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5C69D1A4-BCBA-4EEA-A319-D846A2826A81}" xr6:coauthVersionLast="47" xr6:coauthVersionMax="47" xr10:uidLastSave="{00000000-0000-0000-0000-000000000000}"/>
  <bookViews>
    <workbookView xWindow="-120" yWindow="-120" windowWidth="29040" windowHeight="15840" xr2:uid="{00000000-000D-0000-FFFF-FFFF00000000}"/>
  </bookViews>
  <sheets>
    <sheet name="Dat san lap" sheetId="1" r:id="rId1"/>
  </sheets>
  <definedNames>
    <definedName name="_xlnm.Print_Area" localSheetId="0">'Dat san lap'!$A$1:$X$52</definedName>
    <definedName name="_xlnm.Print_Titles" localSheetId="0">'Dat san lap'!$3:$4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1" l="1"/>
  <c r="M8" i="1"/>
  <c r="M11" i="1"/>
  <c r="M12" i="1"/>
  <c r="M14" i="1"/>
  <c r="M15" i="1"/>
  <c r="M16" i="1"/>
  <c r="M17" i="1"/>
  <c r="M21" i="1"/>
  <c r="M22" i="1"/>
  <c r="M6" i="1"/>
  <c r="K9" i="1"/>
  <c r="K7" i="1"/>
  <c r="K8" i="1"/>
  <c r="K10" i="1"/>
  <c r="K11" i="1"/>
  <c r="K12" i="1"/>
  <c r="K13" i="1"/>
  <c r="K14" i="1"/>
  <c r="K15" i="1"/>
  <c r="K16" i="1"/>
  <c r="K17" i="1"/>
  <c r="K18" i="1"/>
  <c r="K19" i="1"/>
  <c r="K20" i="1"/>
  <c r="K21" i="1"/>
  <c r="K22" i="1"/>
  <c r="K23" i="1"/>
  <c r="K24" i="1"/>
  <c r="K6" i="1"/>
  <c r="N7" i="1" l="1"/>
  <c r="N8" i="1"/>
  <c r="N9" i="1"/>
  <c r="N10" i="1"/>
  <c r="N11" i="1"/>
  <c r="N12" i="1"/>
  <c r="N13" i="1"/>
  <c r="N14" i="1"/>
  <c r="N15" i="1"/>
  <c r="N16" i="1"/>
  <c r="N17" i="1"/>
  <c r="N18" i="1"/>
  <c r="N19" i="1"/>
  <c r="N20" i="1"/>
  <c r="N21" i="1"/>
  <c r="N22" i="1"/>
  <c r="N23" i="1"/>
  <c r="N24" i="1"/>
  <c r="N6" i="1"/>
  <c r="L7" i="1"/>
  <c r="L8" i="1"/>
  <c r="L9" i="1"/>
  <c r="L10" i="1"/>
  <c r="L11" i="1"/>
  <c r="L12" i="1"/>
  <c r="L13" i="1"/>
  <c r="L14" i="1"/>
  <c r="L15" i="1"/>
  <c r="L16" i="1"/>
  <c r="L17" i="1"/>
  <c r="L18" i="1"/>
  <c r="L19" i="1"/>
  <c r="L20" i="1"/>
  <c r="L21" i="1"/>
  <c r="L22" i="1"/>
  <c r="L23" i="1"/>
  <c r="L24" i="1"/>
  <c r="L6" i="1"/>
  <c r="J16" i="1"/>
  <c r="J15" i="1"/>
  <c r="J14" i="1"/>
  <c r="J12" i="1"/>
  <c r="J10" i="1"/>
  <c r="J9" i="1"/>
  <c r="J8" i="1"/>
  <c r="T6" i="1" l="1"/>
  <c r="W16" i="1" l="1"/>
  <c r="W15" i="1"/>
  <c r="W14" i="1"/>
  <c r="W12" i="1"/>
  <c r="W10" i="1"/>
  <c r="W9" i="1"/>
  <c r="W8" i="1"/>
  <c r="T7" i="1"/>
  <c r="T8" i="1"/>
  <c r="T9" i="1"/>
  <c r="T10" i="1"/>
  <c r="T11" i="1"/>
  <c r="T12" i="1"/>
  <c r="T13" i="1"/>
  <c r="T14" i="1"/>
  <c r="T15" i="1"/>
  <c r="T16" i="1"/>
  <c r="T17" i="1"/>
  <c r="T18" i="1"/>
  <c r="T19" i="1"/>
  <c r="T20" i="1"/>
  <c r="T21" i="1"/>
  <c r="T22" i="1"/>
  <c r="T23" i="1"/>
  <c r="T24" i="1"/>
</calcChain>
</file>

<file path=xl/sharedStrings.xml><?xml version="1.0" encoding="utf-8"?>
<sst xmlns="http://schemas.openxmlformats.org/spreadsheetml/2006/main" count="302" uniqueCount="149">
  <si>
    <t>TỔNG HỢP CÁC MỎ ĐẤT TRÊN ĐỊA BÀN TỈNH THÁI NGUYÊN</t>
  </si>
  <si>
    <t>TT</t>
  </si>
  <si>
    <t>Đặc
điểm
vật
liệu</t>
  </si>
  <si>
    <t>Theo tháng</t>
  </si>
  <si>
    <t>Theo năm</t>
  </si>
  <si>
    <t>Mỏ đất san lấp núi Choẹt, xã Minh Đức, TP Phổ Yên</t>
  </si>
  <si>
    <t>Mỏ đất san lấp khu vực các xóm: Làng Cà, Làng Ngò, Vực Giảng, xã Tân Hòa, huyện Phú Bình</t>
  </si>
  <si>
    <t>Mỏ đất san lấp khu Đong, phường Bách Quang, TP Sông Công</t>
  </si>
  <si>
    <t>Mỏ đất xã Hóa Thượng và xã Hóa Trung, huyện Đồng Hỷ</t>
  </si>
  <si>
    <t>Mỏ đất xã Hóa Trung, huyện Đồng Hỷ</t>
  </si>
  <si>
    <t>Mỏ đất Núi Đậu, xã Minh Đức, TP Phổ Yên</t>
  </si>
  <si>
    <t>Mỏ đất khu vực thị trấn Sông Cầu - xóm La Giang, xã Quang Sơn và xóm La Thông, xã Hoá Trung, huyện Đồng Hỷ</t>
  </si>
  <si>
    <t>Mỏ đất san lấp khu vực tổ dân phố Hương Sơn, tổ dân phố Tân Sơn, phường Châu Sơn và xóm Ao Cang, xóm La Giang, xã Bá Xuyên, TP Sông Công</t>
  </si>
  <si>
    <t>Mỏ đất san lấp khu vực Núi Mồ, xóm Điềm Thụy, xã Điềm Thụy; khu vực núi Pheo và núi Thiệp, xóm Đầm, xã Úc Kỳ, huyện Phú Bình</t>
  </si>
  <si>
    <t>Mỏ đất làm vật liệu san lấp tại khu vực các xóm: Nhân Hòa, Làng Mon, Đức Hòa, xã Thịnh Đức và tổ 6, tổ 12, phường Phú Xá, TP Thái Nguyên</t>
  </si>
  <si>
    <t>Mỏ đất san lấp khu vực xã Bảo Lý, xã Tân Thành và xã Tân Hòa, huyện Phú Bình, tỉnh Thái Nguyên</t>
  </si>
  <si>
    <t>Mỏ đất san lấp thuộc xã Phủ Lý, huyện Phú Lương, tỉnh Thái Nguyên</t>
  </si>
  <si>
    <t xml:space="preserve">Mỏ đất làm vật liệu san lấp tại xã Tân Thành, tỉnh Thái Nguyên </t>
  </si>
  <si>
    <t>Mỏ đất làm vật liệu san lấp tại xã Trại Cau, tỉnh Thái Nguyên</t>
  </si>
  <si>
    <t>Mỏ đất làm vật liệu san lấp thuộc phường Phúc Thuận và xã Thành Công, tỉnh Thái Nguyên</t>
  </si>
  <si>
    <t>Mỏ đất làm vật liệu san lấp khu vực Cầu Muối thuộc xã Tân Thành, tỉnh Thái Nguyên</t>
  </si>
  <si>
    <t>Mỏ đất làm vật liệu san lấp tại xóm Quyết Tiến, Quyết Thắng, xã Vô Tranh, tỉnh Thái Nguyên</t>
  </si>
  <si>
    <t>Mỏ đất làm vật liệu san lấp đồi Đá Xô thuộc xã Phú Lương, tỉnh Thái Nguyên</t>
  </si>
  <si>
    <t>Phường Phúc Thuận, tỉnh Thái Nguyên</t>
  </si>
  <si>
    <t>Xã Tân Thành, tỉnh Thái Nguyên</t>
  </si>
  <si>
    <t>Phường Bách Quang, tỉnh Thái Nguyên</t>
  </si>
  <si>
    <t>Xã Đồng Hỷ, tỉnh Thái Nguyên</t>
  </si>
  <si>
    <t>Xã Đồng Hỷ, xã Quang Sơn, tỉnh Thái Nguyên</t>
  </si>
  <si>
    <t>Phường Bá Xuyên, tỉnh Thái Nguyên</t>
  </si>
  <si>
    <t>Xã Điềm Thụy, xã Phú Bình, tỉnh Thái Nguyên</t>
  </si>
  <si>
    <t>Xã Tân Cương, phường Tích Lương, tỉnh Thái Nguyên</t>
  </si>
  <si>
    <t>Xã Phú Bình, xã Tân Thành, tỉnh Thái Nguyên</t>
  </si>
  <si>
    <t>Xã Hợp Thành, tỉnh Thái Nguyên</t>
  </si>
  <si>
    <t xml:space="preserve">Xã Tân Thành, tỉnh Thái Nguyên </t>
  </si>
  <si>
    <t xml:space="preserve">phường Bá Xuyên, tỉnh Thái Nguyên </t>
  </si>
  <si>
    <t>xã Trại Cau, tỉnh Thái Nguyên</t>
  </si>
  <si>
    <t>phường Phúc Thuận và xã Thành Công, tỉnh Thái Nguyên</t>
  </si>
  <si>
    <t>xã Tân Thành, tỉnh Thái Nguyên</t>
  </si>
  <si>
    <t xml:space="preserve"> xã Vô Tranh, tỉnh Thái Nguyên</t>
  </si>
  <si>
    <t>xã Phú Lương, tỉnh Thái Nguyên</t>
  </si>
  <si>
    <t>Công ty Cổ phần Vận tải Xây dựng Tân Hưng Thịnh</t>
  </si>
  <si>
    <t>Công ty CP Phú Cường Thái Nguyên</t>
  </si>
  <si>
    <t>Công ty TNHH Xây dựng và Thương mại Hữu Huệ</t>
  </si>
  <si>
    <t>Công ty Cổ phần Đầu tư Xây dựng và Khai thác Khoáng sản Thăng Long</t>
  </si>
  <si>
    <t>Công ty TNHH Cường Đại</t>
  </si>
  <si>
    <t>Công ty TNHH Bê tông Xây dựng Việt Cường</t>
  </si>
  <si>
    <t>Công ty cổ phần Thương mại và Xây dựng Thiên Lộc</t>
  </si>
  <si>
    <t>Công ty Cổ phần Đầu tư khoáng sản TTC</t>
  </si>
  <si>
    <t>Công ty TNHH Tân Thịnh</t>
  </si>
  <si>
    <t>Công ty TNHH Xăng dầu Sao Thái Sơn</t>
  </si>
  <si>
    <t>Công ty cổ phần kinh doanh Cảng Hạ Long</t>
  </si>
  <si>
    <t xml:space="preserve">Công ty cổ phần thiết bị DATXANH </t>
  </si>
  <si>
    <t xml:space="preserve">Công ty TNHH Xây dựng và Thương mại Tấn Đức </t>
  </si>
  <si>
    <t xml:space="preserve">Công ty TNHH Thương mại và Dịch vụ may Tháng Tám </t>
  </si>
  <si>
    <t xml:space="preserve">Công ty cổ phần Vương Anh </t>
  </si>
  <si>
    <t xml:space="preserve">Công ty TNHH Xây dựng và Thương mại Hữu Huệ </t>
  </si>
  <si>
    <t>Quy hoạch mỏ VLXD (thương mại (TM), đặc thù (ĐT), có trong quy hoạch (QH) hay không?)</t>
  </si>
  <si>
    <t>Tên đơn vị khai thác (tư nhân/nhà nước)</t>
  </si>
  <si>
    <t>Tình trạng (đang thăm dò/ đang khai thác/ đang làm thủ tục cấp phép khai thác,…)</t>
  </si>
  <si>
    <t>Văn bản pháp lý của mỏ (Giấy phép khai thác số….)</t>
  </si>
  <si>
    <t>Thời hạn cấp phép theo giấy phép (bao nhiêu năm? từ ngày/tháng/năm … đến ngày/tháng/năm)</t>
  </si>
  <si>
    <t>Địa điểm/vị trí(xã, phường,tỉnh)</t>
  </si>
  <si>
    <t>Đã cấp phép khai thác</t>
  </si>
  <si>
    <t>2751/GP-UBND ngày 11/9/2017</t>
  </si>
  <si>
    <t>2181/GP-UBND ngày 17/7/2019</t>
  </si>
  <si>
    <t>3355/GP-UBND ngày 18/10/2019</t>
  </si>
  <si>
    <t>4085/GP-UBND ngày 19/12/2019</t>
  </si>
  <si>
    <t>4087/GP-UBND ngày 19/12/2019</t>
  </si>
  <si>
    <t>1020/GP-UBND ngày 16/4/2020</t>
  </si>
  <si>
    <t>4038/GP-UBND ngày 23/12/2020</t>
  </si>
  <si>
    <t>550/GP-UBND ngày 22/3/2022</t>
  </si>
  <si>
    <t>1312/GP-UBND ngày 17/6/2022</t>
  </si>
  <si>
    <t>2554/GP-UBND ngày 18/10/2023</t>
  </si>
  <si>
    <t>323/GP-UBND 21/02/2024</t>
  </si>
  <si>
    <t>1249/GP-UBND ngày 25/4/2025</t>
  </si>
  <si>
    <t>273/GP-UBND ngày 16/7/2025</t>
  </si>
  <si>
    <t>274/GP-UBND ngày 16/7/2025</t>
  </si>
  <si>
    <t>482/GP-UBND ngày 08/8/2025</t>
  </si>
  <si>
    <t>481/GP-UBND ngày 08/8/2025</t>
  </si>
  <si>
    <t>499/GP-UBND ngày 11/8/2025</t>
  </si>
  <si>
    <t>248/GP-UBND ngày 07/02/2026</t>
  </si>
  <si>
    <t>685/GP-UBND ngày 25/3/2026</t>
  </si>
  <si>
    <t>Đất san lấp</t>
  </si>
  <si>
    <t>I</t>
  </si>
  <si>
    <t>Các mỏ đã cấp phép khai thác</t>
  </si>
  <si>
    <t>II</t>
  </si>
  <si>
    <t>Công suất khai
thác/cung cấp
(m3)</t>
  </si>
  <si>
    <t>Mỏ TM, có trong Quy hoạch tỉnh</t>
  </si>
  <si>
    <t>Mỏ đất san lấp thị trấn Chợ Chu</t>
  </si>
  <si>
    <t>Mỏ đất san lấp xã Phúc Chu</t>
  </si>
  <si>
    <t>Mỏ đất san lấp thị trấn Quân Chu: Khu 2</t>
  </si>
  <si>
    <t>Trữ lượng mỏ còn lại chưa khai thác đến hết năm 2025 (m3)</t>
  </si>
  <si>
    <t>Đã phê duyệt trữ lượng</t>
  </si>
  <si>
    <t>Mỏ đất san lấp tại xã Cù Vân, huyện Đại Từ</t>
  </si>
  <si>
    <t>Mỏ đất san lấp tại xã Phú Tiến, huyện Định Hóa</t>
  </si>
  <si>
    <t>Mỏ đất san lấp tại xã Yên Lãng, huyện Đại Từ (Khu 1+2)</t>
  </si>
  <si>
    <t>Xã Định Hóa, tỉnh Thái Nguyên</t>
  </si>
  <si>
    <t>Xã Quân Chu, tỉnh Thái Nguyên</t>
  </si>
  <si>
    <t>Xã An Khánh, tỉnh Thái Nguyên</t>
  </si>
  <si>
    <t>Xã Trung Hội, tỉnh Thái Nguyên</t>
  </si>
  <si>
    <t>Xã Phú Xuyên, tỉnh Thái Nguyên</t>
  </si>
  <si>
    <t>Loại khoáng sản/
tên mỏ</t>
  </si>
  <si>
    <t>Khu vực/mỏ khoáng sản đã quy hoạch (chưa cấp phép thăm dò, khai thác)</t>
  </si>
  <si>
    <t>Số lượng khu vực/mỏ</t>
  </si>
  <si>
    <t>Tài nguyên/trữ lượng dự báo (nghìn m3)</t>
  </si>
  <si>
    <t>Khu vực/mỏ khoáng sản đã cấp giấy phép thăm dò, phê duyệt trữ lượng</t>
  </si>
  <si>
    <t>Khu vực/mỏ khoáng sản đã cấp giấy phép khai thác</t>
  </si>
  <si>
    <t>Trữ lượng khoáng sản được phê duyệt (nghìn m3)</t>
  </si>
  <si>
    <t xml:space="preserve">Công suất khai thác theo giấy phép (nghìn m3/năm) </t>
  </si>
  <si>
    <t>Sản lượng khai thác, chế biến năm 2025 (nghìn m3)</t>
  </si>
  <si>
    <t>Trữ lượng còn lại (nghìn m3)</t>
  </si>
  <si>
    <t>III</t>
  </si>
  <si>
    <t>Các mỏ còn lại trong Quy hoạch</t>
  </si>
  <si>
    <t>Doanh nghiệp được cấp phép</t>
  </si>
  <si>
    <t>Vị trí mỏ</t>
  </si>
  <si>
    <t>Tình trạng hoạt động</t>
  </si>
  <si>
    <t>Chưa hoạt động</t>
  </si>
  <si>
    <t>Đã hoạt động</t>
  </si>
  <si>
    <t xml:space="preserve">Mỏ đất làm vật liệu san lấp tại phường Bá Xuyên, tỉnh Thái Nguyên </t>
  </si>
  <si>
    <t>Số giấy phép, ngày cấp</t>
  </si>
  <si>
    <t>Thời hạn cấp</t>
  </si>
  <si>
    <t>198539</t>
  </si>
  <si>
    <t>Mỏ đất san lấp Núi Măn, tổ dân phố Hương Sơn, phường Châu Sơn</t>
  </si>
  <si>
    <t>Mỏ đất san lấp tdp. Cổ Rồng</t>
  </si>
  <si>
    <t>Mỏ đất san lấp xóm Quyết Tiến</t>
  </si>
  <si>
    <t>Mỏ đất san lấp xóm Vạc</t>
  </si>
  <si>
    <t>Mỏ đất san lấp xóm Thâm</t>
  </si>
  <si>
    <t>Mỏ đất san lấp xóm Na Long, Hóa Trung</t>
  </si>
  <si>
    <t>Mỏ đất san lấp xóm Khe Mo 2, xã Khe Mo, xóm Ấp Chè, xã Văn Hán</t>
  </si>
  <si>
    <t>Mỏ đất san lấp thị trấn Hùng Sơn</t>
  </si>
  <si>
    <t>Mỏ đất san lấp xóm số 9, xã Cổ Lũng</t>
  </si>
  <si>
    <t>Mỏ đất san lấp xã Bình Thuận</t>
  </si>
  <si>
    <t>Mỏ đất san lấp tại xã Bàn Đạt, xã Tân Khánh</t>
  </si>
  <si>
    <t>Mỏ đất san lấp xã Tân Thành Khu 2</t>
  </si>
  <si>
    <t>Mỏ đất san lấp tổ dân phố Hương Sơn (khu 2), phường Châu Sơn</t>
  </si>
  <si>
    <t>Mỏ đất san lấp xóm Hồng Cóc, xã Phúc Thuận</t>
  </si>
  <si>
    <t>Mỏ đất khu đồi Vành Kiềng, xã Minh Đức</t>
  </si>
  <si>
    <t>Mỏ đất xóm Cầu Giao, xã Minh Đức</t>
  </si>
  <si>
    <t>Mỏ đất san lấp xóm Tân Yên, xã Tân Thành và xóm Đèo Khê, xã Tân Kim</t>
  </si>
  <si>
    <t>Mỏ Đất san lấp Nà Diểu</t>
  </si>
  <si>
    <t>Mỏ mỏ đất san lấp khu vực xã Phú Thịnh</t>
  </si>
  <si>
    <t>Mỏ đất san lấp tại khu vực Núi Đậu 1</t>
  </si>
  <si>
    <t>Mỏ đất san lấp xóm Đồng Sầm và Đồng Bục</t>
  </si>
  <si>
    <t>Mỏ đất san lấp Minh Tiến</t>
  </si>
  <si>
    <t>Mỏ đất san lấp Yên Thông</t>
  </si>
  <si>
    <t>Đất san lấp Đoàn Kết</t>
  </si>
  <si>
    <t>Mỏ Đất san lấp và làm gạch Nà Him (Nà Hin)</t>
  </si>
  <si>
    <t>Các mỏ đã thăm dò</t>
  </si>
  <si>
    <t>PHỤ LỤC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</si>
</sst>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4">
    <font>
      <sz val="11"/>
      <color theme="1"/>
      <name val="Arial"/>
      <family val="2"/>
      <scheme val="minor"/>
    </font>
    <font>
      <sz val="11"/>
      <color theme="1"/>
      <name val="Arial"/>
      <family val="2"/>
      <scheme val="minor"/>
    </font>
    <font>
      <b/>
      <sz val="10"/>
      <color theme="1"/>
      <name val="Times New Roman"/>
      <family val="1"/>
    </font>
    <font>
      <sz val="10"/>
      <color theme="1"/>
      <name val="Times New Roman"/>
      <family val="1"/>
    </font>
    <font>
      <sz val="10"/>
      <color rgb="FF000000"/>
      <name val="Times New Roman"/>
      <family val="1"/>
    </font>
    <font>
      <sz val="10"/>
      <name val="Times New Roman"/>
      <family val="1"/>
    </font>
    <font>
      <b/>
      <sz val="8"/>
      <color theme="1"/>
      <name val="Times New Roman"/>
      <family val="1"/>
      <charset val="163"/>
    </font>
    <font>
      <sz val="8"/>
      <color rgb="FF000000"/>
      <name val="Times New Roman"/>
      <family val="1"/>
      <charset val="163"/>
    </font>
    <font>
      <sz val="8"/>
      <color theme="1"/>
      <name val="Times New Roman"/>
      <family val="1"/>
      <charset val="163"/>
    </font>
    <font>
      <sz val="8"/>
      <color theme="1"/>
      <name val="Times New Roman"/>
      <family val="1"/>
    </font>
    <font>
      <sz val="8"/>
      <color rgb="FF000000"/>
      <name val="Times New Roman"/>
      <family val="1"/>
    </font>
    <font>
      <b/>
      <sz val="8"/>
      <color theme="1"/>
      <name val="Times New Roman"/>
      <family val="1"/>
    </font>
    <font>
      <sz val="8"/>
      <color theme="1"/>
      <name val="Arial"/>
      <family val="2"/>
      <scheme val="minor"/>
    </font>
    <font>
      <b/>
      <sz val="8"/>
      <color rgb="FF000000"/>
      <name val="TimesNewRomanPS-BoldMT"/>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48">
    <xf numFmtId="0" fontId="0" fillId="0" borderId="0" xfId="0"/>
    <xf numFmtId="0" fontId="3" fillId="2" borderId="0" xfId="0" applyFont="1" applyFill="1"/>
    <xf numFmtId="0" fontId="3" fillId="2" borderId="0" xfId="0" applyFont="1" applyFill="1" applyAlignment="1">
      <alignment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5" fontId="4" fillId="2" borderId="1" xfId="1"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65" fontId="5" fillId="2" borderId="1" xfId="1" applyNumberFormat="1" applyFont="1" applyFill="1" applyBorder="1" applyAlignment="1">
      <alignment vertical="center" wrapText="1"/>
    </xf>
    <xf numFmtId="0" fontId="3" fillId="2" borderId="1" xfId="0" applyFont="1" applyFill="1" applyBorder="1"/>
    <xf numFmtId="0" fontId="2" fillId="2" borderId="0" xfId="0" applyFont="1" applyFill="1" applyAlignment="1"/>
    <xf numFmtId="165"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4" fillId="2" borderId="1" xfId="1" applyFont="1" applyFill="1" applyBorder="1" applyAlignment="1">
      <alignment horizontal="center" vertical="center" wrapText="1"/>
    </xf>
    <xf numFmtId="0" fontId="2" fillId="2" borderId="0" xfId="0" applyFont="1" applyFill="1" applyBorder="1" applyAlignment="1"/>
    <xf numFmtId="0" fontId="2" fillId="3" borderId="0" xfId="0" applyFont="1" applyFill="1" applyBorder="1" applyAlignment="1"/>
    <xf numFmtId="0" fontId="2" fillId="3" borderId="2" xfId="0" applyFont="1" applyFill="1" applyBorder="1" applyAlignment="1"/>
    <xf numFmtId="0" fontId="4" fillId="3" borderId="1" xfId="0" applyFont="1" applyFill="1" applyBorder="1" applyAlignment="1">
      <alignment horizontal="center" vertical="center" wrapText="1"/>
    </xf>
    <xf numFmtId="0" fontId="3" fillId="3" borderId="1" xfId="0" applyFont="1" applyFill="1" applyBorder="1"/>
    <xf numFmtId="0" fontId="3" fillId="3" borderId="0" xfId="0" applyFont="1" applyFill="1"/>
    <xf numFmtId="0" fontId="3" fillId="2" borderId="1" xfId="0" applyFont="1" applyFill="1" applyBorder="1" applyAlignment="1">
      <alignment horizontal="center" vertical="center" wrapText="1"/>
    </xf>
    <xf numFmtId="164" fontId="4" fillId="2" borderId="0"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0" xfId="0" applyFont="1" applyFill="1" applyBorder="1" applyAlignment="1">
      <alignment horizontal="center"/>
    </xf>
    <xf numFmtId="0" fontId="3" fillId="2" borderId="1" xfId="0" applyFont="1" applyFill="1" applyBorder="1" applyAlignment="1">
      <alignment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xf numFmtId="0" fontId="8" fillId="2" borderId="0" xfId="0" applyFont="1" applyFill="1"/>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64" fontId="10" fillId="2" borderId="1" xfId="1"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2" fontId="10"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2" fillId="2" borderId="0"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0"/>
  <sheetViews>
    <sheetView tabSelected="1" view="pageBreakPreview" zoomScaleNormal="115" zoomScaleSheetLayoutView="100" workbookViewId="0">
      <selection activeCell="I9" sqref="I9"/>
    </sheetView>
  </sheetViews>
  <sheetFormatPr defaultColWidth="8.875" defaultRowHeight="12.75"/>
  <cols>
    <col min="1" max="1" width="4.875" style="1" customWidth="1"/>
    <col min="2" max="2" width="24.375" style="1" customWidth="1"/>
    <col min="3" max="3" width="9.625" style="1" hidden="1" customWidth="1"/>
    <col min="4" max="4" width="10.375" style="1" hidden="1" customWidth="1"/>
    <col min="5" max="5" width="9.875" style="1" hidden="1" customWidth="1"/>
    <col min="6" max="6" width="13.875" style="1" customWidth="1"/>
    <col min="7" max="7" width="15.25" style="1" customWidth="1"/>
    <col min="8" max="8" width="7.75" style="1" customWidth="1"/>
    <col min="9" max="9" width="12" style="35" customWidth="1"/>
    <col min="10" max="10" width="7.625" style="1" customWidth="1"/>
    <col min="11" max="11" width="10.25" style="1" customWidth="1"/>
    <col min="12" max="12" width="9.375" style="2" customWidth="1"/>
    <col min="13" max="13" width="10.125" style="1" customWidth="1"/>
    <col min="14" max="14" width="8.875" style="1" customWidth="1"/>
    <col min="15" max="15" width="15.125" style="20" hidden="1" customWidth="1"/>
    <col min="16" max="16" width="17.375" style="1" hidden="1" customWidth="1"/>
    <col min="17" max="17" width="18.5" style="1" hidden="1" customWidth="1"/>
    <col min="18" max="18" width="13.5" style="1" hidden="1" customWidth="1"/>
    <col min="19" max="19" width="12.125" style="1" hidden="1" customWidth="1"/>
    <col min="20" max="20" width="8.875" style="1" hidden="1" customWidth="1"/>
    <col min="21" max="21" width="11.5" style="1" hidden="1" customWidth="1"/>
    <col min="22" max="22" width="11.875" style="1" hidden="1" customWidth="1"/>
    <col min="23" max="23" width="13.875" style="1" hidden="1" customWidth="1"/>
    <col min="24" max="24" width="5.375" style="1" hidden="1" customWidth="1"/>
    <col min="25" max="25" width="8.875" style="1" hidden="1" customWidth="1"/>
    <col min="26" max="26" width="12.25" style="1" hidden="1" customWidth="1"/>
    <col min="27" max="27" width="8.875" style="1" hidden="1" customWidth="1"/>
    <col min="28" max="16384" width="8.875" style="1"/>
  </cols>
  <sheetData>
    <row r="1" spans="1:27">
      <c r="A1" s="29" t="s">
        <v>148</v>
      </c>
      <c r="B1" s="29"/>
      <c r="C1" s="29"/>
      <c r="D1" s="29"/>
      <c r="E1" s="29"/>
      <c r="F1" s="29"/>
      <c r="G1" s="29"/>
      <c r="H1" s="29"/>
      <c r="I1" s="29"/>
      <c r="J1" s="29"/>
      <c r="K1" s="29"/>
      <c r="L1" s="29"/>
      <c r="M1" s="29"/>
      <c r="N1" s="29"/>
      <c r="O1" s="16"/>
      <c r="P1" s="15"/>
      <c r="Q1" s="15"/>
      <c r="R1" s="15"/>
      <c r="S1" s="15"/>
      <c r="T1" s="11"/>
      <c r="U1" s="11"/>
      <c r="V1" s="11"/>
      <c r="W1" s="11"/>
      <c r="X1" s="11"/>
    </row>
    <row r="2" spans="1:27" ht="25.5" customHeight="1">
      <c r="A2" s="47" t="s">
        <v>0</v>
      </c>
      <c r="B2" s="47"/>
      <c r="C2" s="47"/>
      <c r="D2" s="47"/>
      <c r="E2" s="47"/>
      <c r="F2" s="47"/>
      <c r="G2" s="47"/>
      <c r="H2" s="47"/>
      <c r="I2" s="47"/>
      <c r="J2" s="47"/>
      <c r="K2" s="47"/>
      <c r="L2" s="47"/>
      <c r="M2" s="47"/>
      <c r="N2" s="47"/>
      <c r="O2" s="17"/>
      <c r="P2" s="11"/>
      <c r="Q2" s="11"/>
      <c r="R2" s="11"/>
      <c r="S2" s="11"/>
      <c r="T2" s="11"/>
      <c r="U2" s="11"/>
      <c r="V2" s="11"/>
      <c r="W2" s="11"/>
      <c r="X2" s="11"/>
    </row>
    <row r="3" spans="1:27" s="2" customFormat="1" ht="27" customHeight="1">
      <c r="A3" s="42" t="s">
        <v>1</v>
      </c>
      <c r="B3" s="42" t="s">
        <v>101</v>
      </c>
      <c r="C3" s="42" t="s">
        <v>102</v>
      </c>
      <c r="D3" s="43"/>
      <c r="E3" s="45" t="s">
        <v>105</v>
      </c>
      <c r="F3" s="44" t="s">
        <v>106</v>
      </c>
      <c r="G3" s="44"/>
      <c r="H3" s="44"/>
      <c r="I3" s="44"/>
      <c r="J3" s="44"/>
      <c r="K3" s="44"/>
      <c r="L3" s="44"/>
      <c r="M3" s="44"/>
      <c r="N3" s="44"/>
      <c r="O3" s="28" t="s">
        <v>61</v>
      </c>
      <c r="P3" s="26" t="s">
        <v>57</v>
      </c>
      <c r="Q3" s="26" t="s">
        <v>56</v>
      </c>
      <c r="R3" s="26" t="s">
        <v>58</v>
      </c>
      <c r="S3" s="26" t="s">
        <v>91</v>
      </c>
      <c r="T3" s="26" t="s">
        <v>86</v>
      </c>
      <c r="U3" s="27"/>
      <c r="V3" s="26" t="s">
        <v>59</v>
      </c>
      <c r="W3" s="26" t="s">
        <v>60</v>
      </c>
      <c r="X3" s="26" t="s">
        <v>2</v>
      </c>
    </row>
    <row r="4" spans="1:27" s="2" customFormat="1" ht="68.25" customHeight="1">
      <c r="A4" s="42"/>
      <c r="B4" s="42"/>
      <c r="C4" s="45" t="s">
        <v>103</v>
      </c>
      <c r="D4" s="45" t="s">
        <v>104</v>
      </c>
      <c r="E4" s="45" t="s">
        <v>103</v>
      </c>
      <c r="F4" s="45" t="s">
        <v>114</v>
      </c>
      <c r="G4" s="45" t="s">
        <v>113</v>
      </c>
      <c r="H4" s="45" t="s">
        <v>115</v>
      </c>
      <c r="I4" s="31" t="s">
        <v>119</v>
      </c>
      <c r="J4" s="45" t="s">
        <v>120</v>
      </c>
      <c r="K4" s="45" t="s">
        <v>107</v>
      </c>
      <c r="L4" s="45" t="s">
        <v>108</v>
      </c>
      <c r="M4" s="45" t="s">
        <v>109</v>
      </c>
      <c r="N4" s="45" t="s">
        <v>110</v>
      </c>
      <c r="O4" s="28"/>
      <c r="P4" s="26"/>
      <c r="Q4" s="26"/>
      <c r="R4" s="26"/>
      <c r="S4" s="26"/>
      <c r="T4" s="23" t="s">
        <v>3</v>
      </c>
      <c r="U4" s="23" t="s">
        <v>4</v>
      </c>
      <c r="V4" s="26"/>
      <c r="W4" s="26"/>
      <c r="X4" s="26"/>
    </row>
    <row r="5" spans="1:27" s="2" customFormat="1" ht="29.25" customHeight="1">
      <c r="A5" s="23" t="s">
        <v>83</v>
      </c>
      <c r="B5" s="23" t="s">
        <v>84</v>
      </c>
      <c r="C5" s="23"/>
      <c r="D5" s="23"/>
      <c r="E5" s="23"/>
      <c r="F5" s="23"/>
      <c r="G5" s="23"/>
      <c r="H5" s="23"/>
      <c r="I5" s="31"/>
      <c r="J5" s="23"/>
      <c r="K5" s="23"/>
      <c r="L5" s="23"/>
      <c r="M5" s="23"/>
      <c r="N5" s="23"/>
      <c r="O5" s="25"/>
      <c r="P5" s="23"/>
      <c r="Q5" s="23"/>
      <c r="R5" s="23"/>
      <c r="S5" s="23"/>
      <c r="T5" s="23"/>
      <c r="U5" s="23"/>
      <c r="V5" s="23"/>
      <c r="W5" s="23"/>
      <c r="X5" s="23"/>
    </row>
    <row r="6" spans="1:27" s="2" customFormat="1" ht="42.75" customHeight="1">
      <c r="A6" s="36">
        <v>1</v>
      </c>
      <c r="B6" s="46" t="s">
        <v>5</v>
      </c>
      <c r="C6" s="37"/>
      <c r="D6" s="37"/>
      <c r="E6" s="37"/>
      <c r="F6" s="37" t="s">
        <v>23</v>
      </c>
      <c r="G6" s="37" t="s">
        <v>40</v>
      </c>
      <c r="H6" s="37" t="s">
        <v>117</v>
      </c>
      <c r="I6" s="37" t="s">
        <v>63</v>
      </c>
      <c r="J6" s="37">
        <v>9.8000000000000007</v>
      </c>
      <c r="K6" s="38">
        <f>Z6/1000</f>
        <v>1851.058</v>
      </c>
      <c r="L6" s="39">
        <f>U6/1000</f>
        <v>195</v>
      </c>
      <c r="M6" s="38">
        <f>AA6/1000</f>
        <v>191.25899999999999</v>
      </c>
      <c r="N6" s="40">
        <f>S6/1000</f>
        <v>401.61337903225797</v>
      </c>
      <c r="O6" s="18" t="s">
        <v>23</v>
      </c>
      <c r="P6" s="5" t="s">
        <v>40</v>
      </c>
      <c r="Q6" s="6" t="s">
        <v>87</v>
      </c>
      <c r="R6" s="24" t="s">
        <v>62</v>
      </c>
      <c r="S6" s="7">
        <v>401613.37903225794</v>
      </c>
      <c r="T6" s="7">
        <f>U6/12</f>
        <v>16250</v>
      </c>
      <c r="U6" s="7">
        <v>195000</v>
      </c>
      <c r="V6" s="5" t="s">
        <v>63</v>
      </c>
      <c r="W6" s="5">
        <v>9.8000000000000007</v>
      </c>
      <c r="X6" s="5" t="s">
        <v>82</v>
      </c>
      <c r="Z6" s="14">
        <v>1851058</v>
      </c>
      <c r="AA6" s="14">
        <v>191259</v>
      </c>
    </row>
    <row r="7" spans="1:27" s="2" customFormat="1" ht="42.75" customHeight="1">
      <c r="A7" s="36">
        <v>2</v>
      </c>
      <c r="B7" s="46" t="s">
        <v>6</v>
      </c>
      <c r="C7" s="37"/>
      <c r="D7" s="37"/>
      <c r="E7" s="37"/>
      <c r="F7" s="37" t="s">
        <v>24</v>
      </c>
      <c r="G7" s="37" t="s">
        <v>41</v>
      </c>
      <c r="H7" s="37" t="s">
        <v>117</v>
      </c>
      <c r="I7" s="37" t="s">
        <v>64</v>
      </c>
      <c r="J7" s="37">
        <v>13.5</v>
      </c>
      <c r="K7" s="38">
        <f t="shared" ref="K7:K24" si="0">Z7/1000</f>
        <v>597.76700000000005</v>
      </c>
      <c r="L7" s="39">
        <f t="shared" ref="L7:L24" si="1">U7/1000</f>
        <v>46</v>
      </c>
      <c r="M7" s="38">
        <f t="shared" ref="M7:M22" si="2">AA7/1000</f>
        <v>32.800403225806456</v>
      </c>
      <c r="N7" s="40">
        <f t="shared" ref="N7:N24" si="3">S7/1000</f>
        <v>409.524</v>
      </c>
      <c r="O7" s="18" t="s">
        <v>24</v>
      </c>
      <c r="P7" s="5" t="s">
        <v>41</v>
      </c>
      <c r="Q7" s="6" t="s">
        <v>87</v>
      </c>
      <c r="R7" s="24" t="s">
        <v>62</v>
      </c>
      <c r="S7" s="7">
        <v>409524</v>
      </c>
      <c r="T7" s="7">
        <f t="shared" ref="T7:T24" si="4">U7/12</f>
        <v>3833.3333333333335</v>
      </c>
      <c r="U7" s="7">
        <v>46000</v>
      </c>
      <c r="V7" s="5" t="s">
        <v>64</v>
      </c>
      <c r="W7" s="5">
        <v>13.5</v>
      </c>
      <c r="X7" s="5" t="s">
        <v>82</v>
      </c>
      <c r="Z7" s="14">
        <v>597767</v>
      </c>
      <c r="AA7" s="14">
        <v>32800.403225806454</v>
      </c>
    </row>
    <row r="8" spans="1:27" s="2" customFormat="1" ht="42.75" customHeight="1">
      <c r="A8" s="36">
        <v>3</v>
      </c>
      <c r="B8" s="46" t="s">
        <v>7</v>
      </c>
      <c r="C8" s="37"/>
      <c r="D8" s="37"/>
      <c r="E8" s="37"/>
      <c r="F8" s="37" t="s">
        <v>25</v>
      </c>
      <c r="G8" s="37" t="s">
        <v>42</v>
      </c>
      <c r="H8" s="37" t="s">
        <v>117</v>
      </c>
      <c r="I8" s="37" t="s">
        <v>65</v>
      </c>
      <c r="J8" s="41">
        <f>9+2/12</f>
        <v>9.1666666666666661</v>
      </c>
      <c r="K8" s="38">
        <f t="shared" si="0"/>
        <v>787.34299999999996</v>
      </c>
      <c r="L8" s="39">
        <f t="shared" si="1"/>
        <v>90</v>
      </c>
      <c r="M8" s="38">
        <f t="shared" si="2"/>
        <v>90</v>
      </c>
      <c r="N8" s="40">
        <f t="shared" si="3"/>
        <v>235.67500000000001</v>
      </c>
      <c r="O8" s="18" t="s">
        <v>25</v>
      </c>
      <c r="P8" s="5" t="s">
        <v>42</v>
      </c>
      <c r="Q8" s="6" t="s">
        <v>87</v>
      </c>
      <c r="R8" s="24" t="s">
        <v>62</v>
      </c>
      <c r="S8" s="7">
        <v>235675</v>
      </c>
      <c r="T8" s="7">
        <f t="shared" si="4"/>
        <v>7500</v>
      </c>
      <c r="U8" s="7">
        <v>90000</v>
      </c>
      <c r="V8" s="5" t="s">
        <v>65</v>
      </c>
      <c r="W8" s="8">
        <f>9+2/12</f>
        <v>9.1666666666666661</v>
      </c>
      <c r="X8" s="5" t="s">
        <v>82</v>
      </c>
      <c r="Z8" s="14">
        <v>787343</v>
      </c>
      <c r="AA8" s="14">
        <v>90000</v>
      </c>
    </row>
    <row r="9" spans="1:27" s="2" customFormat="1" ht="42.75" customHeight="1">
      <c r="A9" s="36">
        <v>4</v>
      </c>
      <c r="B9" s="46" t="s">
        <v>8</v>
      </c>
      <c r="C9" s="37"/>
      <c r="D9" s="37"/>
      <c r="E9" s="37"/>
      <c r="F9" s="37" t="s">
        <v>26</v>
      </c>
      <c r="G9" s="37" t="s">
        <v>43</v>
      </c>
      <c r="H9" s="37" t="s">
        <v>116</v>
      </c>
      <c r="I9" s="37" t="s">
        <v>66</v>
      </c>
      <c r="J9" s="41">
        <f>13+8/12</f>
        <v>13.666666666666666</v>
      </c>
      <c r="K9" s="38">
        <f>Z9/1000</f>
        <v>3210.9369999999999</v>
      </c>
      <c r="L9" s="39">
        <f t="shared" si="1"/>
        <v>250</v>
      </c>
      <c r="M9" s="38"/>
      <c r="N9" s="40">
        <f t="shared" si="3"/>
        <v>3210.9369999999999</v>
      </c>
      <c r="O9" s="18" t="s">
        <v>26</v>
      </c>
      <c r="P9" s="5" t="s">
        <v>43</v>
      </c>
      <c r="Q9" s="6" t="s">
        <v>87</v>
      </c>
      <c r="R9" s="24" t="s">
        <v>62</v>
      </c>
      <c r="S9" s="7">
        <v>3210937</v>
      </c>
      <c r="T9" s="7">
        <f t="shared" si="4"/>
        <v>20833.333333333332</v>
      </c>
      <c r="U9" s="7">
        <v>250000</v>
      </c>
      <c r="V9" s="5" t="s">
        <v>66</v>
      </c>
      <c r="W9" s="8">
        <f>13+8/12</f>
        <v>13.666666666666666</v>
      </c>
      <c r="X9" s="5" t="s">
        <v>82</v>
      </c>
      <c r="Z9" s="14">
        <v>3210937</v>
      </c>
      <c r="AA9" s="14"/>
    </row>
    <row r="10" spans="1:27" s="2" customFormat="1" ht="42.75" customHeight="1">
      <c r="A10" s="36">
        <v>5</v>
      </c>
      <c r="B10" s="46" t="s">
        <v>9</v>
      </c>
      <c r="C10" s="37"/>
      <c r="D10" s="37"/>
      <c r="E10" s="37"/>
      <c r="F10" s="37" t="s">
        <v>26</v>
      </c>
      <c r="G10" s="37" t="s">
        <v>43</v>
      </c>
      <c r="H10" s="37" t="s">
        <v>116</v>
      </c>
      <c r="I10" s="37" t="s">
        <v>67</v>
      </c>
      <c r="J10" s="37">
        <f>8+9/12</f>
        <v>8.75</v>
      </c>
      <c r="K10" s="38">
        <f t="shared" si="0"/>
        <v>198.53899999999999</v>
      </c>
      <c r="L10" s="39">
        <f t="shared" si="1"/>
        <v>25</v>
      </c>
      <c r="M10" s="38"/>
      <c r="N10" s="40">
        <f t="shared" si="3"/>
        <v>198.53899999999999</v>
      </c>
      <c r="O10" s="18" t="s">
        <v>26</v>
      </c>
      <c r="P10" s="5" t="s">
        <v>43</v>
      </c>
      <c r="Q10" s="6" t="s">
        <v>87</v>
      </c>
      <c r="R10" s="24" t="s">
        <v>62</v>
      </c>
      <c r="S10" s="9">
        <v>198539</v>
      </c>
      <c r="T10" s="7">
        <f t="shared" si="4"/>
        <v>2083.3333333333335</v>
      </c>
      <c r="U10" s="7">
        <v>25000</v>
      </c>
      <c r="V10" s="5" t="s">
        <v>67</v>
      </c>
      <c r="W10" s="5">
        <f>8+9/12</f>
        <v>8.75</v>
      </c>
      <c r="X10" s="5" t="s">
        <v>82</v>
      </c>
      <c r="Z10" s="14" t="s">
        <v>121</v>
      </c>
      <c r="AA10" s="14"/>
    </row>
    <row r="11" spans="1:27" s="2" customFormat="1" ht="42.75" customHeight="1">
      <c r="A11" s="36">
        <v>6</v>
      </c>
      <c r="B11" s="46" t="s">
        <v>10</v>
      </c>
      <c r="C11" s="37"/>
      <c r="D11" s="37"/>
      <c r="E11" s="37"/>
      <c r="F11" s="37" t="s">
        <v>23</v>
      </c>
      <c r="G11" s="37" t="s">
        <v>44</v>
      </c>
      <c r="H11" s="37" t="s">
        <v>117</v>
      </c>
      <c r="I11" s="37" t="s">
        <v>68</v>
      </c>
      <c r="J11" s="37">
        <v>15</v>
      </c>
      <c r="K11" s="38">
        <f t="shared" si="0"/>
        <v>1984.5</v>
      </c>
      <c r="L11" s="39">
        <f t="shared" si="1"/>
        <v>135</v>
      </c>
      <c r="M11" s="38">
        <f t="shared" si="2"/>
        <v>134.95120967741937</v>
      </c>
      <c r="N11" s="40">
        <f t="shared" si="3"/>
        <v>1415.4664516129033</v>
      </c>
      <c r="O11" s="18" t="s">
        <v>23</v>
      </c>
      <c r="P11" s="5" t="s">
        <v>44</v>
      </c>
      <c r="Q11" s="6" t="s">
        <v>87</v>
      </c>
      <c r="R11" s="24" t="s">
        <v>62</v>
      </c>
      <c r="S11" s="7">
        <v>1415466.4516129033</v>
      </c>
      <c r="T11" s="7">
        <f t="shared" si="4"/>
        <v>11250</v>
      </c>
      <c r="U11" s="7">
        <v>135000</v>
      </c>
      <c r="V11" s="5" t="s">
        <v>68</v>
      </c>
      <c r="W11" s="5">
        <v>15</v>
      </c>
      <c r="X11" s="5" t="s">
        <v>82</v>
      </c>
      <c r="Z11" s="14">
        <v>1984500</v>
      </c>
      <c r="AA11" s="14">
        <v>134951.20967741936</v>
      </c>
    </row>
    <row r="12" spans="1:27" s="2" customFormat="1" ht="42.75" customHeight="1">
      <c r="A12" s="36">
        <v>7</v>
      </c>
      <c r="B12" s="46" t="s">
        <v>11</v>
      </c>
      <c r="C12" s="37"/>
      <c r="D12" s="37"/>
      <c r="E12" s="37"/>
      <c r="F12" s="37" t="s">
        <v>27</v>
      </c>
      <c r="G12" s="37" t="s">
        <v>45</v>
      </c>
      <c r="H12" s="37" t="s">
        <v>117</v>
      </c>
      <c r="I12" s="37" t="s">
        <v>69</v>
      </c>
      <c r="J12" s="41">
        <f>9+8/12</f>
        <v>9.6666666666666661</v>
      </c>
      <c r="K12" s="38">
        <f t="shared" si="0"/>
        <v>2107.9050000000002</v>
      </c>
      <c r="L12" s="39">
        <f t="shared" si="1"/>
        <v>242</v>
      </c>
      <c r="M12" s="38">
        <f t="shared" si="2"/>
        <v>379.69099999999997</v>
      </c>
      <c r="N12" s="40">
        <f t="shared" si="3"/>
        <v>221.42369999999994</v>
      </c>
      <c r="O12" s="18" t="s">
        <v>27</v>
      </c>
      <c r="P12" s="5" t="s">
        <v>45</v>
      </c>
      <c r="Q12" s="6" t="s">
        <v>87</v>
      </c>
      <c r="R12" s="24" t="s">
        <v>62</v>
      </c>
      <c r="S12" s="7">
        <v>221423.69999999995</v>
      </c>
      <c r="T12" s="7">
        <f t="shared" si="4"/>
        <v>20166.666666666668</v>
      </c>
      <c r="U12" s="7">
        <v>242000</v>
      </c>
      <c r="V12" s="5" t="s">
        <v>69</v>
      </c>
      <c r="W12" s="8">
        <f>9+8/12</f>
        <v>9.6666666666666661</v>
      </c>
      <c r="X12" s="5" t="s">
        <v>82</v>
      </c>
      <c r="Z12" s="14">
        <v>2107905</v>
      </c>
      <c r="AA12" s="14">
        <v>379691</v>
      </c>
    </row>
    <row r="13" spans="1:27" s="2" customFormat="1" ht="48" customHeight="1">
      <c r="A13" s="36">
        <v>8</v>
      </c>
      <c r="B13" s="46" t="s">
        <v>12</v>
      </c>
      <c r="C13" s="37"/>
      <c r="D13" s="37"/>
      <c r="E13" s="37"/>
      <c r="F13" s="37" t="s">
        <v>28</v>
      </c>
      <c r="G13" s="37" t="s">
        <v>46</v>
      </c>
      <c r="H13" s="37" t="s">
        <v>116</v>
      </c>
      <c r="I13" s="37" t="s">
        <v>70</v>
      </c>
      <c r="J13" s="37">
        <v>15</v>
      </c>
      <c r="K13" s="38">
        <f t="shared" si="0"/>
        <v>311.37599999999998</v>
      </c>
      <c r="L13" s="39">
        <f t="shared" si="1"/>
        <v>20</v>
      </c>
      <c r="M13" s="38"/>
      <c r="N13" s="40">
        <f t="shared" si="3"/>
        <v>311.37599999999998</v>
      </c>
      <c r="O13" s="18" t="s">
        <v>28</v>
      </c>
      <c r="P13" s="5" t="s">
        <v>46</v>
      </c>
      <c r="Q13" s="6" t="s">
        <v>87</v>
      </c>
      <c r="R13" s="24" t="s">
        <v>62</v>
      </c>
      <c r="S13" s="9">
        <v>311376</v>
      </c>
      <c r="T13" s="7">
        <f t="shared" si="4"/>
        <v>1666.6666666666667</v>
      </c>
      <c r="U13" s="7">
        <v>20000</v>
      </c>
      <c r="V13" s="5" t="s">
        <v>70</v>
      </c>
      <c r="W13" s="5">
        <v>15</v>
      </c>
      <c r="X13" s="5" t="s">
        <v>82</v>
      </c>
      <c r="Z13" s="14">
        <v>311376</v>
      </c>
      <c r="AA13" s="14"/>
    </row>
    <row r="14" spans="1:27" s="2" customFormat="1" ht="52.5" customHeight="1">
      <c r="A14" s="36">
        <v>9</v>
      </c>
      <c r="B14" s="46" t="s">
        <v>13</v>
      </c>
      <c r="C14" s="37"/>
      <c r="D14" s="37"/>
      <c r="E14" s="37"/>
      <c r="F14" s="37" t="s">
        <v>29</v>
      </c>
      <c r="G14" s="37" t="s">
        <v>47</v>
      </c>
      <c r="H14" s="37" t="s">
        <v>117</v>
      </c>
      <c r="I14" s="37" t="s">
        <v>71</v>
      </c>
      <c r="J14" s="41">
        <f>5+8/12</f>
        <v>5.666666666666667</v>
      </c>
      <c r="K14" s="38">
        <f t="shared" si="0"/>
        <v>398.55</v>
      </c>
      <c r="L14" s="39">
        <f t="shared" si="1"/>
        <v>70</v>
      </c>
      <c r="M14" s="38">
        <f t="shared" si="2"/>
        <v>58.67804032258065</v>
      </c>
      <c r="N14" s="40">
        <f t="shared" si="3"/>
        <v>294.46308870967738</v>
      </c>
      <c r="O14" s="18" t="s">
        <v>29</v>
      </c>
      <c r="P14" s="5" t="s">
        <v>47</v>
      </c>
      <c r="Q14" s="6" t="s">
        <v>87</v>
      </c>
      <c r="R14" s="24" t="s">
        <v>62</v>
      </c>
      <c r="S14" s="7">
        <v>294463.08870967739</v>
      </c>
      <c r="T14" s="7">
        <f t="shared" si="4"/>
        <v>5833.333333333333</v>
      </c>
      <c r="U14" s="7">
        <v>70000</v>
      </c>
      <c r="V14" s="5" t="s">
        <v>71</v>
      </c>
      <c r="W14" s="8">
        <f>5+8/12</f>
        <v>5.666666666666667</v>
      </c>
      <c r="X14" s="5" t="s">
        <v>82</v>
      </c>
      <c r="Z14" s="14">
        <v>398550</v>
      </c>
      <c r="AA14" s="14">
        <v>58678.040322580651</v>
      </c>
    </row>
    <row r="15" spans="1:27" s="2" customFormat="1" ht="49.5" customHeight="1">
      <c r="A15" s="36">
        <v>10</v>
      </c>
      <c r="B15" s="46" t="s">
        <v>14</v>
      </c>
      <c r="C15" s="37"/>
      <c r="D15" s="37"/>
      <c r="E15" s="37"/>
      <c r="F15" s="37" t="s">
        <v>30</v>
      </c>
      <c r="G15" s="37" t="s">
        <v>48</v>
      </c>
      <c r="H15" s="37" t="s">
        <v>117</v>
      </c>
      <c r="I15" s="37" t="s">
        <v>72</v>
      </c>
      <c r="J15" s="37">
        <f>5</f>
        <v>5</v>
      </c>
      <c r="K15" s="38">
        <f t="shared" si="0"/>
        <v>822.447</v>
      </c>
      <c r="L15" s="39">
        <f t="shared" si="1"/>
        <v>200</v>
      </c>
      <c r="M15" s="38">
        <f t="shared" si="2"/>
        <v>11.993548387096775</v>
      </c>
      <c r="N15" s="40">
        <f t="shared" si="3"/>
        <v>775.64054838709671</v>
      </c>
      <c r="O15" s="18" t="s">
        <v>30</v>
      </c>
      <c r="P15" s="5" t="s">
        <v>48</v>
      </c>
      <c r="Q15" s="6" t="s">
        <v>87</v>
      </c>
      <c r="R15" s="24" t="s">
        <v>62</v>
      </c>
      <c r="S15" s="7">
        <v>775640.54838709673</v>
      </c>
      <c r="T15" s="7">
        <f t="shared" si="4"/>
        <v>16666.666666666668</v>
      </c>
      <c r="U15" s="7">
        <v>200000</v>
      </c>
      <c r="V15" s="5" t="s">
        <v>72</v>
      </c>
      <c r="W15" s="5">
        <f>5</f>
        <v>5</v>
      </c>
      <c r="X15" s="5" t="s">
        <v>82</v>
      </c>
      <c r="Z15" s="14">
        <v>822447</v>
      </c>
      <c r="AA15" s="14">
        <v>11993.548387096775</v>
      </c>
    </row>
    <row r="16" spans="1:27" s="2" customFormat="1" ht="42.75" customHeight="1">
      <c r="A16" s="36">
        <v>11</v>
      </c>
      <c r="B16" s="46" t="s">
        <v>15</v>
      </c>
      <c r="C16" s="37"/>
      <c r="D16" s="37"/>
      <c r="E16" s="37"/>
      <c r="F16" s="37" t="s">
        <v>31</v>
      </c>
      <c r="G16" s="37" t="s">
        <v>47</v>
      </c>
      <c r="H16" s="37" t="s">
        <v>117</v>
      </c>
      <c r="I16" s="37" t="s">
        <v>73</v>
      </c>
      <c r="J16" s="41">
        <f>5+8/12</f>
        <v>5.666666666666667</v>
      </c>
      <c r="K16" s="38">
        <f t="shared" si="0"/>
        <v>1387.134</v>
      </c>
      <c r="L16" s="39">
        <f t="shared" si="1"/>
        <v>300</v>
      </c>
      <c r="M16" s="38">
        <f t="shared" si="2"/>
        <v>154.47282258064516</v>
      </c>
      <c r="N16" s="40">
        <f t="shared" si="3"/>
        <v>1168.9895645161289</v>
      </c>
      <c r="O16" s="18" t="s">
        <v>31</v>
      </c>
      <c r="P16" s="5" t="s">
        <v>47</v>
      </c>
      <c r="Q16" s="6" t="s">
        <v>87</v>
      </c>
      <c r="R16" s="24" t="s">
        <v>62</v>
      </c>
      <c r="S16" s="7">
        <v>1168989.564516129</v>
      </c>
      <c r="T16" s="7">
        <f t="shared" si="4"/>
        <v>25000</v>
      </c>
      <c r="U16" s="7">
        <v>300000</v>
      </c>
      <c r="V16" s="5" t="s">
        <v>73</v>
      </c>
      <c r="W16" s="8">
        <f>5+8/12</f>
        <v>5.666666666666667</v>
      </c>
      <c r="X16" s="5" t="s">
        <v>82</v>
      </c>
      <c r="Z16" s="14">
        <v>1387134</v>
      </c>
      <c r="AA16" s="14">
        <v>154472.82258064515</v>
      </c>
    </row>
    <row r="17" spans="1:27" s="2" customFormat="1" ht="42.75" customHeight="1">
      <c r="A17" s="36">
        <v>12</v>
      </c>
      <c r="B17" s="46" t="s">
        <v>16</v>
      </c>
      <c r="C17" s="37"/>
      <c r="D17" s="37"/>
      <c r="E17" s="37"/>
      <c r="F17" s="37" t="s">
        <v>32</v>
      </c>
      <c r="G17" s="37" t="s">
        <v>49</v>
      </c>
      <c r="H17" s="37" t="s">
        <v>117</v>
      </c>
      <c r="I17" s="37" t="s">
        <v>74</v>
      </c>
      <c r="J17" s="37">
        <v>6</v>
      </c>
      <c r="K17" s="38">
        <f t="shared" si="0"/>
        <v>3839.518</v>
      </c>
      <c r="L17" s="39">
        <f t="shared" si="1"/>
        <v>500</v>
      </c>
      <c r="M17" s="38">
        <f t="shared" si="2"/>
        <v>105.51711026615969</v>
      </c>
      <c r="N17" s="40">
        <f t="shared" si="3"/>
        <v>3734.0008897338403</v>
      </c>
      <c r="O17" s="18" t="s">
        <v>32</v>
      </c>
      <c r="P17" s="5" t="s">
        <v>49</v>
      </c>
      <c r="Q17" s="6" t="s">
        <v>87</v>
      </c>
      <c r="R17" s="24" t="s">
        <v>62</v>
      </c>
      <c r="S17" s="7">
        <v>3734000.8897338402</v>
      </c>
      <c r="T17" s="7">
        <f t="shared" si="4"/>
        <v>41666.666666666664</v>
      </c>
      <c r="U17" s="7">
        <v>500000</v>
      </c>
      <c r="V17" s="5" t="s">
        <v>74</v>
      </c>
      <c r="W17" s="5">
        <v>6</v>
      </c>
      <c r="X17" s="5" t="s">
        <v>82</v>
      </c>
      <c r="Z17" s="14">
        <v>3839518</v>
      </c>
      <c r="AA17" s="14">
        <v>105517.1102661597</v>
      </c>
    </row>
    <row r="18" spans="1:27" s="2" customFormat="1" ht="42.75" customHeight="1">
      <c r="A18" s="36">
        <v>13</v>
      </c>
      <c r="B18" s="46" t="s">
        <v>17</v>
      </c>
      <c r="C18" s="37"/>
      <c r="D18" s="37"/>
      <c r="E18" s="37"/>
      <c r="F18" s="37" t="s">
        <v>33</v>
      </c>
      <c r="G18" s="37" t="s">
        <v>50</v>
      </c>
      <c r="H18" s="37" t="s">
        <v>117</v>
      </c>
      <c r="I18" s="37" t="s">
        <v>75</v>
      </c>
      <c r="J18" s="37">
        <v>4</v>
      </c>
      <c r="K18" s="38">
        <f t="shared" si="0"/>
        <v>3054.7109999999998</v>
      </c>
      <c r="L18" s="39">
        <f t="shared" si="1"/>
        <v>750</v>
      </c>
      <c r="M18" s="38"/>
      <c r="N18" s="40">
        <f t="shared" si="3"/>
        <v>2978.2339999999999</v>
      </c>
      <c r="O18" s="18" t="s">
        <v>33</v>
      </c>
      <c r="P18" s="5" t="s">
        <v>50</v>
      </c>
      <c r="Q18" s="6" t="s">
        <v>87</v>
      </c>
      <c r="R18" s="24" t="s">
        <v>62</v>
      </c>
      <c r="S18" s="7">
        <v>2978234</v>
      </c>
      <c r="T18" s="7">
        <f t="shared" si="4"/>
        <v>62500</v>
      </c>
      <c r="U18" s="7">
        <v>750000</v>
      </c>
      <c r="V18" s="5" t="s">
        <v>75</v>
      </c>
      <c r="W18" s="5">
        <v>4</v>
      </c>
      <c r="X18" s="5" t="s">
        <v>82</v>
      </c>
      <c r="Z18" s="14">
        <v>3054711</v>
      </c>
      <c r="AA18" s="14"/>
    </row>
    <row r="19" spans="1:27" s="2" customFormat="1" ht="42.75" customHeight="1">
      <c r="A19" s="36">
        <v>14</v>
      </c>
      <c r="B19" s="46" t="s">
        <v>118</v>
      </c>
      <c r="C19" s="37"/>
      <c r="D19" s="37"/>
      <c r="E19" s="37"/>
      <c r="F19" s="37" t="s">
        <v>34</v>
      </c>
      <c r="G19" s="37" t="s">
        <v>50</v>
      </c>
      <c r="H19" s="37" t="s">
        <v>117</v>
      </c>
      <c r="I19" s="37" t="s">
        <v>76</v>
      </c>
      <c r="J19" s="37">
        <v>2</v>
      </c>
      <c r="K19" s="38">
        <f t="shared" si="0"/>
        <v>996.73699999999997</v>
      </c>
      <c r="L19" s="39">
        <f t="shared" si="1"/>
        <v>300</v>
      </c>
      <c r="M19" s="38"/>
      <c r="N19" s="40">
        <f t="shared" si="3"/>
        <v>996.73699999999997</v>
      </c>
      <c r="O19" s="18" t="s">
        <v>34</v>
      </c>
      <c r="P19" s="5" t="s">
        <v>50</v>
      </c>
      <c r="Q19" s="6" t="s">
        <v>87</v>
      </c>
      <c r="R19" s="24" t="s">
        <v>62</v>
      </c>
      <c r="S19" s="7">
        <v>996737</v>
      </c>
      <c r="T19" s="7">
        <f t="shared" si="4"/>
        <v>25000</v>
      </c>
      <c r="U19" s="7">
        <v>300000</v>
      </c>
      <c r="V19" s="5" t="s">
        <v>76</v>
      </c>
      <c r="W19" s="5">
        <v>2</v>
      </c>
      <c r="X19" s="5" t="s">
        <v>82</v>
      </c>
      <c r="Z19" s="14">
        <v>996737</v>
      </c>
      <c r="AA19" s="14"/>
    </row>
    <row r="20" spans="1:27" s="2" customFormat="1" ht="42.75" customHeight="1">
      <c r="A20" s="36">
        <v>15</v>
      </c>
      <c r="B20" s="46" t="s">
        <v>18</v>
      </c>
      <c r="C20" s="37"/>
      <c r="D20" s="37"/>
      <c r="E20" s="37"/>
      <c r="F20" s="37" t="s">
        <v>35</v>
      </c>
      <c r="G20" s="37" t="s">
        <v>51</v>
      </c>
      <c r="H20" s="37" t="s">
        <v>117</v>
      </c>
      <c r="I20" s="37" t="s">
        <v>77</v>
      </c>
      <c r="J20" s="37">
        <v>9</v>
      </c>
      <c r="K20" s="38">
        <f t="shared" si="0"/>
        <v>8672.1129999999994</v>
      </c>
      <c r="L20" s="39">
        <f t="shared" si="1"/>
        <v>1000</v>
      </c>
      <c r="M20" s="38"/>
      <c r="N20" s="40">
        <f t="shared" si="3"/>
        <v>8567.5821999999989</v>
      </c>
      <c r="O20" s="18" t="s">
        <v>35</v>
      </c>
      <c r="P20" s="5" t="s">
        <v>51</v>
      </c>
      <c r="Q20" s="6" t="s">
        <v>87</v>
      </c>
      <c r="R20" s="24" t="s">
        <v>62</v>
      </c>
      <c r="S20" s="7">
        <v>8567582.1999999993</v>
      </c>
      <c r="T20" s="7">
        <f t="shared" si="4"/>
        <v>83333.333333333328</v>
      </c>
      <c r="U20" s="7">
        <v>1000000</v>
      </c>
      <c r="V20" s="5" t="s">
        <v>77</v>
      </c>
      <c r="W20" s="5">
        <v>9</v>
      </c>
      <c r="X20" s="5" t="s">
        <v>82</v>
      </c>
      <c r="Z20" s="14">
        <v>8672113</v>
      </c>
      <c r="AA20" s="14"/>
    </row>
    <row r="21" spans="1:27" s="2" customFormat="1" ht="42.75" customHeight="1">
      <c r="A21" s="36">
        <v>16</v>
      </c>
      <c r="B21" s="46" t="s">
        <v>19</v>
      </c>
      <c r="C21" s="37"/>
      <c r="D21" s="37"/>
      <c r="E21" s="37"/>
      <c r="F21" s="37" t="s">
        <v>36</v>
      </c>
      <c r="G21" s="37" t="s">
        <v>52</v>
      </c>
      <c r="H21" s="37" t="s">
        <v>117</v>
      </c>
      <c r="I21" s="37" t="s">
        <v>78</v>
      </c>
      <c r="J21" s="37">
        <v>9</v>
      </c>
      <c r="K21" s="38">
        <f t="shared" si="0"/>
        <v>5265.1819999999998</v>
      </c>
      <c r="L21" s="39">
        <f t="shared" si="1"/>
        <v>500</v>
      </c>
      <c r="M21" s="38">
        <f t="shared" si="2"/>
        <v>302.24799999999999</v>
      </c>
      <c r="N21" s="40">
        <f t="shared" si="3"/>
        <v>4962.9335909090905</v>
      </c>
      <c r="O21" s="18" t="s">
        <v>36</v>
      </c>
      <c r="P21" s="5" t="s">
        <v>52</v>
      </c>
      <c r="Q21" s="6" t="s">
        <v>87</v>
      </c>
      <c r="R21" s="24" t="s">
        <v>62</v>
      </c>
      <c r="S21" s="7">
        <v>4962933.5909090908</v>
      </c>
      <c r="T21" s="7">
        <f t="shared" si="4"/>
        <v>41666.666666666664</v>
      </c>
      <c r="U21" s="7">
        <v>500000</v>
      </c>
      <c r="V21" s="5" t="s">
        <v>78</v>
      </c>
      <c r="W21" s="5">
        <v>9</v>
      </c>
      <c r="X21" s="5" t="s">
        <v>82</v>
      </c>
      <c r="Z21" s="14">
        <v>5265182</v>
      </c>
      <c r="AA21" s="14">
        <v>302248</v>
      </c>
    </row>
    <row r="22" spans="1:27" s="2" customFormat="1" ht="42.75" customHeight="1">
      <c r="A22" s="36">
        <v>17</v>
      </c>
      <c r="B22" s="46" t="s">
        <v>20</v>
      </c>
      <c r="C22" s="37"/>
      <c r="D22" s="37"/>
      <c r="E22" s="37"/>
      <c r="F22" s="37" t="s">
        <v>37</v>
      </c>
      <c r="G22" s="37" t="s">
        <v>53</v>
      </c>
      <c r="H22" s="37" t="s">
        <v>117</v>
      </c>
      <c r="I22" s="37" t="s">
        <v>79</v>
      </c>
      <c r="J22" s="37">
        <v>4</v>
      </c>
      <c r="K22" s="38">
        <f t="shared" si="0"/>
        <v>3874.9920000000002</v>
      </c>
      <c r="L22" s="39">
        <f t="shared" si="1"/>
        <v>1000</v>
      </c>
      <c r="M22" s="38">
        <f t="shared" si="2"/>
        <v>126.54900000000001</v>
      </c>
      <c r="N22" s="40">
        <f t="shared" si="3"/>
        <v>3748.4423692307691</v>
      </c>
      <c r="O22" s="18" t="s">
        <v>37</v>
      </c>
      <c r="P22" s="5" t="s">
        <v>53</v>
      </c>
      <c r="Q22" s="6" t="s">
        <v>87</v>
      </c>
      <c r="R22" s="24" t="s">
        <v>62</v>
      </c>
      <c r="S22" s="7">
        <v>3748442.3692307691</v>
      </c>
      <c r="T22" s="7">
        <f t="shared" si="4"/>
        <v>83333.333333333328</v>
      </c>
      <c r="U22" s="7">
        <v>1000000</v>
      </c>
      <c r="V22" s="5" t="s">
        <v>79</v>
      </c>
      <c r="W22" s="5">
        <v>4</v>
      </c>
      <c r="X22" s="5" t="s">
        <v>82</v>
      </c>
      <c r="Z22" s="14">
        <v>3874992</v>
      </c>
      <c r="AA22" s="14">
        <v>126549</v>
      </c>
    </row>
    <row r="23" spans="1:27" s="2" customFormat="1" ht="42.75" customHeight="1">
      <c r="A23" s="36">
        <v>18</v>
      </c>
      <c r="B23" s="46" t="s">
        <v>21</v>
      </c>
      <c r="C23" s="37"/>
      <c r="D23" s="37"/>
      <c r="E23" s="37"/>
      <c r="F23" s="37" t="s">
        <v>38</v>
      </c>
      <c r="G23" s="37" t="s">
        <v>54</v>
      </c>
      <c r="H23" s="37" t="s">
        <v>116</v>
      </c>
      <c r="I23" s="37" t="s">
        <v>80</v>
      </c>
      <c r="J23" s="37">
        <v>7</v>
      </c>
      <c r="K23" s="38">
        <f t="shared" si="0"/>
        <v>3021.7339999999999</v>
      </c>
      <c r="L23" s="39">
        <f t="shared" si="1"/>
        <v>400</v>
      </c>
      <c r="M23" s="38"/>
      <c r="N23" s="40">
        <f t="shared" si="3"/>
        <v>3021.7339999999999</v>
      </c>
      <c r="O23" s="18" t="s">
        <v>38</v>
      </c>
      <c r="P23" s="5" t="s">
        <v>54</v>
      </c>
      <c r="Q23" s="6" t="s">
        <v>87</v>
      </c>
      <c r="R23" s="24" t="s">
        <v>62</v>
      </c>
      <c r="S23" s="7">
        <v>3021734</v>
      </c>
      <c r="T23" s="7">
        <f t="shared" si="4"/>
        <v>33333.333333333336</v>
      </c>
      <c r="U23" s="7">
        <v>400000</v>
      </c>
      <c r="V23" s="5" t="s">
        <v>80</v>
      </c>
      <c r="W23" s="5">
        <v>7</v>
      </c>
      <c r="X23" s="5" t="s">
        <v>82</v>
      </c>
      <c r="Z23" s="14">
        <v>3021734</v>
      </c>
      <c r="AA23" s="14"/>
    </row>
    <row r="24" spans="1:27" s="2" customFormat="1" ht="42.75" customHeight="1">
      <c r="A24" s="36">
        <v>19</v>
      </c>
      <c r="B24" s="46" t="s">
        <v>22</v>
      </c>
      <c r="C24" s="37"/>
      <c r="D24" s="37"/>
      <c r="E24" s="37"/>
      <c r="F24" s="37" t="s">
        <v>39</v>
      </c>
      <c r="G24" s="37" t="s">
        <v>55</v>
      </c>
      <c r="H24" s="37" t="s">
        <v>116</v>
      </c>
      <c r="I24" s="37" t="s">
        <v>81</v>
      </c>
      <c r="J24" s="37">
        <v>10</v>
      </c>
      <c r="K24" s="38">
        <f t="shared" si="0"/>
        <v>2500</v>
      </c>
      <c r="L24" s="39">
        <f t="shared" si="1"/>
        <v>250</v>
      </c>
      <c r="M24" s="38"/>
      <c r="N24" s="40">
        <f t="shared" si="3"/>
        <v>2500</v>
      </c>
      <c r="O24" s="18" t="s">
        <v>39</v>
      </c>
      <c r="P24" s="5" t="s">
        <v>55</v>
      </c>
      <c r="Q24" s="6" t="s">
        <v>87</v>
      </c>
      <c r="R24" s="24" t="s">
        <v>62</v>
      </c>
      <c r="S24" s="7">
        <v>2500000</v>
      </c>
      <c r="T24" s="7">
        <f t="shared" si="4"/>
        <v>20833.333333333332</v>
      </c>
      <c r="U24" s="7">
        <v>250000</v>
      </c>
      <c r="V24" s="5" t="s">
        <v>81</v>
      </c>
      <c r="W24" s="5">
        <v>10</v>
      </c>
      <c r="X24" s="5" t="s">
        <v>82</v>
      </c>
      <c r="Z24" s="14">
        <v>2500000</v>
      </c>
      <c r="AA24" s="14"/>
    </row>
    <row r="25" spans="1:27" ht="117.6" hidden="1" customHeight="1">
      <c r="A25" s="21"/>
      <c r="B25" s="5"/>
      <c r="C25" s="5"/>
      <c r="D25" s="5"/>
      <c r="E25" s="5"/>
      <c r="F25" s="5"/>
      <c r="G25" s="5"/>
      <c r="H25" s="5"/>
      <c r="I25" s="32"/>
      <c r="J25" s="5"/>
      <c r="K25" s="14"/>
      <c r="L25" s="12"/>
      <c r="M25" s="14"/>
      <c r="N25" s="13"/>
      <c r="O25" s="18"/>
      <c r="P25" s="5"/>
      <c r="Q25" s="6"/>
      <c r="R25" s="21"/>
      <c r="S25" s="7"/>
      <c r="T25" s="7"/>
      <c r="U25" s="7"/>
      <c r="V25" s="5"/>
      <c r="W25" s="5"/>
      <c r="X25" s="5"/>
      <c r="Z25" s="22"/>
      <c r="AA25" s="22"/>
    </row>
    <row r="26" spans="1:27" hidden="1">
      <c r="A26" s="21"/>
      <c r="B26" s="5"/>
      <c r="C26" s="5"/>
      <c r="D26" s="5"/>
      <c r="E26" s="5"/>
      <c r="F26" s="5"/>
      <c r="G26" s="5"/>
      <c r="H26" s="5"/>
      <c r="I26" s="32"/>
      <c r="J26" s="5"/>
      <c r="K26" s="14"/>
      <c r="L26" s="12"/>
      <c r="M26" s="14"/>
      <c r="N26" s="13"/>
      <c r="O26" s="18"/>
      <c r="P26" s="5"/>
      <c r="Q26" s="6"/>
      <c r="R26" s="21"/>
      <c r="S26" s="7"/>
      <c r="T26" s="7"/>
      <c r="U26" s="7"/>
      <c r="V26" s="5"/>
      <c r="W26" s="5"/>
      <c r="X26" s="5"/>
      <c r="Z26" s="22"/>
      <c r="AA26" s="22"/>
    </row>
    <row r="27" spans="1:27" ht="18" hidden="1" customHeight="1">
      <c r="A27" s="3" t="s">
        <v>85</v>
      </c>
      <c r="B27" s="3" t="s">
        <v>147</v>
      </c>
      <c r="C27" s="3"/>
      <c r="D27" s="3"/>
      <c r="E27" s="3"/>
      <c r="F27" s="3"/>
      <c r="G27" s="3"/>
      <c r="H27" s="3"/>
      <c r="I27" s="31"/>
      <c r="J27" s="3"/>
      <c r="K27" s="3"/>
      <c r="L27" s="23"/>
      <c r="M27" s="3"/>
      <c r="N27" s="3"/>
      <c r="O27" s="19"/>
      <c r="P27" s="10"/>
      <c r="Q27" s="10"/>
      <c r="R27" s="10"/>
      <c r="S27" s="10"/>
      <c r="T27" s="10"/>
      <c r="U27" s="10"/>
      <c r="V27" s="10"/>
      <c r="W27" s="10"/>
      <c r="X27" s="10"/>
    </row>
    <row r="28" spans="1:27" ht="25.5" hidden="1">
      <c r="A28" s="4">
        <v>1</v>
      </c>
      <c r="B28" s="5" t="s">
        <v>88</v>
      </c>
      <c r="C28" s="5"/>
      <c r="D28" s="5"/>
      <c r="E28" s="5" t="s">
        <v>92</v>
      </c>
      <c r="F28" s="5"/>
      <c r="G28" s="5"/>
      <c r="H28" s="5"/>
      <c r="I28" s="32"/>
      <c r="J28" s="5"/>
      <c r="K28" s="5"/>
      <c r="L28" s="5"/>
      <c r="M28" s="5"/>
      <c r="N28" s="5"/>
      <c r="O28" s="18" t="s">
        <v>96</v>
      </c>
      <c r="P28" s="5"/>
      <c r="Q28" s="6" t="s">
        <v>87</v>
      </c>
      <c r="R28" s="5" t="s">
        <v>92</v>
      </c>
      <c r="S28" s="5"/>
      <c r="T28" s="5"/>
      <c r="U28" s="5"/>
      <c r="V28" s="5"/>
      <c r="W28" s="5"/>
      <c r="X28" s="5"/>
    </row>
    <row r="29" spans="1:27" ht="25.5" hidden="1">
      <c r="A29" s="4">
        <v>2</v>
      </c>
      <c r="B29" s="5" t="s">
        <v>89</v>
      </c>
      <c r="C29" s="5"/>
      <c r="D29" s="5"/>
      <c r="E29" s="5" t="s">
        <v>92</v>
      </c>
      <c r="F29" s="5"/>
      <c r="G29" s="5"/>
      <c r="H29" s="5"/>
      <c r="I29" s="32"/>
      <c r="J29" s="5"/>
      <c r="K29" s="5"/>
      <c r="L29" s="5"/>
      <c r="M29" s="5"/>
      <c r="N29" s="5"/>
      <c r="O29" s="18" t="s">
        <v>96</v>
      </c>
      <c r="P29" s="5"/>
      <c r="Q29" s="6" t="s">
        <v>87</v>
      </c>
      <c r="R29" s="5" t="s">
        <v>92</v>
      </c>
      <c r="S29" s="5"/>
      <c r="T29" s="5"/>
      <c r="U29" s="5"/>
      <c r="V29" s="5"/>
      <c r="W29" s="5"/>
      <c r="X29" s="5"/>
    </row>
    <row r="30" spans="1:27" ht="25.5" hidden="1">
      <c r="A30" s="4">
        <v>3</v>
      </c>
      <c r="B30" s="5" t="s">
        <v>90</v>
      </c>
      <c r="C30" s="5"/>
      <c r="D30" s="5"/>
      <c r="E30" s="5" t="s">
        <v>92</v>
      </c>
      <c r="F30" s="5"/>
      <c r="G30" s="5"/>
      <c r="H30" s="5"/>
      <c r="I30" s="32"/>
      <c r="J30" s="5"/>
      <c r="K30" s="5"/>
      <c r="L30" s="5"/>
      <c r="M30" s="5"/>
      <c r="N30" s="5"/>
      <c r="O30" s="18" t="s">
        <v>97</v>
      </c>
      <c r="P30" s="5"/>
      <c r="Q30" s="6" t="s">
        <v>87</v>
      </c>
      <c r="R30" s="5" t="s">
        <v>92</v>
      </c>
      <c r="S30" s="5"/>
      <c r="T30" s="5"/>
      <c r="U30" s="5"/>
      <c r="V30" s="5"/>
      <c r="W30" s="5"/>
      <c r="X30" s="5"/>
    </row>
    <row r="31" spans="1:27" ht="25.5" hidden="1">
      <c r="A31" s="4">
        <v>4</v>
      </c>
      <c r="B31" s="4" t="s">
        <v>93</v>
      </c>
      <c r="C31" s="4"/>
      <c r="D31" s="4"/>
      <c r="E31" s="5" t="s">
        <v>92</v>
      </c>
      <c r="F31" s="4"/>
      <c r="G31" s="4"/>
      <c r="H31" s="4"/>
      <c r="I31" s="33"/>
      <c r="J31" s="4"/>
      <c r="K31" s="4"/>
      <c r="L31" s="24"/>
      <c r="M31" s="4"/>
      <c r="N31" s="4"/>
      <c r="O31" s="18" t="s">
        <v>98</v>
      </c>
      <c r="P31" s="4"/>
      <c r="Q31" s="6" t="s">
        <v>87</v>
      </c>
      <c r="R31" s="5" t="s">
        <v>92</v>
      </c>
      <c r="S31" s="5"/>
      <c r="T31" s="5"/>
      <c r="U31" s="5"/>
      <c r="V31" s="5"/>
      <c r="W31" s="5"/>
      <c r="X31" s="5"/>
    </row>
    <row r="32" spans="1:27" ht="25.5" hidden="1">
      <c r="A32" s="4">
        <v>5</v>
      </c>
      <c r="B32" s="4" t="s">
        <v>94</v>
      </c>
      <c r="C32" s="4"/>
      <c r="D32" s="4"/>
      <c r="E32" s="5" t="s">
        <v>92</v>
      </c>
      <c r="F32" s="4"/>
      <c r="G32" s="4"/>
      <c r="H32" s="4"/>
      <c r="I32" s="33"/>
      <c r="J32" s="4"/>
      <c r="K32" s="4"/>
      <c r="L32" s="24"/>
      <c r="M32" s="4"/>
      <c r="N32" s="4"/>
      <c r="O32" s="18" t="s">
        <v>99</v>
      </c>
      <c r="P32" s="4"/>
      <c r="Q32" s="6" t="s">
        <v>87</v>
      </c>
      <c r="R32" s="5" t="s">
        <v>92</v>
      </c>
      <c r="S32" s="10"/>
      <c r="T32" s="10"/>
      <c r="U32" s="10"/>
      <c r="V32" s="10"/>
      <c r="W32" s="10"/>
      <c r="X32" s="10"/>
    </row>
    <row r="33" spans="1:24" ht="25.5" hidden="1">
      <c r="A33" s="4">
        <v>6</v>
      </c>
      <c r="B33" s="4" t="s">
        <v>95</v>
      </c>
      <c r="C33" s="4"/>
      <c r="D33" s="4"/>
      <c r="E33" s="5" t="s">
        <v>92</v>
      </c>
      <c r="F33" s="4"/>
      <c r="G33" s="4"/>
      <c r="H33" s="4"/>
      <c r="I33" s="33"/>
      <c r="J33" s="4"/>
      <c r="K33" s="4"/>
      <c r="L33" s="24"/>
      <c r="M33" s="4"/>
      <c r="N33" s="4"/>
      <c r="O33" s="18"/>
      <c r="P33" s="4"/>
      <c r="Q33" s="6"/>
      <c r="R33" s="5"/>
      <c r="S33" s="10"/>
      <c r="T33" s="10"/>
      <c r="U33" s="10"/>
      <c r="V33" s="10"/>
      <c r="W33" s="10"/>
      <c r="X33" s="10"/>
    </row>
    <row r="34" spans="1:24" hidden="1">
      <c r="A34" s="3" t="s">
        <v>111</v>
      </c>
      <c r="B34" s="3" t="s">
        <v>112</v>
      </c>
      <c r="C34" s="4"/>
      <c r="D34" s="4"/>
      <c r="E34" s="4"/>
      <c r="F34" s="4"/>
      <c r="G34" s="4"/>
      <c r="H34" s="4"/>
      <c r="I34" s="33"/>
      <c r="J34" s="4"/>
      <c r="K34" s="4"/>
      <c r="L34" s="24"/>
      <c r="M34" s="4"/>
      <c r="N34" s="4"/>
      <c r="O34" s="18"/>
      <c r="P34" s="4"/>
      <c r="Q34" s="6"/>
      <c r="R34" s="5"/>
      <c r="S34" s="10"/>
      <c r="T34" s="10"/>
      <c r="U34" s="10"/>
      <c r="V34" s="10"/>
      <c r="W34" s="10"/>
      <c r="X34" s="10"/>
    </row>
    <row r="35" spans="1:24" ht="38.25" hidden="1">
      <c r="A35" s="4">
        <v>7</v>
      </c>
      <c r="B35" s="4" t="s">
        <v>122</v>
      </c>
      <c r="C35" s="4"/>
      <c r="D35" s="4"/>
      <c r="E35" s="4"/>
      <c r="F35" s="4"/>
      <c r="G35" s="4"/>
      <c r="H35" s="4"/>
      <c r="I35" s="33"/>
      <c r="J35" s="4"/>
      <c r="K35" s="4"/>
      <c r="L35" s="24"/>
      <c r="M35" s="4"/>
      <c r="N35" s="4"/>
      <c r="O35" s="18"/>
      <c r="P35" s="4"/>
      <c r="Q35" s="6"/>
      <c r="R35" s="5"/>
      <c r="S35" s="10"/>
      <c r="T35" s="10"/>
      <c r="U35" s="10"/>
      <c r="V35" s="10"/>
      <c r="W35" s="10"/>
      <c r="X35" s="10"/>
    </row>
    <row r="36" spans="1:24" hidden="1">
      <c r="A36" s="4">
        <v>8</v>
      </c>
      <c r="B36" s="4" t="s">
        <v>123</v>
      </c>
      <c r="C36" s="4"/>
      <c r="D36" s="4"/>
      <c r="E36" s="4"/>
      <c r="F36" s="4"/>
      <c r="G36" s="4"/>
      <c r="H36" s="4"/>
      <c r="I36" s="33"/>
      <c r="J36" s="4"/>
      <c r="K36" s="4"/>
      <c r="L36" s="24"/>
      <c r="M36" s="4"/>
      <c r="N36" s="4"/>
      <c r="O36" s="18"/>
      <c r="P36" s="4"/>
      <c r="Q36" s="6"/>
      <c r="R36" s="5"/>
      <c r="S36" s="10"/>
      <c r="T36" s="10"/>
      <c r="U36" s="10"/>
      <c r="V36" s="10"/>
      <c r="W36" s="10"/>
      <c r="X36" s="10"/>
    </row>
    <row r="37" spans="1:24" hidden="1">
      <c r="A37" s="4">
        <v>9</v>
      </c>
      <c r="B37" s="4" t="s">
        <v>124</v>
      </c>
      <c r="C37" s="4"/>
      <c r="D37" s="4"/>
      <c r="E37" s="4"/>
      <c r="F37" s="4"/>
      <c r="G37" s="4"/>
      <c r="H37" s="4"/>
      <c r="I37" s="33"/>
      <c r="J37" s="4"/>
      <c r="K37" s="4"/>
      <c r="L37" s="24"/>
      <c r="M37" s="4"/>
      <c r="N37" s="4"/>
      <c r="O37" s="18"/>
      <c r="P37" s="4"/>
      <c r="Q37" s="6"/>
      <c r="R37" s="5"/>
      <c r="S37" s="10"/>
      <c r="T37" s="10"/>
      <c r="U37" s="10"/>
      <c r="V37" s="10"/>
      <c r="W37" s="10"/>
      <c r="X37" s="10"/>
    </row>
    <row r="38" spans="1:24" hidden="1">
      <c r="A38" s="4">
        <v>10</v>
      </c>
      <c r="B38" s="4" t="s">
        <v>125</v>
      </c>
      <c r="C38" s="4"/>
      <c r="D38" s="4"/>
      <c r="E38" s="4"/>
      <c r="F38" s="4"/>
      <c r="G38" s="4"/>
      <c r="H38" s="4"/>
      <c r="I38" s="33"/>
      <c r="J38" s="4"/>
      <c r="K38" s="4"/>
      <c r="L38" s="24"/>
      <c r="M38" s="4"/>
      <c r="N38" s="4"/>
      <c r="O38" s="18"/>
      <c r="P38" s="4"/>
      <c r="Q38" s="6"/>
      <c r="R38" s="5"/>
      <c r="S38" s="10"/>
      <c r="T38" s="10"/>
      <c r="U38" s="10"/>
      <c r="V38" s="10"/>
      <c r="W38" s="10"/>
      <c r="X38" s="10"/>
    </row>
    <row r="39" spans="1:24" hidden="1">
      <c r="A39" s="4">
        <v>11</v>
      </c>
      <c r="B39" s="4" t="s">
        <v>126</v>
      </c>
      <c r="C39" s="4"/>
      <c r="D39" s="4"/>
      <c r="E39" s="4"/>
      <c r="F39" s="4"/>
      <c r="G39" s="4"/>
      <c r="H39" s="4"/>
      <c r="I39" s="33"/>
      <c r="J39" s="4"/>
      <c r="K39" s="4"/>
      <c r="L39" s="24"/>
      <c r="M39" s="4"/>
      <c r="N39" s="4"/>
      <c r="O39" s="18"/>
      <c r="P39" s="4"/>
      <c r="Q39" s="6"/>
      <c r="R39" s="5"/>
      <c r="S39" s="10"/>
      <c r="T39" s="10"/>
      <c r="U39" s="10"/>
      <c r="V39" s="10"/>
      <c r="W39" s="10"/>
      <c r="X39" s="10"/>
    </row>
    <row r="40" spans="1:24" ht="25.5" hidden="1">
      <c r="A40" s="4">
        <v>12</v>
      </c>
      <c r="B40" s="4" t="s">
        <v>127</v>
      </c>
      <c r="C40" s="4"/>
      <c r="D40" s="4"/>
      <c r="E40" s="4"/>
      <c r="F40" s="4"/>
      <c r="G40" s="4"/>
      <c r="H40" s="4"/>
      <c r="I40" s="33"/>
      <c r="J40" s="4"/>
      <c r="K40" s="4"/>
      <c r="L40" s="24"/>
      <c r="M40" s="4"/>
      <c r="N40" s="4"/>
      <c r="O40" s="18"/>
      <c r="P40" s="4"/>
      <c r="Q40" s="6"/>
      <c r="R40" s="5"/>
      <c r="S40" s="10"/>
      <c r="T40" s="10"/>
      <c r="U40" s="10"/>
      <c r="V40" s="10"/>
      <c r="W40" s="10"/>
      <c r="X40" s="10"/>
    </row>
    <row r="41" spans="1:24" ht="25.5" hidden="1">
      <c r="A41" s="4">
        <v>13</v>
      </c>
      <c r="B41" s="4" t="s">
        <v>128</v>
      </c>
      <c r="C41" s="4"/>
      <c r="D41" s="4"/>
      <c r="E41" s="4"/>
      <c r="F41" s="4"/>
      <c r="G41" s="4"/>
      <c r="H41" s="4"/>
      <c r="I41" s="33"/>
      <c r="J41" s="4"/>
      <c r="K41" s="4"/>
      <c r="L41" s="24"/>
      <c r="M41" s="4"/>
      <c r="N41" s="4"/>
      <c r="O41" s="18"/>
      <c r="P41" s="4"/>
      <c r="Q41" s="6"/>
      <c r="R41" s="5"/>
      <c r="S41" s="10"/>
      <c r="T41" s="10"/>
      <c r="U41" s="10"/>
      <c r="V41" s="10"/>
      <c r="W41" s="10"/>
      <c r="X41" s="10"/>
    </row>
    <row r="42" spans="1:24" hidden="1">
      <c r="A42" s="4">
        <v>14</v>
      </c>
      <c r="B42" s="4" t="s">
        <v>129</v>
      </c>
      <c r="C42" s="4"/>
      <c r="D42" s="4"/>
      <c r="E42" s="4"/>
      <c r="F42" s="4"/>
      <c r="G42" s="4"/>
      <c r="H42" s="4"/>
      <c r="I42" s="33"/>
      <c r="J42" s="4"/>
      <c r="K42" s="4"/>
      <c r="L42" s="24"/>
      <c r="M42" s="4"/>
      <c r="N42" s="4"/>
      <c r="O42" s="18"/>
      <c r="P42" s="4"/>
      <c r="Q42" s="6"/>
      <c r="R42" s="5"/>
      <c r="S42" s="10"/>
      <c r="T42" s="10"/>
      <c r="U42" s="10"/>
      <c r="V42" s="10"/>
      <c r="W42" s="10"/>
      <c r="X42" s="10"/>
    </row>
    <row r="43" spans="1:24" ht="25.5" hidden="1">
      <c r="A43" s="4">
        <v>15</v>
      </c>
      <c r="B43" s="4" t="s">
        <v>130</v>
      </c>
      <c r="C43" s="4"/>
      <c r="D43" s="4"/>
      <c r="E43" s="4"/>
      <c r="F43" s="4"/>
      <c r="G43" s="4"/>
      <c r="H43" s="4"/>
      <c r="I43" s="33"/>
      <c r="J43" s="4"/>
      <c r="K43" s="4"/>
      <c r="L43" s="24"/>
      <c r="M43" s="4"/>
      <c r="N43" s="4"/>
      <c r="O43" s="18"/>
      <c r="P43" s="4"/>
      <c r="Q43" s="6"/>
      <c r="R43" s="5"/>
      <c r="S43" s="10"/>
      <c r="T43" s="10"/>
      <c r="U43" s="10"/>
      <c r="V43" s="10"/>
      <c r="W43" s="10"/>
      <c r="X43" s="10"/>
    </row>
    <row r="44" spans="1:24" hidden="1">
      <c r="A44" s="4">
        <v>16</v>
      </c>
      <c r="B44" s="4" t="s">
        <v>131</v>
      </c>
      <c r="C44" s="4"/>
      <c r="D44" s="4"/>
      <c r="E44" s="4"/>
      <c r="F44" s="4"/>
      <c r="G44" s="4"/>
      <c r="H44" s="4"/>
      <c r="I44" s="33"/>
      <c r="J44" s="4"/>
      <c r="K44" s="4"/>
      <c r="L44" s="24"/>
      <c r="M44" s="4"/>
      <c r="N44" s="4"/>
      <c r="O44" s="18"/>
      <c r="P44" s="4"/>
      <c r="Q44" s="6"/>
      <c r="R44" s="5"/>
      <c r="S44" s="10"/>
      <c r="T44" s="10"/>
      <c r="U44" s="10"/>
      <c r="V44" s="10"/>
      <c r="W44" s="10"/>
      <c r="X44" s="10"/>
    </row>
    <row r="45" spans="1:24" ht="25.5" hidden="1">
      <c r="A45" s="4">
        <v>17</v>
      </c>
      <c r="B45" s="4" t="s">
        <v>132</v>
      </c>
      <c r="C45" s="4"/>
      <c r="D45" s="4"/>
      <c r="E45" s="4"/>
      <c r="F45" s="4"/>
      <c r="G45" s="4"/>
      <c r="H45" s="4"/>
      <c r="I45" s="33"/>
      <c r="J45" s="4"/>
      <c r="K45" s="4"/>
      <c r="L45" s="24"/>
      <c r="M45" s="4"/>
      <c r="N45" s="4"/>
      <c r="O45" s="18"/>
      <c r="P45" s="4"/>
      <c r="Q45" s="6"/>
      <c r="R45" s="5"/>
      <c r="S45" s="10"/>
      <c r="T45" s="10"/>
      <c r="U45" s="10"/>
      <c r="V45" s="10"/>
      <c r="W45" s="10"/>
      <c r="X45" s="10"/>
    </row>
    <row r="46" spans="1:24" ht="25.5" hidden="1">
      <c r="A46" s="4">
        <v>18</v>
      </c>
      <c r="B46" s="4" t="s">
        <v>133</v>
      </c>
      <c r="C46" s="4"/>
      <c r="D46" s="4"/>
      <c r="E46" s="4"/>
      <c r="F46" s="4"/>
      <c r="G46" s="4"/>
      <c r="H46" s="4"/>
      <c r="I46" s="33"/>
      <c r="J46" s="4"/>
      <c r="K46" s="4"/>
      <c r="L46" s="24"/>
      <c r="M46" s="4"/>
      <c r="N46" s="4"/>
      <c r="O46" s="18"/>
      <c r="P46" s="4"/>
      <c r="Q46" s="6"/>
      <c r="R46" s="5"/>
      <c r="S46" s="10"/>
      <c r="T46" s="10"/>
      <c r="U46" s="10"/>
      <c r="V46" s="10"/>
      <c r="W46" s="10"/>
      <c r="X46" s="10"/>
    </row>
    <row r="47" spans="1:24" ht="25.5" hidden="1">
      <c r="A47" s="4">
        <v>19</v>
      </c>
      <c r="B47" s="4" t="s">
        <v>134</v>
      </c>
      <c r="C47" s="4"/>
      <c r="D47" s="4"/>
      <c r="E47" s="4"/>
      <c r="F47" s="4"/>
      <c r="G47" s="4"/>
      <c r="H47" s="4"/>
      <c r="I47" s="33"/>
      <c r="J47" s="4"/>
      <c r="K47" s="4"/>
      <c r="L47" s="24"/>
      <c r="M47" s="4"/>
      <c r="N47" s="4"/>
      <c r="O47" s="18"/>
      <c r="P47" s="4"/>
      <c r="Q47" s="6"/>
      <c r="R47" s="5"/>
      <c r="S47" s="10"/>
      <c r="T47" s="10"/>
      <c r="U47" s="10"/>
      <c r="V47" s="10"/>
      <c r="W47" s="10"/>
      <c r="X47" s="10"/>
    </row>
    <row r="48" spans="1:24" ht="25.5" hidden="1">
      <c r="A48" s="4">
        <v>20</v>
      </c>
      <c r="B48" s="4" t="s">
        <v>135</v>
      </c>
      <c r="C48" s="4"/>
      <c r="D48" s="4"/>
      <c r="E48" s="4"/>
      <c r="F48" s="4"/>
      <c r="G48" s="4"/>
      <c r="H48" s="4"/>
      <c r="I48" s="33"/>
      <c r="J48" s="4"/>
      <c r="K48" s="4"/>
      <c r="L48" s="24"/>
      <c r="M48" s="4"/>
      <c r="N48" s="4"/>
      <c r="O48" s="18"/>
      <c r="P48" s="4"/>
      <c r="Q48" s="6"/>
      <c r="R48" s="5"/>
      <c r="S48" s="10"/>
      <c r="T48" s="10"/>
      <c r="U48" s="10"/>
      <c r="V48" s="10"/>
      <c r="W48" s="10"/>
      <c r="X48" s="10"/>
    </row>
    <row r="49" spans="1:24" ht="25.5" hidden="1">
      <c r="A49" s="4">
        <v>21</v>
      </c>
      <c r="B49" s="4" t="s">
        <v>136</v>
      </c>
      <c r="C49" s="4"/>
      <c r="D49" s="4"/>
      <c r="E49" s="4"/>
      <c r="F49" s="4"/>
      <c r="G49" s="4"/>
      <c r="H49" s="4"/>
      <c r="I49" s="33"/>
      <c r="J49" s="4"/>
      <c r="K49" s="4"/>
      <c r="L49" s="24"/>
      <c r="M49" s="4"/>
      <c r="N49" s="4"/>
      <c r="O49" s="18"/>
      <c r="P49" s="4"/>
      <c r="Q49" s="6"/>
      <c r="R49" s="5"/>
      <c r="S49" s="10"/>
      <c r="T49" s="10"/>
      <c r="U49" s="10"/>
      <c r="V49" s="10"/>
      <c r="W49" s="10"/>
      <c r="X49" s="10"/>
    </row>
    <row r="50" spans="1:24" ht="25.5" hidden="1">
      <c r="A50" s="4">
        <v>22</v>
      </c>
      <c r="B50" s="4" t="s">
        <v>137</v>
      </c>
      <c r="C50" s="4"/>
      <c r="D50" s="4"/>
      <c r="E50" s="4"/>
      <c r="F50" s="4"/>
      <c r="G50" s="4"/>
      <c r="H50" s="4"/>
      <c r="I50" s="33"/>
      <c r="J50" s="4"/>
      <c r="K50" s="4"/>
      <c r="L50" s="24"/>
      <c r="M50" s="4"/>
      <c r="N50" s="4"/>
      <c r="O50" s="18"/>
      <c r="P50" s="4"/>
      <c r="Q50" s="6"/>
      <c r="R50" s="5"/>
      <c r="S50" s="10"/>
      <c r="T50" s="10"/>
      <c r="U50" s="10"/>
      <c r="V50" s="10"/>
      <c r="W50" s="10"/>
      <c r="X50" s="10"/>
    </row>
    <row r="51" spans="1:24" ht="38.25" hidden="1">
      <c r="A51" s="4">
        <v>23</v>
      </c>
      <c r="B51" s="4" t="s">
        <v>138</v>
      </c>
      <c r="C51" s="4"/>
      <c r="D51" s="4"/>
      <c r="E51" s="4"/>
      <c r="F51" s="4"/>
      <c r="G51" s="4"/>
      <c r="H51" s="4"/>
      <c r="I51" s="33"/>
      <c r="J51" s="4"/>
      <c r="K51" s="4"/>
      <c r="L51" s="24"/>
      <c r="M51" s="4"/>
      <c r="N51" s="4"/>
      <c r="O51" s="18"/>
      <c r="P51" s="4"/>
      <c r="Q51" s="6"/>
      <c r="R51" s="5"/>
      <c r="S51" s="10"/>
      <c r="T51" s="10"/>
      <c r="U51" s="10"/>
      <c r="V51" s="10"/>
      <c r="W51" s="10"/>
      <c r="X51" s="10"/>
    </row>
    <row r="52" spans="1:24" ht="25.5" hidden="1">
      <c r="A52" s="4">
        <v>24</v>
      </c>
      <c r="B52" s="4" t="s">
        <v>139</v>
      </c>
      <c r="C52" s="4"/>
      <c r="D52" s="4"/>
      <c r="E52" s="4"/>
      <c r="F52" s="4"/>
      <c r="G52" s="4"/>
      <c r="H52" s="4"/>
      <c r="I52" s="33"/>
      <c r="J52" s="4"/>
      <c r="K52" s="4"/>
      <c r="L52" s="24"/>
      <c r="M52" s="4"/>
      <c r="N52" s="4"/>
      <c r="O52" s="18" t="s">
        <v>100</v>
      </c>
      <c r="P52" s="4"/>
      <c r="Q52" s="6" t="s">
        <v>87</v>
      </c>
      <c r="R52" s="5" t="s">
        <v>92</v>
      </c>
      <c r="S52" s="10"/>
      <c r="T52" s="10"/>
      <c r="U52" s="10"/>
      <c r="V52" s="10"/>
      <c r="W52" s="10"/>
      <c r="X52" s="10"/>
    </row>
    <row r="53" spans="1:24" ht="25.5" hidden="1">
      <c r="A53" s="4">
        <v>25</v>
      </c>
      <c r="B53" s="4" t="s">
        <v>140</v>
      </c>
      <c r="C53" s="10"/>
      <c r="D53" s="10"/>
      <c r="E53" s="10"/>
      <c r="F53" s="10"/>
      <c r="G53" s="10"/>
      <c r="H53" s="10"/>
      <c r="I53" s="34"/>
      <c r="J53" s="10"/>
      <c r="K53" s="10"/>
      <c r="L53" s="30"/>
      <c r="M53" s="10"/>
      <c r="N53" s="10"/>
    </row>
    <row r="54" spans="1:24" ht="25.5" hidden="1">
      <c r="A54" s="4">
        <v>26</v>
      </c>
      <c r="B54" s="4" t="s">
        <v>141</v>
      </c>
      <c r="C54" s="10"/>
      <c r="D54" s="10"/>
      <c r="E54" s="10"/>
      <c r="F54" s="10"/>
      <c r="G54" s="10"/>
      <c r="H54" s="10"/>
      <c r="I54" s="34"/>
      <c r="J54" s="10"/>
      <c r="K54" s="10"/>
      <c r="L54" s="30"/>
      <c r="M54" s="10"/>
      <c r="N54" s="10"/>
    </row>
    <row r="55" spans="1:24" ht="25.5" hidden="1">
      <c r="A55" s="4">
        <v>27</v>
      </c>
      <c r="B55" s="4" t="s">
        <v>142</v>
      </c>
      <c r="C55" s="10"/>
      <c r="D55" s="10"/>
      <c r="E55" s="10"/>
      <c r="F55" s="10"/>
      <c r="G55" s="10"/>
      <c r="H55" s="10"/>
      <c r="I55" s="34"/>
      <c r="J55" s="10"/>
      <c r="K55" s="10"/>
      <c r="L55" s="30"/>
      <c r="M55" s="10"/>
      <c r="N55" s="10"/>
    </row>
    <row r="56" spans="1:24" hidden="1">
      <c r="A56" s="4">
        <v>28</v>
      </c>
      <c r="B56" s="4" t="s">
        <v>143</v>
      </c>
      <c r="C56" s="10"/>
      <c r="D56" s="10"/>
      <c r="E56" s="10"/>
      <c r="F56" s="10"/>
      <c r="G56" s="10"/>
      <c r="H56" s="10"/>
      <c r="I56" s="34"/>
      <c r="J56" s="10"/>
      <c r="K56" s="10"/>
      <c r="L56" s="30"/>
      <c r="M56" s="10"/>
      <c r="N56" s="10"/>
    </row>
    <row r="57" spans="1:24" hidden="1">
      <c r="A57" s="4">
        <v>29</v>
      </c>
      <c r="B57" s="4" t="s">
        <v>144</v>
      </c>
      <c r="C57" s="10"/>
      <c r="D57" s="10"/>
      <c r="E57" s="10"/>
      <c r="F57" s="10"/>
      <c r="G57" s="10"/>
      <c r="H57" s="10"/>
      <c r="I57" s="34"/>
      <c r="J57" s="10"/>
      <c r="K57" s="10"/>
      <c r="L57" s="30"/>
      <c r="M57" s="10"/>
      <c r="N57" s="10"/>
    </row>
    <row r="58" spans="1:24" hidden="1">
      <c r="A58" s="4">
        <v>30</v>
      </c>
      <c r="B58" s="4" t="s">
        <v>145</v>
      </c>
      <c r="C58" s="10"/>
      <c r="D58" s="10"/>
      <c r="E58" s="10"/>
      <c r="F58" s="10"/>
      <c r="G58" s="10"/>
      <c r="H58" s="10"/>
      <c r="I58" s="34"/>
      <c r="J58" s="10"/>
      <c r="K58" s="10"/>
      <c r="L58" s="30"/>
      <c r="M58" s="10"/>
      <c r="N58" s="10"/>
    </row>
    <row r="59" spans="1:24" ht="25.5" hidden="1">
      <c r="A59" s="4">
        <v>31</v>
      </c>
      <c r="B59" s="4" t="s">
        <v>90</v>
      </c>
      <c r="C59" s="10"/>
      <c r="D59" s="10"/>
      <c r="E59" s="10"/>
      <c r="F59" s="10"/>
      <c r="G59" s="10"/>
      <c r="H59" s="10"/>
      <c r="I59" s="34"/>
      <c r="J59" s="10"/>
      <c r="K59" s="10"/>
      <c r="L59" s="30"/>
      <c r="M59" s="10"/>
      <c r="N59" s="10"/>
    </row>
    <row r="60" spans="1:24" ht="25.5" hidden="1">
      <c r="A60" s="4">
        <v>32</v>
      </c>
      <c r="B60" s="4" t="s">
        <v>146</v>
      </c>
      <c r="C60" s="10"/>
      <c r="D60" s="10"/>
      <c r="E60" s="10"/>
      <c r="F60" s="10"/>
      <c r="G60" s="10"/>
      <c r="H60" s="10"/>
      <c r="I60" s="34"/>
      <c r="J60" s="10"/>
      <c r="K60" s="10"/>
      <c r="L60" s="30"/>
      <c r="M60" s="10"/>
      <c r="N60" s="10"/>
    </row>
  </sheetData>
  <mergeCells count="15">
    <mergeCell ref="A2:N2"/>
    <mergeCell ref="A1:N1"/>
    <mergeCell ref="A3:A4"/>
    <mergeCell ref="B3:B4"/>
    <mergeCell ref="V3:V4"/>
    <mergeCell ref="W3:W4"/>
    <mergeCell ref="X3:X4"/>
    <mergeCell ref="T3:U3"/>
    <mergeCell ref="C3:D3"/>
    <mergeCell ref="O3:O4"/>
    <mergeCell ref="P3:P4"/>
    <mergeCell ref="Q3:Q4"/>
    <mergeCell ref="R3:R4"/>
    <mergeCell ref="S3:S4"/>
    <mergeCell ref="F3:N3"/>
  </mergeCells>
  <pageMargins left="0.47244094488188981" right="0.19685039370078741" top="0.27559055118110237" bottom="0.19685039370078741" header="0.31496062992125984" footer="0.2362204724409449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Dat san lap</vt:lpstr>
      <vt:lpstr>'Dat san lap'!Print_Area</vt:lpstr>
      <vt:lpstr>'Dat san lap'!Print_Titles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2026-09-16T02:21:45Z</cp:lastPrinted>
  <dcterms:created xsi:type="dcterms:W3CDTF">2026-05-11T02:46:35Z</dcterms:created>
  <dcterms:modified xsi:type="dcterms:W3CDTF">2026-09-16T02:33:58Z</dcterms:modified>
</cp:coreProperties>
</file>