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720" tabRatio="359" firstSheet="10" activeTab="10"/>
  </bookViews>
  <sheets>
    <sheet name="Data" sheetId="1" state="veryHidden" r:id="rId1"/>
    <sheet name="GY DT-NĐ" sheetId="2" state="veryHidden" r:id="rId2"/>
    <sheet name="15P" sheetId="3" state="veryHidden" r:id="rId3"/>
    <sheet name="77X" sheetId="4" state="veryHidden" r:id="rId4"/>
    <sheet name="SNV-BCTK (G)" sheetId="5" state="veryHidden" r:id="rId5"/>
    <sheet name="PL" sheetId="7" state="veryHidden" r:id="rId6"/>
    <sheet name="PL_1" sheetId="9" state="veryHidden" r:id="rId7"/>
    <sheet name="PL_2" sheetId="8" state="veryHidden" r:id="rId8"/>
    <sheet name="PL_1 (GĐS)" sheetId="11" state="veryHidden" r:id="rId9"/>
    <sheet name="PL_1(PA-XinYK)" sheetId="10" state="veryHidden" r:id="rId10"/>
    <sheet name="PL_1(Kem PA-bh)" sheetId="12" r:id="rId11"/>
    <sheet name="92XP" sheetId="6" state="veryHidden" r:id="rId12"/>
  </sheets>
  <definedNames>
    <definedName name="_xlnm._FilterDatabase" localSheetId="2" hidden="1">'15P'!$A$2:$T$796</definedName>
    <definedName name="_xlnm._FilterDatabase" localSheetId="3" hidden="1">'77X'!$A$2:$T$2353</definedName>
    <definedName name="_xlnm._FilterDatabase" localSheetId="0" hidden="1">Data!$A$1:$G$96</definedName>
    <definedName name="_xlnm._FilterDatabase" localSheetId="5" hidden="1">PL!$A$6:$W$98</definedName>
    <definedName name="_xlnm._FilterDatabase" localSheetId="6" hidden="1">PL_1!$A$6:$W$98</definedName>
    <definedName name="_xlnm._FilterDatabase" localSheetId="8" hidden="1">'PL_1 (GĐS)'!$A$6:$W$98</definedName>
    <definedName name="_xlnm._FilterDatabase" localSheetId="10" hidden="1">'PL_1(Kem PA-bh)'!$A$6:$S$98</definedName>
    <definedName name="_xlnm._FilterDatabase" localSheetId="9" hidden="1">'PL_1(PA-XinYK)'!$A$6:$S$98</definedName>
    <definedName name="_xlnm._FilterDatabase" localSheetId="7" hidden="1">PL_2!$A$6:$W$98</definedName>
    <definedName name="_xlnm._FilterDatabase" localSheetId="4" hidden="1">'SNV-BCTK (G)'!$A$6:$AA$98</definedName>
    <definedName name="NamedRange1_15P">'15P'!$C$3:$P$796</definedName>
    <definedName name="NamedRange2_77Xa">'77X'!$C$3:$P$2353</definedName>
    <definedName name="_xlnm.Print_Area" localSheetId="2">'15P'!$A$1:$Q$836</definedName>
    <definedName name="_xlnm.Print_Area" localSheetId="5">PL!$A$1:$T$99</definedName>
    <definedName name="_xlnm.Print_Area" localSheetId="6">PL_1!$A$1:$T$99</definedName>
    <definedName name="_xlnm.Print_Area" localSheetId="8">'PL_1 (GĐS)'!$A$1:$T$99</definedName>
    <definedName name="_xlnm.Print_Area" localSheetId="10">'PL_1(Kem PA-bh)'!$A$1:$P$99</definedName>
    <definedName name="_xlnm.Print_Area" localSheetId="9">'PL_1(PA-XinYK)'!$A$1:$P$99</definedName>
    <definedName name="_xlnm.Print_Area" localSheetId="7">PL_2!$A$1:$T$99</definedName>
    <definedName name="_xlnm.Print_Area" localSheetId="4">'SNV-BCTK (G)'!$A$1:$X$102</definedName>
    <definedName name="_xlnm.Print_Titles" localSheetId="5">PL!$4:$5</definedName>
    <definedName name="_xlnm.Print_Titles" localSheetId="6">PL_1!$4:$5</definedName>
    <definedName name="_xlnm.Print_Titles" localSheetId="8">'PL_1 (GĐS)'!$4:$5</definedName>
    <definedName name="_xlnm.Print_Titles" localSheetId="10">'PL_1(Kem PA-bh)'!$4:$5</definedName>
    <definedName name="_xlnm.Print_Titles" localSheetId="9">'PL_1(PA-XinYK)'!$4:$5</definedName>
    <definedName name="_xlnm.Print_Titles" localSheetId="7">PL_2!$4:$5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0" i="12" l="1"/>
  <c r="R100" i="12"/>
  <c r="P100" i="12"/>
  <c r="M100" i="12"/>
  <c r="K100" i="12"/>
  <c r="H100" i="12"/>
  <c r="E100" i="12"/>
  <c r="C100" i="12"/>
  <c r="B100" i="12"/>
  <c r="N98" i="12"/>
  <c r="O98" i="12" s="1"/>
  <c r="I98" i="12"/>
  <c r="L98" i="12" s="1"/>
  <c r="F98" i="12"/>
  <c r="G98" i="12" s="1"/>
  <c r="D98" i="12"/>
  <c r="A98" i="12"/>
  <c r="N97" i="12"/>
  <c r="O97" i="12" s="1"/>
  <c r="I97" i="12"/>
  <c r="L97" i="12" s="1"/>
  <c r="F97" i="12"/>
  <c r="G97" i="12" s="1"/>
  <c r="D97" i="12"/>
  <c r="A97" i="12"/>
  <c r="N96" i="12"/>
  <c r="O96" i="12" s="1"/>
  <c r="I96" i="12"/>
  <c r="L96" i="12" s="1"/>
  <c r="F96" i="12"/>
  <c r="G96" i="12" s="1"/>
  <c r="D96" i="12"/>
  <c r="A96" i="12"/>
  <c r="N95" i="12"/>
  <c r="O95" i="12" s="1"/>
  <c r="I95" i="12"/>
  <c r="L95" i="12" s="1"/>
  <c r="F95" i="12"/>
  <c r="G95" i="12" s="1"/>
  <c r="D95" i="12"/>
  <c r="A95" i="12"/>
  <c r="N94" i="12"/>
  <c r="O94" i="12" s="1"/>
  <c r="I94" i="12"/>
  <c r="L94" i="12" s="1"/>
  <c r="F94" i="12"/>
  <c r="G94" i="12" s="1"/>
  <c r="D94" i="12"/>
  <c r="A94" i="12"/>
  <c r="N93" i="12"/>
  <c r="O93" i="12" s="1"/>
  <c r="I93" i="12"/>
  <c r="L93" i="12" s="1"/>
  <c r="F93" i="12"/>
  <c r="G93" i="12" s="1"/>
  <c r="D93" i="12"/>
  <c r="A93" i="12"/>
  <c r="N92" i="12"/>
  <c r="O92" i="12" s="1"/>
  <c r="I92" i="12"/>
  <c r="L92" i="12" s="1"/>
  <c r="F92" i="12"/>
  <c r="G92" i="12" s="1"/>
  <c r="D92" i="12"/>
  <c r="A92" i="12"/>
  <c r="N91" i="12"/>
  <c r="O91" i="12" s="1"/>
  <c r="I91" i="12"/>
  <c r="L91" i="12" s="1"/>
  <c r="F91" i="12"/>
  <c r="G91" i="12" s="1"/>
  <c r="D91" i="12"/>
  <c r="A91" i="12"/>
  <c r="N90" i="12"/>
  <c r="O90" i="12" s="1"/>
  <c r="I90" i="12"/>
  <c r="L90" i="12" s="1"/>
  <c r="F90" i="12"/>
  <c r="G90" i="12" s="1"/>
  <c r="D90" i="12"/>
  <c r="A90" i="12"/>
  <c r="N89" i="12"/>
  <c r="O89" i="12" s="1"/>
  <c r="I89" i="12"/>
  <c r="L89" i="12" s="1"/>
  <c r="F89" i="12"/>
  <c r="G89" i="12" s="1"/>
  <c r="D89" i="12"/>
  <c r="A89" i="12"/>
  <c r="N88" i="12"/>
  <c r="O88" i="12" s="1"/>
  <c r="I88" i="12"/>
  <c r="L88" i="12" s="1"/>
  <c r="F88" i="12"/>
  <c r="G88" i="12" s="1"/>
  <c r="D88" i="12"/>
  <c r="A88" i="12"/>
  <c r="N87" i="12"/>
  <c r="O87" i="12" s="1"/>
  <c r="I87" i="12"/>
  <c r="L87" i="12" s="1"/>
  <c r="F87" i="12"/>
  <c r="G87" i="12" s="1"/>
  <c r="D87" i="12"/>
  <c r="A87" i="12"/>
  <c r="N86" i="12"/>
  <c r="O86" i="12" s="1"/>
  <c r="I86" i="12"/>
  <c r="L86" i="12" s="1"/>
  <c r="F86" i="12"/>
  <c r="G86" i="12" s="1"/>
  <c r="D86" i="12"/>
  <c r="A86" i="12"/>
  <c r="N85" i="12"/>
  <c r="O85" i="12" s="1"/>
  <c r="I85" i="12"/>
  <c r="L85" i="12" s="1"/>
  <c r="F85" i="12"/>
  <c r="G85" i="12" s="1"/>
  <c r="D85" i="12"/>
  <c r="A85" i="12"/>
  <c r="N84" i="12"/>
  <c r="O84" i="12" s="1"/>
  <c r="I84" i="12"/>
  <c r="L84" i="12" s="1"/>
  <c r="F84" i="12"/>
  <c r="G84" i="12" s="1"/>
  <c r="D84" i="12"/>
  <c r="A84" i="12"/>
  <c r="N83" i="12"/>
  <c r="O83" i="12" s="1"/>
  <c r="I83" i="12"/>
  <c r="L83" i="12" s="1"/>
  <c r="F83" i="12"/>
  <c r="G83" i="12" s="1"/>
  <c r="D83" i="12"/>
  <c r="A83" i="12"/>
  <c r="N82" i="12"/>
  <c r="O82" i="12" s="1"/>
  <c r="I82" i="12"/>
  <c r="L82" i="12" s="1"/>
  <c r="F82" i="12"/>
  <c r="G82" i="12" s="1"/>
  <c r="D82" i="12"/>
  <c r="A82" i="12"/>
  <c r="N81" i="12"/>
  <c r="O81" i="12" s="1"/>
  <c r="I81" i="12"/>
  <c r="L81" i="12" s="1"/>
  <c r="F81" i="12"/>
  <c r="G81" i="12" s="1"/>
  <c r="D81" i="12"/>
  <c r="A81" i="12"/>
  <c r="N80" i="12"/>
  <c r="O80" i="12" s="1"/>
  <c r="I80" i="12"/>
  <c r="L80" i="12" s="1"/>
  <c r="F80" i="12"/>
  <c r="G80" i="12" s="1"/>
  <c r="D80" i="12"/>
  <c r="A80" i="12"/>
  <c r="N79" i="12"/>
  <c r="O79" i="12" s="1"/>
  <c r="I79" i="12"/>
  <c r="L79" i="12" s="1"/>
  <c r="F79" i="12"/>
  <c r="G79" i="12" s="1"/>
  <c r="D79" i="12"/>
  <c r="A79" i="12"/>
  <c r="N78" i="12"/>
  <c r="O78" i="12" s="1"/>
  <c r="I78" i="12"/>
  <c r="L78" i="12" s="1"/>
  <c r="F78" i="12"/>
  <c r="G78" i="12" s="1"/>
  <c r="D78" i="12"/>
  <c r="A78" i="12"/>
  <c r="N77" i="12"/>
  <c r="O77" i="12" s="1"/>
  <c r="I77" i="12"/>
  <c r="L77" i="12" s="1"/>
  <c r="F77" i="12"/>
  <c r="G77" i="12" s="1"/>
  <c r="D77" i="12"/>
  <c r="A77" i="12"/>
  <c r="N76" i="12"/>
  <c r="O76" i="12" s="1"/>
  <c r="I76" i="12"/>
  <c r="L76" i="12" s="1"/>
  <c r="F76" i="12"/>
  <c r="G76" i="12" s="1"/>
  <c r="D76" i="12"/>
  <c r="A76" i="12"/>
  <c r="N75" i="12"/>
  <c r="O75" i="12" s="1"/>
  <c r="I75" i="12"/>
  <c r="L75" i="12" s="1"/>
  <c r="F75" i="12"/>
  <c r="G75" i="12" s="1"/>
  <c r="D75" i="12"/>
  <c r="A75" i="12"/>
  <c r="N74" i="12"/>
  <c r="O74" i="12" s="1"/>
  <c r="I74" i="12"/>
  <c r="L74" i="12" s="1"/>
  <c r="F74" i="12"/>
  <c r="G74" i="12" s="1"/>
  <c r="D74" i="12"/>
  <c r="A74" i="12"/>
  <c r="N73" i="12"/>
  <c r="O73" i="12" s="1"/>
  <c r="I73" i="12"/>
  <c r="L73" i="12" s="1"/>
  <c r="F73" i="12"/>
  <c r="G73" i="12" s="1"/>
  <c r="D73" i="12"/>
  <c r="A73" i="12"/>
  <c r="N72" i="12"/>
  <c r="O72" i="12" s="1"/>
  <c r="I72" i="12"/>
  <c r="L72" i="12" s="1"/>
  <c r="F72" i="12"/>
  <c r="G72" i="12" s="1"/>
  <c r="D72" i="12"/>
  <c r="A72" i="12"/>
  <c r="N71" i="12"/>
  <c r="O71" i="12" s="1"/>
  <c r="I71" i="12"/>
  <c r="L71" i="12" s="1"/>
  <c r="F71" i="12"/>
  <c r="G71" i="12" s="1"/>
  <c r="D71" i="12"/>
  <c r="A71" i="12"/>
  <c r="N70" i="12"/>
  <c r="O70" i="12" s="1"/>
  <c r="I70" i="12"/>
  <c r="L70" i="12" s="1"/>
  <c r="F70" i="12"/>
  <c r="G70" i="12" s="1"/>
  <c r="D70" i="12"/>
  <c r="A70" i="12"/>
  <c r="N69" i="12"/>
  <c r="O69" i="12" s="1"/>
  <c r="I69" i="12"/>
  <c r="L69" i="12" s="1"/>
  <c r="F69" i="12"/>
  <c r="G69" i="12" s="1"/>
  <c r="D69" i="12"/>
  <c r="A69" i="12"/>
  <c r="N68" i="12"/>
  <c r="O68" i="12" s="1"/>
  <c r="I68" i="12"/>
  <c r="L68" i="12" s="1"/>
  <c r="F68" i="12"/>
  <c r="G68" i="12" s="1"/>
  <c r="D68" i="12"/>
  <c r="A68" i="12"/>
  <c r="N67" i="12"/>
  <c r="O67" i="12" s="1"/>
  <c r="I67" i="12"/>
  <c r="L67" i="12" s="1"/>
  <c r="F67" i="12"/>
  <c r="G67" i="12" s="1"/>
  <c r="D67" i="12"/>
  <c r="A67" i="12"/>
  <c r="N66" i="12"/>
  <c r="O66" i="12" s="1"/>
  <c r="I66" i="12"/>
  <c r="L66" i="12" s="1"/>
  <c r="F66" i="12"/>
  <c r="G66" i="12" s="1"/>
  <c r="D66" i="12"/>
  <c r="A66" i="12"/>
  <c r="N65" i="12"/>
  <c r="O65" i="12" s="1"/>
  <c r="I65" i="12"/>
  <c r="L65" i="12" s="1"/>
  <c r="F65" i="12"/>
  <c r="G65" i="12" s="1"/>
  <c r="D65" i="12"/>
  <c r="A65" i="12"/>
  <c r="N64" i="12"/>
  <c r="O64" i="12" s="1"/>
  <c r="I64" i="12"/>
  <c r="L64" i="12" s="1"/>
  <c r="F64" i="12"/>
  <c r="G64" i="12" s="1"/>
  <c r="D64" i="12"/>
  <c r="A64" i="12"/>
  <c r="N63" i="12"/>
  <c r="O63" i="12" s="1"/>
  <c r="I63" i="12"/>
  <c r="L63" i="12" s="1"/>
  <c r="F63" i="12"/>
  <c r="G63" i="12" s="1"/>
  <c r="D63" i="12"/>
  <c r="A63" i="12"/>
  <c r="N62" i="12"/>
  <c r="O62" i="12" s="1"/>
  <c r="I62" i="12"/>
  <c r="L62" i="12" s="1"/>
  <c r="F62" i="12"/>
  <c r="G62" i="12" s="1"/>
  <c r="D62" i="12"/>
  <c r="A62" i="12"/>
  <c r="N61" i="12"/>
  <c r="O61" i="12" s="1"/>
  <c r="I61" i="12"/>
  <c r="L61" i="12" s="1"/>
  <c r="F61" i="12"/>
  <c r="G61" i="12" s="1"/>
  <c r="D61" i="12"/>
  <c r="A61" i="12"/>
  <c r="N60" i="12"/>
  <c r="O60" i="12" s="1"/>
  <c r="I60" i="12"/>
  <c r="L60" i="12" s="1"/>
  <c r="F60" i="12"/>
  <c r="G60" i="12" s="1"/>
  <c r="D60" i="12"/>
  <c r="A60" i="12"/>
  <c r="N59" i="12"/>
  <c r="O59" i="12" s="1"/>
  <c r="I59" i="12"/>
  <c r="L59" i="12" s="1"/>
  <c r="F59" i="12"/>
  <c r="G59" i="12" s="1"/>
  <c r="D59" i="12"/>
  <c r="A59" i="12"/>
  <c r="N58" i="12"/>
  <c r="O58" i="12" s="1"/>
  <c r="I58" i="12"/>
  <c r="L58" i="12" s="1"/>
  <c r="F58" i="12"/>
  <c r="G58" i="12" s="1"/>
  <c r="D58" i="12"/>
  <c r="A58" i="12"/>
  <c r="N57" i="12"/>
  <c r="O57" i="12" s="1"/>
  <c r="I57" i="12"/>
  <c r="L57" i="12" s="1"/>
  <c r="F57" i="12"/>
  <c r="G57" i="12" s="1"/>
  <c r="D57" i="12"/>
  <c r="A57" i="12"/>
  <c r="N56" i="12"/>
  <c r="O56" i="12" s="1"/>
  <c r="I56" i="12"/>
  <c r="L56" i="12" s="1"/>
  <c r="F56" i="12"/>
  <c r="G56" i="12" s="1"/>
  <c r="D56" i="12"/>
  <c r="A56" i="12"/>
  <c r="N55" i="12"/>
  <c r="O55" i="12" s="1"/>
  <c r="I55" i="12"/>
  <c r="L55" i="12" s="1"/>
  <c r="F55" i="12"/>
  <c r="G55" i="12" s="1"/>
  <c r="D55" i="12"/>
  <c r="A55" i="12"/>
  <c r="N54" i="12"/>
  <c r="O54" i="12" s="1"/>
  <c r="I54" i="12"/>
  <c r="L54" i="12" s="1"/>
  <c r="F54" i="12"/>
  <c r="G54" i="12" s="1"/>
  <c r="D54" i="12"/>
  <c r="A54" i="12"/>
  <c r="N53" i="12"/>
  <c r="O53" i="12" s="1"/>
  <c r="I53" i="12"/>
  <c r="L53" i="12" s="1"/>
  <c r="F53" i="12"/>
  <c r="G53" i="12" s="1"/>
  <c r="D53" i="12"/>
  <c r="A53" i="12"/>
  <c r="N52" i="12"/>
  <c r="O52" i="12" s="1"/>
  <c r="I52" i="12"/>
  <c r="L52" i="12" s="1"/>
  <c r="F52" i="12"/>
  <c r="G52" i="12" s="1"/>
  <c r="D52" i="12"/>
  <c r="A52" i="12"/>
  <c r="N51" i="12"/>
  <c r="O51" i="12" s="1"/>
  <c r="I51" i="12"/>
  <c r="L51" i="12" s="1"/>
  <c r="F51" i="12"/>
  <c r="G51" i="12" s="1"/>
  <c r="D51" i="12"/>
  <c r="A51" i="12"/>
  <c r="N50" i="12"/>
  <c r="O50" i="12" s="1"/>
  <c r="I50" i="12"/>
  <c r="L50" i="12" s="1"/>
  <c r="F50" i="12"/>
  <c r="G50" i="12" s="1"/>
  <c r="D50" i="12"/>
  <c r="A50" i="12"/>
  <c r="N49" i="12"/>
  <c r="O49" i="12" s="1"/>
  <c r="I49" i="12"/>
  <c r="L49" i="12" s="1"/>
  <c r="F49" i="12"/>
  <c r="G49" i="12" s="1"/>
  <c r="D49" i="12"/>
  <c r="A49" i="12"/>
  <c r="N48" i="12"/>
  <c r="O48" i="12" s="1"/>
  <c r="I48" i="12"/>
  <c r="L48" i="12" s="1"/>
  <c r="F48" i="12"/>
  <c r="G48" i="12" s="1"/>
  <c r="D48" i="12"/>
  <c r="A48" i="12"/>
  <c r="N47" i="12"/>
  <c r="O47" i="12" s="1"/>
  <c r="I47" i="12"/>
  <c r="L47" i="12" s="1"/>
  <c r="F47" i="12"/>
  <c r="G47" i="12" s="1"/>
  <c r="D47" i="12"/>
  <c r="A47" i="12"/>
  <c r="N46" i="12"/>
  <c r="O46" i="12" s="1"/>
  <c r="I46" i="12"/>
  <c r="L46" i="12" s="1"/>
  <c r="F46" i="12"/>
  <c r="G46" i="12" s="1"/>
  <c r="D46" i="12"/>
  <c r="A46" i="12"/>
  <c r="N45" i="12"/>
  <c r="O45" i="12" s="1"/>
  <c r="I45" i="12"/>
  <c r="L45" i="12" s="1"/>
  <c r="F45" i="12"/>
  <c r="G45" i="12" s="1"/>
  <c r="D45" i="12"/>
  <c r="A45" i="12"/>
  <c r="N44" i="12"/>
  <c r="O44" i="12" s="1"/>
  <c r="I44" i="12"/>
  <c r="L44" i="12" s="1"/>
  <c r="F44" i="12"/>
  <c r="G44" i="12" s="1"/>
  <c r="D44" i="12"/>
  <c r="A44" i="12"/>
  <c r="N43" i="12"/>
  <c r="O43" i="12" s="1"/>
  <c r="I43" i="12"/>
  <c r="L43" i="12" s="1"/>
  <c r="F43" i="12"/>
  <c r="G43" i="12" s="1"/>
  <c r="D43" i="12"/>
  <c r="A43" i="12"/>
  <c r="N42" i="12"/>
  <c r="O42" i="12" s="1"/>
  <c r="I42" i="12"/>
  <c r="L42" i="12" s="1"/>
  <c r="F42" i="12"/>
  <c r="G42" i="12" s="1"/>
  <c r="D42" i="12"/>
  <c r="A42" i="12"/>
  <c r="N41" i="12"/>
  <c r="O41" i="12" s="1"/>
  <c r="I41" i="12"/>
  <c r="L41" i="12" s="1"/>
  <c r="F41" i="12"/>
  <c r="G41" i="12" s="1"/>
  <c r="D41" i="12"/>
  <c r="A41" i="12"/>
  <c r="N40" i="12"/>
  <c r="O40" i="12" s="1"/>
  <c r="I40" i="12"/>
  <c r="L40" i="12" s="1"/>
  <c r="F40" i="12"/>
  <c r="G40" i="12" s="1"/>
  <c r="D40" i="12"/>
  <c r="A40" i="12"/>
  <c r="N39" i="12"/>
  <c r="O39" i="12" s="1"/>
  <c r="I39" i="12"/>
  <c r="L39" i="12" s="1"/>
  <c r="F39" i="12"/>
  <c r="G39" i="12" s="1"/>
  <c r="D39" i="12"/>
  <c r="A39" i="12"/>
  <c r="N38" i="12"/>
  <c r="O38" i="12" s="1"/>
  <c r="I38" i="12"/>
  <c r="L38" i="12" s="1"/>
  <c r="F38" i="12"/>
  <c r="G38" i="12" s="1"/>
  <c r="D38" i="12"/>
  <c r="A38" i="12"/>
  <c r="N37" i="12"/>
  <c r="O37" i="12" s="1"/>
  <c r="I37" i="12"/>
  <c r="L37" i="12" s="1"/>
  <c r="F37" i="12"/>
  <c r="G37" i="12" s="1"/>
  <c r="D37" i="12"/>
  <c r="A37" i="12"/>
  <c r="N36" i="12"/>
  <c r="O36" i="12" s="1"/>
  <c r="I36" i="12"/>
  <c r="L36" i="12" s="1"/>
  <c r="F36" i="12"/>
  <c r="G36" i="12" s="1"/>
  <c r="D36" i="12"/>
  <c r="A36" i="12"/>
  <c r="N35" i="12"/>
  <c r="O35" i="12" s="1"/>
  <c r="I35" i="12"/>
  <c r="L35" i="12" s="1"/>
  <c r="F35" i="12"/>
  <c r="G35" i="12" s="1"/>
  <c r="D35" i="12"/>
  <c r="A35" i="12"/>
  <c r="N34" i="12"/>
  <c r="O34" i="12" s="1"/>
  <c r="I34" i="12"/>
  <c r="L34" i="12" s="1"/>
  <c r="F34" i="12"/>
  <c r="G34" i="12" s="1"/>
  <c r="D34" i="12"/>
  <c r="A34" i="12"/>
  <c r="N33" i="12"/>
  <c r="O33" i="12" s="1"/>
  <c r="I33" i="12"/>
  <c r="L33" i="12" s="1"/>
  <c r="F33" i="12"/>
  <c r="G33" i="12" s="1"/>
  <c r="D33" i="12"/>
  <c r="A33" i="12"/>
  <c r="N32" i="12"/>
  <c r="O32" i="12" s="1"/>
  <c r="I32" i="12"/>
  <c r="L32" i="12" s="1"/>
  <c r="F32" i="12"/>
  <c r="G32" i="12" s="1"/>
  <c r="D32" i="12"/>
  <c r="A32" i="12"/>
  <c r="N31" i="12"/>
  <c r="O31" i="12" s="1"/>
  <c r="I31" i="12"/>
  <c r="L31" i="12" s="1"/>
  <c r="F31" i="12"/>
  <c r="G31" i="12" s="1"/>
  <c r="D31" i="12"/>
  <c r="A31" i="12"/>
  <c r="N30" i="12"/>
  <c r="O30" i="12" s="1"/>
  <c r="I30" i="12"/>
  <c r="L30" i="12" s="1"/>
  <c r="F30" i="12"/>
  <c r="G30" i="12" s="1"/>
  <c r="D30" i="12"/>
  <c r="A30" i="12"/>
  <c r="N29" i="12"/>
  <c r="O29" i="12" s="1"/>
  <c r="I29" i="12"/>
  <c r="L29" i="12" s="1"/>
  <c r="F29" i="12"/>
  <c r="G29" i="12" s="1"/>
  <c r="D29" i="12"/>
  <c r="A29" i="12"/>
  <c r="N28" i="12"/>
  <c r="O28" i="12" s="1"/>
  <c r="I28" i="12"/>
  <c r="L28" i="12" s="1"/>
  <c r="F28" i="12"/>
  <c r="G28" i="12" s="1"/>
  <c r="D28" i="12"/>
  <c r="A28" i="12"/>
  <c r="N27" i="12"/>
  <c r="O27" i="12" s="1"/>
  <c r="I27" i="12"/>
  <c r="L27" i="12" s="1"/>
  <c r="F27" i="12"/>
  <c r="G27" i="12" s="1"/>
  <c r="D27" i="12"/>
  <c r="A27" i="12"/>
  <c r="N26" i="12"/>
  <c r="O26" i="12" s="1"/>
  <c r="I26" i="12"/>
  <c r="L26" i="12" s="1"/>
  <c r="F26" i="12"/>
  <c r="G26" i="12" s="1"/>
  <c r="D26" i="12"/>
  <c r="A26" i="12"/>
  <c r="N25" i="12"/>
  <c r="O25" i="12" s="1"/>
  <c r="I25" i="12"/>
  <c r="L25" i="12" s="1"/>
  <c r="F25" i="12"/>
  <c r="G25" i="12" s="1"/>
  <c r="D25" i="12"/>
  <c r="A25" i="12"/>
  <c r="N24" i="12"/>
  <c r="O24" i="12" s="1"/>
  <c r="I24" i="12"/>
  <c r="L24" i="12" s="1"/>
  <c r="F24" i="12"/>
  <c r="G24" i="12" s="1"/>
  <c r="D24" i="12"/>
  <c r="A24" i="12"/>
  <c r="N23" i="12"/>
  <c r="O23" i="12" s="1"/>
  <c r="I23" i="12"/>
  <c r="L23" i="12" s="1"/>
  <c r="F23" i="12"/>
  <c r="G23" i="12" s="1"/>
  <c r="D23" i="12"/>
  <c r="A23" i="12"/>
  <c r="N22" i="12"/>
  <c r="O22" i="12" s="1"/>
  <c r="I22" i="12"/>
  <c r="L22" i="12" s="1"/>
  <c r="F22" i="12"/>
  <c r="G22" i="12" s="1"/>
  <c r="D22" i="12"/>
  <c r="A22" i="12"/>
  <c r="N21" i="12"/>
  <c r="O21" i="12" s="1"/>
  <c r="I21" i="12"/>
  <c r="L21" i="12" s="1"/>
  <c r="F21" i="12"/>
  <c r="G21" i="12" s="1"/>
  <c r="D21" i="12"/>
  <c r="A21" i="12"/>
  <c r="N20" i="12"/>
  <c r="O20" i="12" s="1"/>
  <c r="I20" i="12"/>
  <c r="L20" i="12" s="1"/>
  <c r="F20" i="12"/>
  <c r="G20" i="12" s="1"/>
  <c r="D20" i="12"/>
  <c r="A20" i="12"/>
  <c r="N19" i="12"/>
  <c r="O19" i="12" s="1"/>
  <c r="I19" i="12"/>
  <c r="L19" i="12" s="1"/>
  <c r="F19" i="12"/>
  <c r="G19" i="12" s="1"/>
  <c r="D19" i="12"/>
  <c r="A19" i="12"/>
  <c r="N18" i="12"/>
  <c r="O18" i="12" s="1"/>
  <c r="I18" i="12"/>
  <c r="L18" i="12" s="1"/>
  <c r="F18" i="12"/>
  <c r="G18" i="12" s="1"/>
  <c r="D18" i="12"/>
  <c r="A18" i="12"/>
  <c r="N17" i="12"/>
  <c r="O17" i="12" s="1"/>
  <c r="I17" i="12"/>
  <c r="L17" i="12" s="1"/>
  <c r="F17" i="12"/>
  <c r="G17" i="12" s="1"/>
  <c r="D17" i="12"/>
  <c r="A17" i="12"/>
  <c r="N16" i="12"/>
  <c r="O16" i="12" s="1"/>
  <c r="I16" i="12"/>
  <c r="L16" i="12" s="1"/>
  <c r="F16" i="12"/>
  <c r="G16" i="12" s="1"/>
  <c r="D16" i="12"/>
  <c r="A16" i="12"/>
  <c r="N15" i="12"/>
  <c r="O15" i="12" s="1"/>
  <c r="I15" i="12"/>
  <c r="L15" i="12" s="1"/>
  <c r="F15" i="12"/>
  <c r="G15" i="12" s="1"/>
  <c r="D15" i="12"/>
  <c r="A15" i="12"/>
  <c r="N14" i="12"/>
  <c r="O14" i="12" s="1"/>
  <c r="I14" i="12"/>
  <c r="L14" i="12" s="1"/>
  <c r="F14" i="12"/>
  <c r="G14" i="12" s="1"/>
  <c r="D14" i="12"/>
  <c r="A14" i="12"/>
  <c r="N13" i="12"/>
  <c r="O13" i="12" s="1"/>
  <c r="I13" i="12"/>
  <c r="L13" i="12" s="1"/>
  <c r="F13" i="12"/>
  <c r="G13" i="12" s="1"/>
  <c r="D13" i="12"/>
  <c r="A13" i="12"/>
  <c r="N12" i="12"/>
  <c r="O12" i="12" s="1"/>
  <c r="I12" i="12"/>
  <c r="L12" i="12" s="1"/>
  <c r="F12" i="12"/>
  <c r="G12" i="12" s="1"/>
  <c r="D12" i="12"/>
  <c r="A12" i="12"/>
  <c r="N11" i="12"/>
  <c r="O11" i="12" s="1"/>
  <c r="I11" i="12"/>
  <c r="L11" i="12" s="1"/>
  <c r="F11" i="12"/>
  <c r="G11" i="12" s="1"/>
  <c r="D11" i="12"/>
  <c r="A11" i="12"/>
  <c r="N10" i="12"/>
  <c r="O10" i="12" s="1"/>
  <c r="I10" i="12"/>
  <c r="L10" i="12" s="1"/>
  <c r="F10" i="12"/>
  <c r="G10" i="12" s="1"/>
  <c r="D10" i="12"/>
  <c r="A10" i="12"/>
  <c r="N9" i="12"/>
  <c r="O9" i="12" s="1"/>
  <c r="I9" i="12"/>
  <c r="L9" i="12" s="1"/>
  <c r="F9" i="12"/>
  <c r="G9" i="12" s="1"/>
  <c r="D9" i="12"/>
  <c r="A9" i="12"/>
  <c r="N8" i="12"/>
  <c r="O8" i="12" s="1"/>
  <c r="I8" i="12"/>
  <c r="L8" i="12" s="1"/>
  <c r="F8" i="12"/>
  <c r="G8" i="12" s="1"/>
  <c r="D8" i="12"/>
  <c r="A8" i="12"/>
  <c r="N7" i="12"/>
  <c r="I7" i="12"/>
  <c r="I100" i="12" s="1"/>
  <c r="F7" i="12"/>
  <c r="F100" i="12" s="1"/>
  <c r="D7" i="12"/>
  <c r="D100" i="12" s="1"/>
  <c r="A7" i="12"/>
  <c r="S6" i="12"/>
  <c r="R6" i="12"/>
  <c r="M6" i="12"/>
  <c r="K6" i="12"/>
  <c r="K102" i="12" s="1"/>
  <c r="H6" i="12"/>
  <c r="E6" i="12"/>
  <c r="D6" i="12"/>
  <c r="C6" i="12"/>
  <c r="W100" i="11"/>
  <c r="V100" i="11"/>
  <c r="T100" i="11"/>
  <c r="P100" i="11"/>
  <c r="M100" i="11"/>
  <c r="K100" i="11"/>
  <c r="H100" i="11"/>
  <c r="E100" i="11"/>
  <c r="C100" i="11"/>
  <c r="B100" i="11"/>
  <c r="R98" i="11"/>
  <c r="S98" i="11" s="1"/>
  <c r="Q98" i="11"/>
  <c r="N98" i="11"/>
  <c r="O98" i="11" s="1"/>
  <c r="I98" i="11"/>
  <c r="J98" i="11" s="1"/>
  <c r="F98" i="11"/>
  <c r="G98" i="11" s="1"/>
  <c r="D98" i="11"/>
  <c r="A98" i="11"/>
  <c r="R97" i="11"/>
  <c r="S97" i="11" s="1"/>
  <c r="Q97" i="11"/>
  <c r="N97" i="11"/>
  <c r="O97" i="11" s="1"/>
  <c r="I97" i="11"/>
  <c r="J97" i="11" s="1"/>
  <c r="F97" i="11"/>
  <c r="G97" i="11" s="1"/>
  <c r="D97" i="11"/>
  <c r="A97" i="11"/>
  <c r="S96" i="11"/>
  <c r="R96" i="11"/>
  <c r="Q96" i="11"/>
  <c r="N96" i="11"/>
  <c r="O96" i="11" s="1"/>
  <c r="I96" i="11"/>
  <c r="J96" i="11" s="1"/>
  <c r="F96" i="11"/>
  <c r="G96" i="11" s="1"/>
  <c r="D96" i="11"/>
  <c r="A96" i="11"/>
  <c r="R95" i="11"/>
  <c r="S95" i="11" s="1"/>
  <c r="Q95" i="11"/>
  <c r="O95" i="11"/>
  <c r="N95" i="11"/>
  <c r="I95" i="11"/>
  <c r="J95" i="11" s="1"/>
  <c r="F95" i="11"/>
  <c r="G95" i="11" s="1"/>
  <c r="D95" i="11"/>
  <c r="A95" i="11"/>
  <c r="R94" i="11"/>
  <c r="S94" i="11" s="1"/>
  <c r="Q94" i="11"/>
  <c r="N94" i="11"/>
  <c r="O94" i="11" s="1"/>
  <c r="I94" i="11"/>
  <c r="J94" i="11" s="1"/>
  <c r="F94" i="11"/>
  <c r="G94" i="11" s="1"/>
  <c r="D94" i="11"/>
  <c r="A94" i="11"/>
  <c r="S93" i="11"/>
  <c r="R93" i="11"/>
  <c r="Q93" i="11"/>
  <c r="N93" i="11"/>
  <c r="O93" i="11" s="1"/>
  <c r="I93" i="11"/>
  <c r="J93" i="11" s="1"/>
  <c r="F93" i="11"/>
  <c r="G93" i="11" s="1"/>
  <c r="D93" i="11"/>
  <c r="A93" i="11"/>
  <c r="R92" i="11"/>
  <c r="S92" i="11" s="1"/>
  <c r="Q92" i="11"/>
  <c r="O92" i="11"/>
  <c r="N92" i="11"/>
  <c r="I92" i="11"/>
  <c r="J92" i="11" s="1"/>
  <c r="F92" i="11"/>
  <c r="G92" i="11" s="1"/>
  <c r="D92" i="11"/>
  <c r="A92" i="11"/>
  <c r="R91" i="11"/>
  <c r="S91" i="11" s="1"/>
  <c r="Q91" i="11"/>
  <c r="O91" i="11"/>
  <c r="N91" i="11"/>
  <c r="I91" i="11"/>
  <c r="J91" i="11" s="1"/>
  <c r="F91" i="11"/>
  <c r="G91" i="11" s="1"/>
  <c r="D91" i="11"/>
  <c r="A91" i="11"/>
  <c r="S90" i="11"/>
  <c r="R90" i="11"/>
  <c r="Q90" i="11"/>
  <c r="O90" i="11"/>
  <c r="N90" i="11"/>
  <c r="I90" i="11"/>
  <c r="J90" i="11" s="1"/>
  <c r="F90" i="11"/>
  <c r="G90" i="11" s="1"/>
  <c r="D90" i="11"/>
  <c r="A90" i="11"/>
  <c r="R89" i="11"/>
  <c r="S89" i="11" s="1"/>
  <c r="Q89" i="11"/>
  <c r="N89" i="11"/>
  <c r="O89" i="11" s="1"/>
  <c r="I89" i="11"/>
  <c r="J89" i="11" s="1"/>
  <c r="F89" i="11"/>
  <c r="G89" i="11" s="1"/>
  <c r="D89" i="11"/>
  <c r="A89" i="11"/>
  <c r="R88" i="11"/>
  <c r="S88" i="11" s="1"/>
  <c r="Q88" i="11"/>
  <c r="N88" i="11"/>
  <c r="O88" i="11" s="1"/>
  <c r="I88" i="11"/>
  <c r="J88" i="11" s="1"/>
  <c r="G88" i="11"/>
  <c r="F88" i="11"/>
  <c r="D88" i="11"/>
  <c r="A88" i="11"/>
  <c r="R87" i="11"/>
  <c r="S87" i="11" s="1"/>
  <c r="Q87" i="11"/>
  <c r="N87" i="11"/>
  <c r="O87" i="11" s="1"/>
  <c r="I87" i="11"/>
  <c r="J87" i="11" s="1"/>
  <c r="F87" i="11"/>
  <c r="G87" i="11" s="1"/>
  <c r="D87" i="11"/>
  <c r="A87" i="11"/>
  <c r="R86" i="11"/>
  <c r="S86" i="11" s="1"/>
  <c r="Q86" i="11"/>
  <c r="N86" i="11"/>
  <c r="O86" i="11" s="1"/>
  <c r="I86" i="11"/>
  <c r="J86" i="11" s="1"/>
  <c r="F86" i="11"/>
  <c r="G86" i="11" s="1"/>
  <c r="D86" i="11"/>
  <c r="A86" i="11"/>
  <c r="R85" i="11"/>
  <c r="S85" i="11" s="1"/>
  <c r="Q85" i="11"/>
  <c r="N85" i="11"/>
  <c r="O85" i="11" s="1"/>
  <c r="I85" i="11"/>
  <c r="J85" i="11" s="1"/>
  <c r="F85" i="11"/>
  <c r="G85" i="11" s="1"/>
  <c r="D85" i="11"/>
  <c r="A85" i="11"/>
  <c r="R84" i="11"/>
  <c r="S84" i="11" s="1"/>
  <c r="Q84" i="11"/>
  <c r="N84" i="11"/>
  <c r="O84" i="11" s="1"/>
  <c r="I84" i="11"/>
  <c r="J84" i="11" s="1"/>
  <c r="F84" i="11"/>
  <c r="G84" i="11" s="1"/>
  <c r="D84" i="11"/>
  <c r="A84" i="11"/>
  <c r="S83" i="11"/>
  <c r="R83" i="11"/>
  <c r="Q83" i="11"/>
  <c r="N83" i="11"/>
  <c r="O83" i="11" s="1"/>
  <c r="I83" i="11"/>
  <c r="J83" i="11" s="1"/>
  <c r="F83" i="11"/>
  <c r="G83" i="11" s="1"/>
  <c r="D83" i="11"/>
  <c r="A83" i="11"/>
  <c r="R82" i="11"/>
  <c r="S82" i="11" s="1"/>
  <c r="Q82" i="11"/>
  <c r="N82" i="11"/>
  <c r="O82" i="11" s="1"/>
  <c r="I82" i="11"/>
  <c r="J82" i="11" s="1"/>
  <c r="F82" i="11"/>
  <c r="G82" i="11" s="1"/>
  <c r="D82" i="11"/>
  <c r="A82" i="11"/>
  <c r="R81" i="11"/>
  <c r="S81" i="11" s="1"/>
  <c r="Q81" i="11"/>
  <c r="O81" i="11"/>
  <c r="N81" i="11"/>
  <c r="I81" i="11"/>
  <c r="J81" i="11" s="1"/>
  <c r="F81" i="11"/>
  <c r="G81" i="11" s="1"/>
  <c r="D81" i="11"/>
  <c r="A81" i="11"/>
  <c r="S80" i="11"/>
  <c r="R80" i="11"/>
  <c r="Q80" i="11"/>
  <c r="N80" i="11"/>
  <c r="O80" i="11" s="1"/>
  <c r="I80" i="11"/>
  <c r="J80" i="11" s="1"/>
  <c r="F80" i="11"/>
  <c r="G80" i="11" s="1"/>
  <c r="D80" i="11"/>
  <c r="A80" i="11"/>
  <c r="R79" i="11"/>
  <c r="S79" i="11" s="1"/>
  <c r="Q79" i="11"/>
  <c r="N79" i="11"/>
  <c r="O79" i="11" s="1"/>
  <c r="I79" i="11"/>
  <c r="J79" i="11" s="1"/>
  <c r="F79" i="11"/>
  <c r="G79" i="11" s="1"/>
  <c r="D79" i="11"/>
  <c r="A79" i="11"/>
  <c r="S78" i="11"/>
  <c r="R78" i="11"/>
  <c r="Q78" i="11"/>
  <c r="O78" i="11"/>
  <c r="N78" i="11"/>
  <c r="L78" i="11"/>
  <c r="I78" i="11"/>
  <c r="J78" i="11" s="1"/>
  <c r="F78" i="11"/>
  <c r="G78" i="11" s="1"/>
  <c r="D78" i="11"/>
  <c r="A78" i="11"/>
  <c r="R77" i="11"/>
  <c r="S77" i="11" s="1"/>
  <c r="Q77" i="11"/>
  <c r="O77" i="11"/>
  <c r="N77" i="11"/>
  <c r="I77" i="11"/>
  <c r="J77" i="11" s="1"/>
  <c r="G77" i="11"/>
  <c r="F77" i="11"/>
  <c r="D77" i="11"/>
  <c r="A77" i="11"/>
  <c r="R76" i="11"/>
  <c r="S76" i="11" s="1"/>
  <c r="Q76" i="11"/>
  <c r="N76" i="11"/>
  <c r="O76" i="11" s="1"/>
  <c r="I76" i="11"/>
  <c r="J76" i="11" s="1"/>
  <c r="G76" i="11"/>
  <c r="F76" i="11"/>
  <c r="D76" i="11"/>
  <c r="A76" i="11"/>
  <c r="S75" i="11"/>
  <c r="R75" i="11"/>
  <c r="Q75" i="11"/>
  <c r="N75" i="11"/>
  <c r="O75" i="11" s="1"/>
  <c r="L75" i="11"/>
  <c r="I75" i="11"/>
  <c r="J75" i="11" s="1"/>
  <c r="F75" i="11"/>
  <c r="G75" i="11" s="1"/>
  <c r="D75" i="11"/>
  <c r="A75" i="11"/>
  <c r="R74" i="11"/>
  <c r="S74" i="11" s="1"/>
  <c r="Q74" i="11"/>
  <c r="N74" i="11"/>
  <c r="O74" i="11" s="1"/>
  <c r="I74" i="11"/>
  <c r="J74" i="11" s="1"/>
  <c r="F74" i="11"/>
  <c r="G74" i="11" s="1"/>
  <c r="D74" i="11"/>
  <c r="A74" i="11"/>
  <c r="R73" i="11"/>
  <c r="S73" i="11" s="1"/>
  <c r="Q73" i="11"/>
  <c r="N73" i="11"/>
  <c r="O73" i="11" s="1"/>
  <c r="I73" i="11"/>
  <c r="J73" i="11" s="1"/>
  <c r="G73" i="11"/>
  <c r="F73" i="11"/>
  <c r="D73" i="11"/>
  <c r="A73" i="11"/>
  <c r="S72" i="11"/>
  <c r="R72" i="11"/>
  <c r="Q72" i="11"/>
  <c r="N72" i="11"/>
  <c r="O72" i="11" s="1"/>
  <c r="I72" i="11"/>
  <c r="J72" i="11" s="1"/>
  <c r="F72" i="11"/>
  <c r="G72" i="11" s="1"/>
  <c r="D72" i="11"/>
  <c r="A72" i="11"/>
  <c r="R71" i="11"/>
  <c r="S71" i="11" s="1"/>
  <c r="Q71" i="11"/>
  <c r="O71" i="11"/>
  <c r="N71" i="11"/>
  <c r="I71" i="11"/>
  <c r="J71" i="11" s="1"/>
  <c r="F71" i="11"/>
  <c r="G71" i="11" s="1"/>
  <c r="D71" i="11"/>
  <c r="A71" i="11"/>
  <c r="R70" i="11"/>
  <c r="S70" i="11" s="1"/>
  <c r="Q70" i="11"/>
  <c r="N70" i="11"/>
  <c r="O70" i="11" s="1"/>
  <c r="I70" i="11"/>
  <c r="J70" i="11" s="1"/>
  <c r="F70" i="11"/>
  <c r="G70" i="11" s="1"/>
  <c r="D70" i="11"/>
  <c r="A70" i="11"/>
  <c r="R69" i="11"/>
  <c r="S69" i="11" s="1"/>
  <c r="Q69" i="11"/>
  <c r="O69" i="11"/>
  <c r="N69" i="11"/>
  <c r="I69" i="11"/>
  <c r="J69" i="11" s="1"/>
  <c r="F69" i="11"/>
  <c r="G69" i="11" s="1"/>
  <c r="D69" i="11"/>
  <c r="A69" i="11"/>
  <c r="R68" i="11"/>
  <c r="S68" i="11" s="1"/>
  <c r="Q68" i="11"/>
  <c r="N68" i="11"/>
  <c r="O68" i="11" s="1"/>
  <c r="I68" i="11"/>
  <c r="J68" i="11" s="1"/>
  <c r="G68" i="11"/>
  <c r="F68" i="11"/>
  <c r="D68" i="11"/>
  <c r="A68" i="11"/>
  <c r="R67" i="11"/>
  <c r="S67" i="11" s="1"/>
  <c r="Q67" i="11"/>
  <c r="N67" i="11"/>
  <c r="O67" i="11" s="1"/>
  <c r="I67" i="11"/>
  <c r="J67" i="11" s="1"/>
  <c r="G67" i="11"/>
  <c r="F67" i="11"/>
  <c r="D67" i="11"/>
  <c r="A67" i="11"/>
  <c r="S66" i="11"/>
  <c r="R66" i="11"/>
  <c r="Q66" i="11"/>
  <c r="O66" i="11"/>
  <c r="N66" i="11"/>
  <c r="L66" i="11"/>
  <c r="I66" i="11"/>
  <c r="J66" i="11" s="1"/>
  <c r="F66" i="11"/>
  <c r="G66" i="11" s="1"/>
  <c r="D66" i="11"/>
  <c r="A66" i="11"/>
  <c r="R65" i="11"/>
  <c r="S65" i="11" s="1"/>
  <c r="Q65" i="11"/>
  <c r="N65" i="11"/>
  <c r="O65" i="11" s="1"/>
  <c r="I65" i="11"/>
  <c r="J65" i="11" s="1"/>
  <c r="F65" i="11"/>
  <c r="G65" i="11" s="1"/>
  <c r="D65" i="11"/>
  <c r="A65" i="11"/>
  <c r="R64" i="11"/>
  <c r="S64" i="11" s="1"/>
  <c r="Q64" i="11"/>
  <c r="N64" i="11"/>
  <c r="O64" i="11" s="1"/>
  <c r="I64" i="11"/>
  <c r="J64" i="11" s="1"/>
  <c r="G64" i="11"/>
  <c r="F64" i="11"/>
  <c r="D64" i="11"/>
  <c r="A64" i="11"/>
  <c r="R63" i="11"/>
  <c r="S63" i="11" s="1"/>
  <c r="Q63" i="11"/>
  <c r="O63" i="11"/>
  <c r="N63" i="11"/>
  <c r="I63" i="11"/>
  <c r="J63" i="11" s="1"/>
  <c r="F63" i="11"/>
  <c r="G63" i="11" s="1"/>
  <c r="D63" i="11"/>
  <c r="A63" i="11"/>
  <c r="S62" i="11"/>
  <c r="R62" i="11"/>
  <c r="Q62" i="11"/>
  <c r="O62" i="11"/>
  <c r="N62" i="11"/>
  <c r="I62" i="11"/>
  <c r="J62" i="11" s="1"/>
  <c r="G62" i="11"/>
  <c r="F62" i="11"/>
  <c r="D62" i="11"/>
  <c r="A62" i="11"/>
  <c r="S61" i="11"/>
  <c r="R61" i="11"/>
  <c r="Q61" i="11"/>
  <c r="N61" i="11"/>
  <c r="O61" i="11" s="1"/>
  <c r="I61" i="11"/>
  <c r="J61" i="11" s="1"/>
  <c r="G61" i="11"/>
  <c r="F61" i="11"/>
  <c r="D61" i="11"/>
  <c r="A61" i="11"/>
  <c r="R60" i="11"/>
  <c r="S60" i="11" s="1"/>
  <c r="Q60" i="11"/>
  <c r="O60" i="11"/>
  <c r="N60" i="11"/>
  <c r="I60" i="11"/>
  <c r="J60" i="11" s="1"/>
  <c r="F60" i="11"/>
  <c r="G60" i="11" s="1"/>
  <c r="D60" i="11"/>
  <c r="A60" i="11"/>
  <c r="S59" i="11"/>
  <c r="R59" i="11"/>
  <c r="Q59" i="11"/>
  <c r="N59" i="11"/>
  <c r="O59" i="11" s="1"/>
  <c r="I59" i="11"/>
  <c r="J59" i="11" s="1"/>
  <c r="F59" i="11"/>
  <c r="G59" i="11" s="1"/>
  <c r="D59" i="11"/>
  <c r="A59" i="11"/>
  <c r="R58" i="11"/>
  <c r="S58" i="11" s="1"/>
  <c r="Q58" i="11"/>
  <c r="O58" i="11"/>
  <c r="N58" i="11"/>
  <c r="I58" i="11"/>
  <c r="J58" i="11" s="1"/>
  <c r="F58" i="11"/>
  <c r="G58" i="11" s="1"/>
  <c r="D58" i="11"/>
  <c r="A58" i="11"/>
  <c r="R57" i="11"/>
  <c r="S57" i="11" s="1"/>
  <c r="Q57" i="11"/>
  <c r="O57" i="11"/>
  <c r="N57" i="11"/>
  <c r="L57" i="11"/>
  <c r="I57" i="11"/>
  <c r="J57" i="11" s="1"/>
  <c r="F57" i="11"/>
  <c r="G57" i="11" s="1"/>
  <c r="D57" i="11"/>
  <c r="A57" i="11"/>
  <c r="S56" i="11"/>
  <c r="R56" i="11"/>
  <c r="Q56" i="11"/>
  <c r="O56" i="11"/>
  <c r="N56" i="11"/>
  <c r="I56" i="11"/>
  <c r="J56" i="11" s="1"/>
  <c r="F56" i="11"/>
  <c r="G56" i="11" s="1"/>
  <c r="D56" i="11"/>
  <c r="A56" i="11"/>
  <c r="R55" i="11"/>
  <c r="S55" i="11" s="1"/>
  <c r="Q55" i="11"/>
  <c r="N55" i="11"/>
  <c r="O55" i="11" s="1"/>
  <c r="I55" i="11"/>
  <c r="J55" i="11" s="1"/>
  <c r="F55" i="11"/>
  <c r="G55" i="11" s="1"/>
  <c r="D55" i="11"/>
  <c r="A55" i="11"/>
  <c r="R54" i="11"/>
  <c r="S54" i="11" s="1"/>
  <c r="Q54" i="11"/>
  <c r="O54" i="11"/>
  <c r="N54" i="11"/>
  <c r="I54" i="11"/>
  <c r="J54" i="11" s="1"/>
  <c r="F54" i="11"/>
  <c r="G54" i="11" s="1"/>
  <c r="D54" i="11"/>
  <c r="A54" i="11"/>
  <c r="R53" i="11"/>
  <c r="S53" i="11" s="1"/>
  <c r="Q53" i="11"/>
  <c r="O53" i="11"/>
  <c r="N53" i="11"/>
  <c r="I53" i="11"/>
  <c r="J53" i="11" s="1"/>
  <c r="G53" i="11"/>
  <c r="F53" i="11"/>
  <c r="D53" i="11"/>
  <c r="A53" i="11"/>
  <c r="R52" i="11"/>
  <c r="S52" i="11" s="1"/>
  <c r="Q52" i="11"/>
  <c r="N52" i="11"/>
  <c r="O52" i="11" s="1"/>
  <c r="I52" i="11"/>
  <c r="J52" i="11" s="1"/>
  <c r="F52" i="11"/>
  <c r="G52" i="11" s="1"/>
  <c r="D52" i="11"/>
  <c r="A52" i="11"/>
  <c r="R51" i="11"/>
  <c r="S51" i="11" s="1"/>
  <c r="Q51" i="11"/>
  <c r="N51" i="11"/>
  <c r="O51" i="11" s="1"/>
  <c r="L51" i="11"/>
  <c r="I51" i="11"/>
  <c r="J51" i="11" s="1"/>
  <c r="F51" i="11"/>
  <c r="G51" i="11" s="1"/>
  <c r="D51" i="11"/>
  <c r="A51" i="11"/>
  <c r="R50" i="11"/>
  <c r="S50" i="11" s="1"/>
  <c r="Q50" i="11"/>
  <c r="O50" i="11"/>
  <c r="N50" i="11"/>
  <c r="I50" i="11"/>
  <c r="J50" i="11" s="1"/>
  <c r="F50" i="11"/>
  <c r="G50" i="11" s="1"/>
  <c r="D50" i="11"/>
  <c r="A50" i="11"/>
  <c r="R49" i="11"/>
  <c r="S49" i="11" s="1"/>
  <c r="Q49" i="11"/>
  <c r="N49" i="11"/>
  <c r="O49" i="11" s="1"/>
  <c r="I49" i="11"/>
  <c r="J49" i="11" s="1"/>
  <c r="F49" i="11"/>
  <c r="G49" i="11" s="1"/>
  <c r="D49" i="11"/>
  <c r="A49" i="11"/>
  <c r="R48" i="11"/>
  <c r="S48" i="11" s="1"/>
  <c r="Q48" i="11"/>
  <c r="N48" i="11"/>
  <c r="O48" i="11" s="1"/>
  <c r="I48" i="11"/>
  <c r="J48" i="11" s="1"/>
  <c r="F48" i="11"/>
  <c r="G48" i="11" s="1"/>
  <c r="D48" i="11"/>
  <c r="A48" i="11"/>
  <c r="R47" i="11"/>
  <c r="S47" i="11" s="1"/>
  <c r="Q47" i="11"/>
  <c r="N47" i="11"/>
  <c r="O47" i="11" s="1"/>
  <c r="I47" i="11"/>
  <c r="J47" i="11" s="1"/>
  <c r="F47" i="11"/>
  <c r="G47" i="11" s="1"/>
  <c r="D47" i="11"/>
  <c r="A47" i="11"/>
  <c r="R46" i="11"/>
  <c r="S46" i="11" s="1"/>
  <c r="Q46" i="11"/>
  <c r="O46" i="11"/>
  <c r="N46" i="11"/>
  <c r="I46" i="11"/>
  <c r="J46" i="11" s="1"/>
  <c r="G46" i="11"/>
  <c r="F46" i="11"/>
  <c r="D46" i="11"/>
  <c r="A46" i="11"/>
  <c r="R45" i="11"/>
  <c r="S45" i="11" s="1"/>
  <c r="Q45" i="11"/>
  <c r="N45" i="11"/>
  <c r="O45" i="11" s="1"/>
  <c r="L45" i="11"/>
  <c r="I45" i="11"/>
  <c r="J45" i="11" s="1"/>
  <c r="F45" i="11"/>
  <c r="G45" i="11" s="1"/>
  <c r="D45" i="11"/>
  <c r="A45" i="11"/>
  <c r="S44" i="11"/>
  <c r="R44" i="11"/>
  <c r="Q44" i="11"/>
  <c r="O44" i="11"/>
  <c r="N44" i="11"/>
  <c r="I44" i="11"/>
  <c r="J44" i="11" s="1"/>
  <c r="F44" i="11"/>
  <c r="G44" i="11" s="1"/>
  <c r="D44" i="11"/>
  <c r="A44" i="11"/>
  <c r="R43" i="11"/>
  <c r="S43" i="11" s="1"/>
  <c r="Q43" i="11"/>
  <c r="N43" i="11"/>
  <c r="O43" i="11" s="1"/>
  <c r="I43" i="11"/>
  <c r="J43" i="11" s="1"/>
  <c r="F43" i="11"/>
  <c r="G43" i="11" s="1"/>
  <c r="D43" i="11"/>
  <c r="A43" i="11"/>
  <c r="R42" i="11"/>
  <c r="S42" i="11" s="1"/>
  <c r="Q42" i="11"/>
  <c r="N42" i="11"/>
  <c r="O42" i="11" s="1"/>
  <c r="L42" i="11"/>
  <c r="I42" i="11"/>
  <c r="J42" i="11" s="1"/>
  <c r="G42" i="11"/>
  <c r="F42" i="11"/>
  <c r="D42" i="11"/>
  <c r="A42" i="11"/>
  <c r="S41" i="11"/>
  <c r="R41" i="11"/>
  <c r="Q41" i="11"/>
  <c r="N41" i="11"/>
  <c r="O41" i="11" s="1"/>
  <c r="I41" i="11"/>
  <c r="J41" i="11" s="1"/>
  <c r="F41" i="11"/>
  <c r="G41" i="11" s="1"/>
  <c r="D41" i="11"/>
  <c r="A41" i="11"/>
  <c r="R40" i="11"/>
  <c r="S40" i="11" s="1"/>
  <c r="Q40" i="11"/>
  <c r="N40" i="11"/>
  <c r="O40" i="11" s="1"/>
  <c r="I40" i="11"/>
  <c r="J40" i="11" s="1"/>
  <c r="G40" i="11"/>
  <c r="F40" i="11"/>
  <c r="D40" i="11"/>
  <c r="A40" i="11"/>
  <c r="R39" i="11"/>
  <c r="S39" i="11" s="1"/>
  <c r="Q39" i="11"/>
  <c r="N39" i="11"/>
  <c r="O39" i="11" s="1"/>
  <c r="L39" i="11"/>
  <c r="I39" i="11"/>
  <c r="J39" i="11" s="1"/>
  <c r="F39" i="11"/>
  <c r="G39" i="11" s="1"/>
  <c r="D39" i="11"/>
  <c r="A39" i="11"/>
  <c r="S38" i="11"/>
  <c r="R38" i="11"/>
  <c r="Q38" i="11"/>
  <c r="N38" i="11"/>
  <c r="O38" i="11" s="1"/>
  <c r="I38" i="11"/>
  <c r="J38" i="11" s="1"/>
  <c r="F38" i="11"/>
  <c r="G38" i="11" s="1"/>
  <c r="D38" i="11"/>
  <c r="A38" i="11"/>
  <c r="R37" i="11"/>
  <c r="S37" i="11" s="1"/>
  <c r="Q37" i="11"/>
  <c r="N37" i="11"/>
  <c r="O37" i="11" s="1"/>
  <c r="I37" i="11"/>
  <c r="J37" i="11" s="1"/>
  <c r="F37" i="11"/>
  <c r="G37" i="11" s="1"/>
  <c r="D37" i="11"/>
  <c r="A37" i="11"/>
  <c r="R36" i="11"/>
  <c r="S36" i="11" s="1"/>
  <c r="Q36" i="11"/>
  <c r="N36" i="11"/>
  <c r="O36" i="11" s="1"/>
  <c r="I36" i="11"/>
  <c r="J36" i="11" s="1"/>
  <c r="F36" i="11"/>
  <c r="G36" i="11" s="1"/>
  <c r="D36" i="11"/>
  <c r="A36" i="11"/>
  <c r="R35" i="11"/>
  <c r="S35" i="11" s="1"/>
  <c r="Q35" i="11"/>
  <c r="O35" i="11"/>
  <c r="N35" i="11"/>
  <c r="I35" i="11"/>
  <c r="J35" i="11" s="1"/>
  <c r="F35" i="11"/>
  <c r="G35" i="11" s="1"/>
  <c r="D35" i="11"/>
  <c r="A35" i="11"/>
  <c r="R34" i="11"/>
  <c r="S34" i="11" s="1"/>
  <c r="Q34" i="11"/>
  <c r="N34" i="11"/>
  <c r="O34" i="11" s="1"/>
  <c r="I34" i="11"/>
  <c r="J34" i="11" s="1"/>
  <c r="G34" i="11"/>
  <c r="F34" i="11"/>
  <c r="D34" i="11"/>
  <c r="A34" i="11"/>
  <c r="R33" i="11"/>
  <c r="S33" i="11" s="1"/>
  <c r="Q33" i="11"/>
  <c r="N33" i="11"/>
  <c r="O33" i="11" s="1"/>
  <c r="L33" i="11"/>
  <c r="I33" i="11"/>
  <c r="J33" i="11" s="1"/>
  <c r="F33" i="11"/>
  <c r="G33" i="11" s="1"/>
  <c r="D33" i="11"/>
  <c r="A33" i="11"/>
  <c r="S32" i="11"/>
  <c r="R32" i="11"/>
  <c r="Q32" i="11"/>
  <c r="O32" i="11"/>
  <c r="N32" i="11"/>
  <c r="I32" i="11"/>
  <c r="J32" i="11" s="1"/>
  <c r="F32" i="11"/>
  <c r="G32" i="11" s="1"/>
  <c r="D32" i="11"/>
  <c r="A32" i="11"/>
  <c r="R31" i="11"/>
  <c r="S31" i="11" s="1"/>
  <c r="Q31" i="11"/>
  <c r="N31" i="11"/>
  <c r="O31" i="11" s="1"/>
  <c r="I31" i="11"/>
  <c r="J31" i="11" s="1"/>
  <c r="G31" i="11"/>
  <c r="F31" i="11"/>
  <c r="D31" i="11"/>
  <c r="A31" i="11"/>
  <c r="R30" i="11"/>
  <c r="S30" i="11" s="1"/>
  <c r="Q30" i="11"/>
  <c r="N30" i="11"/>
  <c r="O30" i="11" s="1"/>
  <c r="L30" i="11"/>
  <c r="I30" i="11"/>
  <c r="J30" i="11" s="1"/>
  <c r="F30" i="11"/>
  <c r="G30" i="11" s="1"/>
  <c r="D30" i="11"/>
  <c r="A30" i="11"/>
  <c r="S29" i="11"/>
  <c r="R29" i="11"/>
  <c r="Q29" i="11"/>
  <c r="N29" i="11"/>
  <c r="O29" i="11" s="1"/>
  <c r="I29" i="11"/>
  <c r="J29" i="11" s="1"/>
  <c r="F29" i="11"/>
  <c r="G29" i="11" s="1"/>
  <c r="D29" i="11"/>
  <c r="A29" i="11"/>
  <c r="R28" i="11"/>
  <c r="S28" i="11" s="1"/>
  <c r="Q28" i="11"/>
  <c r="N28" i="11"/>
  <c r="O28" i="11" s="1"/>
  <c r="I28" i="11"/>
  <c r="J28" i="11" s="1"/>
  <c r="F28" i="11"/>
  <c r="G28" i="11" s="1"/>
  <c r="D28" i="11"/>
  <c r="A28" i="11"/>
  <c r="R27" i="11"/>
  <c r="S27" i="11" s="1"/>
  <c r="Q27" i="11"/>
  <c r="N27" i="11"/>
  <c r="O27" i="11" s="1"/>
  <c r="I27" i="11"/>
  <c r="J27" i="11" s="1"/>
  <c r="F27" i="11"/>
  <c r="G27" i="11" s="1"/>
  <c r="D27" i="11"/>
  <c r="A27" i="11"/>
  <c r="R26" i="11"/>
  <c r="S26" i="11" s="1"/>
  <c r="Q26" i="11"/>
  <c r="N26" i="11"/>
  <c r="O26" i="11" s="1"/>
  <c r="I26" i="11"/>
  <c r="J26" i="11" s="1"/>
  <c r="F26" i="11"/>
  <c r="G26" i="11" s="1"/>
  <c r="D26" i="11"/>
  <c r="A26" i="11"/>
  <c r="S25" i="11"/>
  <c r="R25" i="11"/>
  <c r="Q25" i="11"/>
  <c r="N25" i="11"/>
  <c r="O25" i="11" s="1"/>
  <c r="I25" i="11"/>
  <c r="J25" i="11" s="1"/>
  <c r="F25" i="11"/>
  <c r="G25" i="11" s="1"/>
  <c r="D25" i="11"/>
  <c r="A25" i="11"/>
  <c r="R24" i="11"/>
  <c r="S24" i="11" s="1"/>
  <c r="Q24" i="11"/>
  <c r="N24" i="11"/>
  <c r="O24" i="11" s="1"/>
  <c r="I24" i="11"/>
  <c r="J24" i="11" s="1"/>
  <c r="F24" i="11"/>
  <c r="G24" i="11" s="1"/>
  <c r="D24" i="11"/>
  <c r="A24" i="11"/>
  <c r="R23" i="11"/>
  <c r="S23" i="11" s="1"/>
  <c r="Q23" i="11"/>
  <c r="O23" i="11"/>
  <c r="N23" i="11"/>
  <c r="I23" i="11"/>
  <c r="J23" i="11" s="1"/>
  <c r="F23" i="11"/>
  <c r="G23" i="11" s="1"/>
  <c r="D23" i="11"/>
  <c r="A23" i="11"/>
  <c r="R22" i="11"/>
  <c r="S22" i="11" s="1"/>
  <c r="Q22" i="11"/>
  <c r="O22" i="11"/>
  <c r="N22" i="11"/>
  <c r="I22" i="11"/>
  <c r="J22" i="11" s="1"/>
  <c r="F22" i="11"/>
  <c r="G22" i="11" s="1"/>
  <c r="D22" i="11"/>
  <c r="A22" i="11"/>
  <c r="R21" i="11"/>
  <c r="S21" i="11" s="1"/>
  <c r="Q21" i="11"/>
  <c r="N21" i="11"/>
  <c r="O21" i="11" s="1"/>
  <c r="I21" i="11"/>
  <c r="J21" i="11" s="1"/>
  <c r="F21" i="11"/>
  <c r="G21" i="11" s="1"/>
  <c r="D21" i="11"/>
  <c r="A21" i="11"/>
  <c r="R20" i="11"/>
  <c r="S20" i="11" s="1"/>
  <c r="Q20" i="11"/>
  <c r="N20" i="11"/>
  <c r="O20" i="11" s="1"/>
  <c r="I20" i="11"/>
  <c r="J20" i="11" s="1"/>
  <c r="F20" i="11"/>
  <c r="G20" i="11" s="1"/>
  <c r="D20" i="11"/>
  <c r="A20" i="11"/>
  <c r="R19" i="11"/>
  <c r="S19" i="11" s="1"/>
  <c r="Q19" i="11"/>
  <c r="N19" i="11"/>
  <c r="O19" i="11" s="1"/>
  <c r="I19" i="11"/>
  <c r="J19" i="11" s="1"/>
  <c r="G19" i="11"/>
  <c r="F19" i="11"/>
  <c r="D19" i="11"/>
  <c r="A19" i="11"/>
  <c r="R18" i="11"/>
  <c r="S18" i="11" s="1"/>
  <c r="Q18" i="11"/>
  <c r="N18" i="11"/>
  <c r="O18" i="11" s="1"/>
  <c r="L18" i="11"/>
  <c r="I18" i="11"/>
  <c r="J18" i="11" s="1"/>
  <c r="F18" i="11"/>
  <c r="G18" i="11" s="1"/>
  <c r="D18" i="11"/>
  <c r="A18" i="11"/>
  <c r="S17" i="11"/>
  <c r="R17" i="11"/>
  <c r="Q17" i="11"/>
  <c r="O17" i="11"/>
  <c r="N17" i="11"/>
  <c r="I17" i="11"/>
  <c r="J17" i="11" s="1"/>
  <c r="F17" i="11"/>
  <c r="G17" i="11" s="1"/>
  <c r="D17" i="11"/>
  <c r="A17" i="11"/>
  <c r="R16" i="11"/>
  <c r="S16" i="11" s="1"/>
  <c r="Q16" i="11"/>
  <c r="N16" i="11"/>
  <c r="O16" i="11" s="1"/>
  <c r="I16" i="11"/>
  <c r="J16" i="11" s="1"/>
  <c r="F16" i="11"/>
  <c r="G16" i="11" s="1"/>
  <c r="D16" i="11"/>
  <c r="A16" i="11"/>
  <c r="R15" i="11"/>
  <c r="S15" i="11" s="1"/>
  <c r="Q15" i="11"/>
  <c r="N15" i="11"/>
  <c r="O15" i="11" s="1"/>
  <c r="I15" i="11"/>
  <c r="L15" i="11" s="1"/>
  <c r="F15" i="11"/>
  <c r="G15" i="11" s="1"/>
  <c r="D15" i="11"/>
  <c r="A15" i="11"/>
  <c r="S14" i="11"/>
  <c r="R14" i="11"/>
  <c r="Q14" i="11"/>
  <c r="N14" i="11"/>
  <c r="O14" i="11" s="1"/>
  <c r="I14" i="11"/>
  <c r="L14" i="11" s="1"/>
  <c r="F14" i="11"/>
  <c r="G14" i="11" s="1"/>
  <c r="D14" i="11"/>
  <c r="A14" i="11"/>
  <c r="S13" i="11"/>
  <c r="R13" i="11"/>
  <c r="Q13" i="11"/>
  <c r="N13" i="11"/>
  <c r="O13" i="11" s="1"/>
  <c r="I13" i="11"/>
  <c r="L13" i="11" s="1"/>
  <c r="F13" i="11"/>
  <c r="G13" i="11" s="1"/>
  <c r="D13" i="11"/>
  <c r="A13" i="11"/>
  <c r="S12" i="11"/>
  <c r="R12" i="11"/>
  <c r="Q12" i="11"/>
  <c r="N12" i="11"/>
  <c r="O12" i="11" s="1"/>
  <c r="I12" i="11"/>
  <c r="L12" i="11" s="1"/>
  <c r="F12" i="11"/>
  <c r="G12" i="11" s="1"/>
  <c r="D12" i="11"/>
  <c r="A12" i="11"/>
  <c r="S11" i="11"/>
  <c r="R11" i="11"/>
  <c r="Q11" i="11"/>
  <c r="N11" i="11"/>
  <c r="O11" i="11" s="1"/>
  <c r="I11" i="11"/>
  <c r="L11" i="11" s="1"/>
  <c r="F11" i="11"/>
  <c r="G11" i="11" s="1"/>
  <c r="D11" i="11"/>
  <c r="A11" i="11"/>
  <c r="S10" i="11"/>
  <c r="R10" i="11"/>
  <c r="Q10" i="11"/>
  <c r="N10" i="11"/>
  <c r="O10" i="11" s="1"/>
  <c r="I10" i="11"/>
  <c r="L10" i="11" s="1"/>
  <c r="F10" i="11"/>
  <c r="G10" i="11" s="1"/>
  <c r="D10" i="11"/>
  <c r="A10" i="11"/>
  <c r="S9" i="11"/>
  <c r="R9" i="11"/>
  <c r="Q9" i="11"/>
  <c r="N9" i="11"/>
  <c r="O9" i="11" s="1"/>
  <c r="I9" i="11"/>
  <c r="L9" i="11" s="1"/>
  <c r="F9" i="11"/>
  <c r="G9" i="11" s="1"/>
  <c r="D9" i="11"/>
  <c r="A9" i="11"/>
  <c r="S8" i="11"/>
  <c r="R8" i="11"/>
  <c r="Q8" i="11"/>
  <c r="N8" i="11"/>
  <c r="O8" i="11" s="1"/>
  <c r="I8" i="11"/>
  <c r="L8" i="11" s="1"/>
  <c r="F8" i="11"/>
  <c r="G8" i="11" s="1"/>
  <c r="D8" i="11"/>
  <c r="A8" i="11"/>
  <c r="S7" i="11"/>
  <c r="R7" i="11"/>
  <c r="Q7" i="11"/>
  <c r="N7" i="11"/>
  <c r="N6" i="11" s="1"/>
  <c r="O6" i="11" s="1"/>
  <c r="I7" i="11"/>
  <c r="F7" i="11"/>
  <c r="D7" i="11"/>
  <c r="A7" i="11"/>
  <c r="W6" i="11"/>
  <c r="V6" i="11"/>
  <c r="P6" i="11"/>
  <c r="M6" i="11"/>
  <c r="K6" i="11"/>
  <c r="K102" i="11" s="1"/>
  <c r="H6" i="11"/>
  <c r="E6" i="11"/>
  <c r="C6" i="11"/>
  <c r="S100" i="10"/>
  <c r="R100" i="10"/>
  <c r="P100" i="10"/>
  <c r="M100" i="10"/>
  <c r="K100" i="10"/>
  <c r="H100" i="10"/>
  <c r="E100" i="10"/>
  <c r="C100" i="10"/>
  <c r="B100" i="10"/>
  <c r="O98" i="10"/>
  <c r="N98" i="10"/>
  <c r="I98" i="10"/>
  <c r="L98" i="10" s="1"/>
  <c r="F98" i="10"/>
  <c r="G98" i="10" s="1"/>
  <c r="D98" i="10"/>
  <c r="A98" i="10"/>
  <c r="O97" i="10"/>
  <c r="N97" i="10"/>
  <c r="I97" i="10"/>
  <c r="J97" i="10" s="1"/>
  <c r="F97" i="10"/>
  <c r="G97" i="10" s="1"/>
  <c r="D97" i="10"/>
  <c r="A97" i="10"/>
  <c r="O96" i="10"/>
  <c r="N96" i="10"/>
  <c r="I96" i="10"/>
  <c r="L96" i="10" s="1"/>
  <c r="F96" i="10"/>
  <c r="G96" i="10" s="1"/>
  <c r="D96" i="10"/>
  <c r="A96" i="10"/>
  <c r="O95" i="10"/>
  <c r="N95" i="10"/>
  <c r="I95" i="10"/>
  <c r="L95" i="10" s="1"/>
  <c r="F95" i="10"/>
  <c r="G95" i="10" s="1"/>
  <c r="D95" i="10"/>
  <c r="A95" i="10"/>
  <c r="O94" i="10"/>
  <c r="N94" i="10"/>
  <c r="L94" i="10"/>
  <c r="I94" i="10"/>
  <c r="J94" i="10" s="1"/>
  <c r="F94" i="10"/>
  <c r="G94" i="10" s="1"/>
  <c r="D94" i="10"/>
  <c r="A94" i="10"/>
  <c r="N93" i="10"/>
  <c r="O93" i="10" s="1"/>
  <c r="I93" i="10"/>
  <c r="J93" i="10" s="1"/>
  <c r="F93" i="10"/>
  <c r="G93" i="10" s="1"/>
  <c r="D93" i="10"/>
  <c r="A93" i="10"/>
  <c r="N92" i="10"/>
  <c r="O92" i="10" s="1"/>
  <c r="I92" i="10"/>
  <c r="L92" i="10" s="1"/>
  <c r="F92" i="10"/>
  <c r="G92" i="10" s="1"/>
  <c r="D92" i="10"/>
  <c r="A92" i="10"/>
  <c r="N91" i="10"/>
  <c r="O91" i="10" s="1"/>
  <c r="I91" i="10"/>
  <c r="L91" i="10" s="1"/>
  <c r="F91" i="10"/>
  <c r="G91" i="10" s="1"/>
  <c r="D91" i="10"/>
  <c r="A91" i="10"/>
  <c r="N90" i="10"/>
  <c r="O90" i="10" s="1"/>
  <c r="I90" i="10"/>
  <c r="J90" i="10" s="1"/>
  <c r="F90" i="10"/>
  <c r="G90" i="10" s="1"/>
  <c r="D90" i="10"/>
  <c r="A90" i="10"/>
  <c r="O89" i="10"/>
  <c r="N89" i="10"/>
  <c r="I89" i="10"/>
  <c r="J89" i="10" s="1"/>
  <c r="F89" i="10"/>
  <c r="G89" i="10" s="1"/>
  <c r="D89" i="10"/>
  <c r="A89" i="10"/>
  <c r="O88" i="10"/>
  <c r="N88" i="10"/>
  <c r="J88" i="10"/>
  <c r="I88" i="10"/>
  <c r="L88" i="10" s="1"/>
  <c r="F88" i="10"/>
  <c r="G88" i="10" s="1"/>
  <c r="D88" i="10"/>
  <c r="A88" i="10"/>
  <c r="N87" i="10"/>
  <c r="O87" i="10" s="1"/>
  <c r="I87" i="10"/>
  <c r="L87" i="10" s="1"/>
  <c r="F87" i="10"/>
  <c r="G87" i="10" s="1"/>
  <c r="D87" i="10"/>
  <c r="A87" i="10"/>
  <c r="N86" i="10"/>
  <c r="O86" i="10" s="1"/>
  <c r="I86" i="10"/>
  <c r="J86" i="10" s="1"/>
  <c r="F86" i="10"/>
  <c r="G86" i="10" s="1"/>
  <c r="D86" i="10"/>
  <c r="A86" i="10"/>
  <c r="O85" i="10"/>
  <c r="N85" i="10"/>
  <c r="I85" i="10"/>
  <c r="J85" i="10" s="1"/>
  <c r="F85" i="10"/>
  <c r="G85" i="10" s="1"/>
  <c r="D85" i="10"/>
  <c r="A85" i="10"/>
  <c r="O84" i="10"/>
  <c r="N84" i="10"/>
  <c r="I84" i="10"/>
  <c r="L84" i="10" s="1"/>
  <c r="F84" i="10"/>
  <c r="G84" i="10" s="1"/>
  <c r="D84" i="10"/>
  <c r="A84" i="10"/>
  <c r="N83" i="10"/>
  <c r="O83" i="10" s="1"/>
  <c r="I83" i="10"/>
  <c r="L83" i="10" s="1"/>
  <c r="F83" i="10"/>
  <c r="G83" i="10" s="1"/>
  <c r="D83" i="10"/>
  <c r="A83" i="10"/>
  <c r="N82" i="10"/>
  <c r="O82" i="10" s="1"/>
  <c r="I82" i="10"/>
  <c r="J82" i="10" s="1"/>
  <c r="F82" i="10"/>
  <c r="G82" i="10" s="1"/>
  <c r="D82" i="10"/>
  <c r="A82" i="10"/>
  <c r="O81" i="10"/>
  <c r="N81" i="10"/>
  <c r="I81" i="10"/>
  <c r="J81" i="10" s="1"/>
  <c r="F81" i="10"/>
  <c r="G81" i="10" s="1"/>
  <c r="D81" i="10"/>
  <c r="A81" i="10"/>
  <c r="O80" i="10"/>
  <c r="N80" i="10"/>
  <c r="J80" i="10"/>
  <c r="I80" i="10"/>
  <c r="L80" i="10" s="1"/>
  <c r="F80" i="10"/>
  <c r="G80" i="10" s="1"/>
  <c r="D80" i="10"/>
  <c r="A80" i="10"/>
  <c r="N79" i="10"/>
  <c r="O79" i="10" s="1"/>
  <c r="I79" i="10"/>
  <c r="L79" i="10" s="1"/>
  <c r="F79" i="10"/>
  <c r="G79" i="10" s="1"/>
  <c r="D79" i="10"/>
  <c r="A79" i="10"/>
  <c r="N78" i="10"/>
  <c r="O78" i="10" s="1"/>
  <c r="I78" i="10"/>
  <c r="J78" i="10" s="1"/>
  <c r="F78" i="10"/>
  <c r="G78" i="10" s="1"/>
  <c r="D78" i="10"/>
  <c r="A78" i="10"/>
  <c r="O77" i="10"/>
  <c r="N77" i="10"/>
  <c r="I77" i="10"/>
  <c r="J77" i="10" s="1"/>
  <c r="F77" i="10"/>
  <c r="G77" i="10" s="1"/>
  <c r="D77" i="10"/>
  <c r="A77" i="10"/>
  <c r="O76" i="10"/>
  <c r="N76" i="10"/>
  <c r="I76" i="10"/>
  <c r="L76" i="10" s="1"/>
  <c r="F76" i="10"/>
  <c r="G76" i="10" s="1"/>
  <c r="D76" i="10"/>
  <c r="A76" i="10"/>
  <c r="O75" i="10"/>
  <c r="N75" i="10"/>
  <c r="I75" i="10"/>
  <c r="J75" i="10" s="1"/>
  <c r="F75" i="10"/>
  <c r="G75" i="10" s="1"/>
  <c r="D75" i="10"/>
  <c r="A75" i="10"/>
  <c r="N74" i="10"/>
  <c r="O74" i="10" s="1"/>
  <c r="I74" i="10"/>
  <c r="J74" i="10" s="1"/>
  <c r="F74" i="10"/>
  <c r="G74" i="10" s="1"/>
  <c r="D74" i="10"/>
  <c r="A74" i="10"/>
  <c r="O73" i="10"/>
  <c r="N73" i="10"/>
  <c r="I73" i="10"/>
  <c r="J73" i="10" s="1"/>
  <c r="F73" i="10"/>
  <c r="G73" i="10" s="1"/>
  <c r="D73" i="10"/>
  <c r="A73" i="10"/>
  <c r="O72" i="10"/>
  <c r="N72" i="10"/>
  <c r="I72" i="10"/>
  <c r="L72" i="10" s="1"/>
  <c r="F72" i="10"/>
  <c r="G72" i="10" s="1"/>
  <c r="D72" i="10"/>
  <c r="A72" i="10"/>
  <c r="O71" i="10"/>
  <c r="N71" i="10"/>
  <c r="L71" i="10"/>
  <c r="I71" i="10"/>
  <c r="J71" i="10" s="1"/>
  <c r="F71" i="10"/>
  <c r="G71" i="10" s="1"/>
  <c r="D71" i="10"/>
  <c r="A71" i="10"/>
  <c r="N70" i="10"/>
  <c r="O70" i="10" s="1"/>
  <c r="I70" i="10"/>
  <c r="J70" i="10" s="1"/>
  <c r="F70" i="10"/>
  <c r="G70" i="10" s="1"/>
  <c r="D70" i="10"/>
  <c r="A70" i="10"/>
  <c r="O69" i="10"/>
  <c r="N69" i="10"/>
  <c r="I69" i="10"/>
  <c r="J69" i="10" s="1"/>
  <c r="F69" i="10"/>
  <c r="G69" i="10" s="1"/>
  <c r="D69" i="10"/>
  <c r="A69" i="10"/>
  <c r="O68" i="10"/>
  <c r="N68" i="10"/>
  <c r="I68" i="10"/>
  <c r="L68" i="10" s="1"/>
  <c r="F68" i="10"/>
  <c r="G68" i="10" s="1"/>
  <c r="D68" i="10"/>
  <c r="A68" i="10"/>
  <c r="O67" i="10"/>
  <c r="N67" i="10"/>
  <c r="L67" i="10"/>
  <c r="I67" i="10"/>
  <c r="J67" i="10" s="1"/>
  <c r="F67" i="10"/>
  <c r="G67" i="10" s="1"/>
  <c r="D67" i="10"/>
  <c r="A67" i="10"/>
  <c r="N66" i="10"/>
  <c r="O66" i="10" s="1"/>
  <c r="I66" i="10"/>
  <c r="J66" i="10" s="1"/>
  <c r="F66" i="10"/>
  <c r="G66" i="10" s="1"/>
  <c r="D66" i="10"/>
  <c r="A66" i="10"/>
  <c r="O65" i="10"/>
  <c r="N65" i="10"/>
  <c r="I65" i="10"/>
  <c r="J65" i="10" s="1"/>
  <c r="F65" i="10"/>
  <c r="G65" i="10" s="1"/>
  <c r="D65" i="10"/>
  <c r="A65" i="10"/>
  <c r="O64" i="10"/>
  <c r="N64" i="10"/>
  <c r="I64" i="10"/>
  <c r="L64" i="10" s="1"/>
  <c r="F64" i="10"/>
  <c r="G64" i="10" s="1"/>
  <c r="D64" i="10"/>
  <c r="A64" i="10"/>
  <c r="O63" i="10"/>
  <c r="N63" i="10"/>
  <c r="L63" i="10"/>
  <c r="I63" i="10"/>
  <c r="J63" i="10" s="1"/>
  <c r="F63" i="10"/>
  <c r="G63" i="10" s="1"/>
  <c r="D63" i="10"/>
  <c r="A63" i="10"/>
  <c r="N62" i="10"/>
  <c r="O62" i="10" s="1"/>
  <c r="I62" i="10"/>
  <c r="J62" i="10" s="1"/>
  <c r="F62" i="10"/>
  <c r="G62" i="10" s="1"/>
  <c r="D62" i="10"/>
  <c r="A62" i="10"/>
  <c r="O61" i="10"/>
  <c r="N61" i="10"/>
  <c r="I61" i="10"/>
  <c r="J61" i="10" s="1"/>
  <c r="F61" i="10"/>
  <c r="G61" i="10" s="1"/>
  <c r="D61" i="10"/>
  <c r="A61" i="10"/>
  <c r="O60" i="10"/>
  <c r="N60" i="10"/>
  <c r="I60" i="10"/>
  <c r="L60" i="10" s="1"/>
  <c r="F60" i="10"/>
  <c r="G60" i="10" s="1"/>
  <c r="D60" i="10"/>
  <c r="A60" i="10"/>
  <c r="O59" i="10"/>
  <c r="N59" i="10"/>
  <c r="I59" i="10"/>
  <c r="J59" i="10" s="1"/>
  <c r="F59" i="10"/>
  <c r="G59" i="10" s="1"/>
  <c r="D59" i="10"/>
  <c r="A59" i="10"/>
  <c r="N58" i="10"/>
  <c r="O58" i="10" s="1"/>
  <c r="I58" i="10"/>
  <c r="J58" i="10" s="1"/>
  <c r="F58" i="10"/>
  <c r="G58" i="10" s="1"/>
  <c r="D58" i="10"/>
  <c r="A58" i="10"/>
  <c r="O57" i="10"/>
  <c r="N57" i="10"/>
  <c r="I57" i="10"/>
  <c r="J57" i="10" s="1"/>
  <c r="F57" i="10"/>
  <c r="G57" i="10" s="1"/>
  <c r="D57" i="10"/>
  <c r="A57" i="10"/>
  <c r="O56" i="10"/>
  <c r="N56" i="10"/>
  <c r="I56" i="10"/>
  <c r="L56" i="10" s="1"/>
  <c r="F56" i="10"/>
  <c r="G56" i="10" s="1"/>
  <c r="D56" i="10"/>
  <c r="A56" i="10"/>
  <c r="N55" i="10"/>
  <c r="O55" i="10" s="1"/>
  <c r="L55" i="10"/>
  <c r="I55" i="10"/>
  <c r="J55" i="10" s="1"/>
  <c r="F55" i="10"/>
  <c r="G55" i="10" s="1"/>
  <c r="D55" i="10"/>
  <c r="A55" i="10"/>
  <c r="N54" i="10"/>
  <c r="O54" i="10" s="1"/>
  <c r="I54" i="10"/>
  <c r="J54" i="10" s="1"/>
  <c r="F54" i="10"/>
  <c r="G54" i="10" s="1"/>
  <c r="D54" i="10"/>
  <c r="A54" i="10"/>
  <c r="O53" i="10"/>
  <c r="N53" i="10"/>
  <c r="I53" i="10"/>
  <c r="J53" i="10" s="1"/>
  <c r="F53" i="10"/>
  <c r="G53" i="10" s="1"/>
  <c r="D53" i="10"/>
  <c r="A53" i="10"/>
  <c r="O52" i="10"/>
  <c r="N52" i="10"/>
  <c r="I52" i="10"/>
  <c r="L52" i="10" s="1"/>
  <c r="F52" i="10"/>
  <c r="G52" i="10" s="1"/>
  <c r="D52" i="10"/>
  <c r="A52" i="10"/>
  <c r="O51" i="10"/>
  <c r="N51" i="10"/>
  <c r="L51" i="10"/>
  <c r="I51" i="10"/>
  <c r="J51" i="10" s="1"/>
  <c r="F51" i="10"/>
  <c r="G51" i="10" s="1"/>
  <c r="D51" i="10"/>
  <c r="A51" i="10"/>
  <c r="N50" i="10"/>
  <c r="O50" i="10" s="1"/>
  <c r="I50" i="10"/>
  <c r="J50" i="10" s="1"/>
  <c r="F50" i="10"/>
  <c r="G50" i="10" s="1"/>
  <c r="D50" i="10"/>
  <c r="A50" i="10"/>
  <c r="N49" i="10"/>
  <c r="O49" i="10" s="1"/>
  <c r="I49" i="10"/>
  <c r="J49" i="10" s="1"/>
  <c r="F49" i="10"/>
  <c r="G49" i="10" s="1"/>
  <c r="D49" i="10"/>
  <c r="A49" i="10"/>
  <c r="O48" i="10"/>
  <c r="N48" i="10"/>
  <c r="I48" i="10"/>
  <c r="L48" i="10" s="1"/>
  <c r="F48" i="10"/>
  <c r="G48" i="10" s="1"/>
  <c r="D48" i="10"/>
  <c r="A48" i="10"/>
  <c r="O47" i="10"/>
  <c r="N47" i="10"/>
  <c r="L47" i="10"/>
  <c r="I47" i="10"/>
  <c r="J47" i="10" s="1"/>
  <c r="F47" i="10"/>
  <c r="G47" i="10" s="1"/>
  <c r="D47" i="10"/>
  <c r="A47" i="10"/>
  <c r="N46" i="10"/>
  <c r="O46" i="10" s="1"/>
  <c r="I46" i="10"/>
  <c r="J46" i="10" s="1"/>
  <c r="F46" i="10"/>
  <c r="G46" i="10" s="1"/>
  <c r="D46" i="10"/>
  <c r="A46" i="10"/>
  <c r="O45" i="10"/>
  <c r="N45" i="10"/>
  <c r="I45" i="10"/>
  <c r="J45" i="10" s="1"/>
  <c r="F45" i="10"/>
  <c r="G45" i="10" s="1"/>
  <c r="D45" i="10"/>
  <c r="A45" i="10"/>
  <c r="N44" i="10"/>
  <c r="O44" i="10" s="1"/>
  <c r="I44" i="10"/>
  <c r="L44" i="10" s="1"/>
  <c r="F44" i="10"/>
  <c r="G44" i="10" s="1"/>
  <c r="D44" i="10"/>
  <c r="A44" i="10"/>
  <c r="O43" i="10"/>
  <c r="N43" i="10"/>
  <c r="I43" i="10"/>
  <c r="J43" i="10" s="1"/>
  <c r="F43" i="10"/>
  <c r="G43" i="10" s="1"/>
  <c r="D43" i="10"/>
  <c r="A43" i="10"/>
  <c r="N42" i="10"/>
  <c r="O42" i="10" s="1"/>
  <c r="I42" i="10"/>
  <c r="J42" i="10" s="1"/>
  <c r="F42" i="10"/>
  <c r="G42" i="10" s="1"/>
  <c r="D42" i="10"/>
  <c r="A42" i="10"/>
  <c r="O41" i="10"/>
  <c r="N41" i="10"/>
  <c r="I41" i="10"/>
  <c r="J41" i="10" s="1"/>
  <c r="F41" i="10"/>
  <c r="G41" i="10" s="1"/>
  <c r="D41" i="10"/>
  <c r="A41" i="10"/>
  <c r="O40" i="10"/>
  <c r="N40" i="10"/>
  <c r="I40" i="10"/>
  <c r="L40" i="10" s="1"/>
  <c r="F40" i="10"/>
  <c r="G40" i="10" s="1"/>
  <c r="D40" i="10"/>
  <c r="A40" i="10"/>
  <c r="N39" i="10"/>
  <c r="O39" i="10" s="1"/>
  <c r="L39" i="10"/>
  <c r="I39" i="10"/>
  <c r="J39" i="10" s="1"/>
  <c r="F39" i="10"/>
  <c r="G39" i="10" s="1"/>
  <c r="D39" i="10"/>
  <c r="A39" i="10"/>
  <c r="N38" i="10"/>
  <c r="O38" i="10" s="1"/>
  <c r="I38" i="10"/>
  <c r="J38" i="10" s="1"/>
  <c r="F38" i="10"/>
  <c r="G38" i="10" s="1"/>
  <c r="D38" i="10"/>
  <c r="A38" i="10"/>
  <c r="O37" i="10"/>
  <c r="N37" i="10"/>
  <c r="I37" i="10"/>
  <c r="J37" i="10" s="1"/>
  <c r="F37" i="10"/>
  <c r="G37" i="10" s="1"/>
  <c r="D37" i="10"/>
  <c r="A37" i="10"/>
  <c r="O36" i="10"/>
  <c r="N36" i="10"/>
  <c r="I36" i="10"/>
  <c r="L36" i="10" s="1"/>
  <c r="F36" i="10"/>
  <c r="G36" i="10" s="1"/>
  <c r="D36" i="10"/>
  <c r="A36" i="10"/>
  <c r="O35" i="10"/>
  <c r="N35" i="10"/>
  <c r="L35" i="10"/>
  <c r="I35" i="10"/>
  <c r="J35" i="10" s="1"/>
  <c r="F35" i="10"/>
  <c r="G35" i="10" s="1"/>
  <c r="D35" i="10"/>
  <c r="A35" i="10"/>
  <c r="N34" i="10"/>
  <c r="O34" i="10" s="1"/>
  <c r="I34" i="10"/>
  <c r="J34" i="10" s="1"/>
  <c r="F34" i="10"/>
  <c r="G34" i="10" s="1"/>
  <c r="D34" i="10"/>
  <c r="A34" i="10"/>
  <c r="N33" i="10"/>
  <c r="O33" i="10" s="1"/>
  <c r="I33" i="10"/>
  <c r="J33" i="10" s="1"/>
  <c r="F33" i="10"/>
  <c r="G33" i="10" s="1"/>
  <c r="D33" i="10"/>
  <c r="A33" i="10"/>
  <c r="O32" i="10"/>
  <c r="N32" i="10"/>
  <c r="I32" i="10"/>
  <c r="L32" i="10" s="1"/>
  <c r="F32" i="10"/>
  <c r="G32" i="10" s="1"/>
  <c r="D32" i="10"/>
  <c r="A32" i="10"/>
  <c r="O31" i="10"/>
  <c r="N31" i="10"/>
  <c r="L31" i="10"/>
  <c r="I31" i="10"/>
  <c r="J31" i="10" s="1"/>
  <c r="F31" i="10"/>
  <c r="G31" i="10" s="1"/>
  <c r="D31" i="10"/>
  <c r="A31" i="10"/>
  <c r="N30" i="10"/>
  <c r="O30" i="10" s="1"/>
  <c r="I30" i="10"/>
  <c r="J30" i="10" s="1"/>
  <c r="F30" i="10"/>
  <c r="G30" i="10" s="1"/>
  <c r="D30" i="10"/>
  <c r="A30" i="10"/>
  <c r="O29" i="10"/>
  <c r="N29" i="10"/>
  <c r="I29" i="10"/>
  <c r="J29" i="10" s="1"/>
  <c r="F29" i="10"/>
  <c r="G29" i="10" s="1"/>
  <c r="D29" i="10"/>
  <c r="A29" i="10"/>
  <c r="N28" i="10"/>
  <c r="O28" i="10" s="1"/>
  <c r="I28" i="10"/>
  <c r="L28" i="10" s="1"/>
  <c r="F28" i="10"/>
  <c r="G28" i="10" s="1"/>
  <c r="D28" i="10"/>
  <c r="A28" i="10"/>
  <c r="O27" i="10"/>
  <c r="N27" i="10"/>
  <c r="I27" i="10"/>
  <c r="J27" i="10" s="1"/>
  <c r="F27" i="10"/>
  <c r="G27" i="10" s="1"/>
  <c r="D27" i="10"/>
  <c r="A27" i="10"/>
  <c r="N26" i="10"/>
  <c r="O26" i="10" s="1"/>
  <c r="I26" i="10"/>
  <c r="J26" i="10" s="1"/>
  <c r="F26" i="10"/>
  <c r="G26" i="10" s="1"/>
  <c r="D26" i="10"/>
  <c r="A26" i="10"/>
  <c r="O25" i="10"/>
  <c r="N25" i="10"/>
  <c r="I25" i="10"/>
  <c r="J25" i="10" s="1"/>
  <c r="F25" i="10"/>
  <c r="G25" i="10" s="1"/>
  <c r="D25" i="10"/>
  <c r="A25" i="10"/>
  <c r="O24" i="10"/>
  <c r="N24" i="10"/>
  <c r="I24" i="10"/>
  <c r="L24" i="10" s="1"/>
  <c r="F24" i="10"/>
  <c r="G24" i="10" s="1"/>
  <c r="D24" i="10"/>
  <c r="A24" i="10"/>
  <c r="N23" i="10"/>
  <c r="O23" i="10" s="1"/>
  <c r="L23" i="10"/>
  <c r="I23" i="10"/>
  <c r="J23" i="10" s="1"/>
  <c r="F23" i="10"/>
  <c r="G23" i="10" s="1"/>
  <c r="D23" i="10"/>
  <c r="A23" i="10"/>
  <c r="N22" i="10"/>
  <c r="O22" i="10" s="1"/>
  <c r="I22" i="10"/>
  <c r="J22" i="10" s="1"/>
  <c r="F22" i="10"/>
  <c r="G22" i="10" s="1"/>
  <c r="D22" i="10"/>
  <c r="A22" i="10"/>
  <c r="O21" i="10"/>
  <c r="N21" i="10"/>
  <c r="I21" i="10"/>
  <c r="J21" i="10" s="1"/>
  <c r="F21" i="10"/>
  <c r="G21" i="10" s="1"/>
  <c r="D21" i="10"/>
  <c r="A21" i="10"/>
  <c r="O20" i="10"/>
  <c r="N20" i="10"/>
  <c r="L20" i="10"/>
  <c r="I20" i="10"/>
  <c r="J20" i="10" s="1"/>
  <c r="F20" i="10"/>
  <c r="G20" i="10" s="1"/>
  <c r="D20" i="10"/>
  <c r="A20" i="10"/>
  <c r="N19" i="10"/>
  <c r="O19" i="10" s="1"/>
  <c r="I19" i="10"/>
  <c r="J19" i="10" s="1"/>
  <c r="F19" i="10"/>
  <c r="G19" i="10" s="1"/>
  <c r="D19" i="10"/>
  <c r="A19" i="10"/>
  <c r="O18" i="10"/>
  <c r="N18" i="10"/>
  <c r="L18" i="10"/>
  <c r="I18" i="10"/>
  <c r="J18" i="10" s="1"/>
  <c r="F18" i="10"/>
  <c r="G18" i="10" s="1"/>
  <c r="D18" i="10"/>
  <c r="A18" i="10"/>
  <c r="N17" i="10"/>
  <c r="O17" i="10" s="1"/>
  <c r="I17" i="10"/>
  <c r="J17" i="10" s="1"/>
  <c r="F17" i="10"/>
  <c r="G17" i="10" s="1"/>
  <c r="D17" i="10"/>
  <c r="A17" i="10"/>
  <c r="N16" i="10"/>
  <c r="O16" i="10" s="1"/>
  <c r="I16" i="10"/>
  <c r="J16" i="10" s="1"/>
  <c r="F16" i="10"/>
  <c r="G16" i="10" s="1"/>
  <c r="D16" i="10"/>
  <c r="A16" i="10"/>
  <c r="N15" i="10"/>
  <c r="O15" i="10" s="1"/>
  <c r="I15" i="10"/>
  <c r="L15" i="10" s="1"/>
  <c r="F15" i="10"/>
  <c r="G15" i="10" s="1"/>
  <c r="D15" i="10"/>
  <c r="A15" i="10"/>
  <c r="O14" i="10"/>
  <c r="N14" i="10"/>
  <c r="I14" i="10"/>
  <c r="J14" i="10" s="1"/>
  <c r="F14" i="10"/>
  <c r="D14" i="10"/>
  <c r="A14" i="10"/>
  <c r="N13" i="10"/>
  <c r="O13" i="10" s="1"/>
  <c r="I13" i="10"/>
  <c r="L13" i="10" s="1"/>
  <c r="G13" i="10"/>
  <c r="F13" i="10"/>
  <c r="D13" i="10"/>
  <c r="A13" i="10"/>
  <c r="N12" i="10"/>
  <c r="O12" i="10" s="1"/>
  <c r="I12" i="10"/>
  <c r="L12" i="10" s="1"/>
  <c r="G12" i="10"/>
  <c r="F12" i="10"/>
  <c r="D12" i="10"/>
  <c r="A12" i="10"/>
  <c r="N11" i="10"/>
  <c r="O11" i="10" s="1"/>
  <c r="I11" i="10"/>
  <c r="L11" i="10" s="1"/>
  <c r="F11" i="10"/>
  <c r="G11" i="10" s="1"/>
  <c r="D11" i="10"/>
  <c r="A11" i="10"/>
  <c r="N10" i="10"/>
  <c r="O10" i="10" s="1"/>
  <c r="I10" i="10"/>
  <c r="L10" i="10" s="1"/>
  <c r="G10" i="10"/>
  <c r="F10" i="10"/>
  <c r="D10" i="10"/>
  <c r="A10" i="10"/>
  <c r="N9" i="10"/>
  <c r="O9" i="10" s="1"/>
  <c r="L9" i="10"/>
  <c r="I9" i="10"/>
  <c r="J9" i="10" s="1"/>
  <c r="G9" i="10"/>
  <c r="F9" i="10"/>
  <c r="D9" i="10"/>
  <c r="A9" i="10"/>
  <c r="N8" i="10"/>
  <c r="O8" i="10" s="1"/>
  <c r="I8" i="10"/>
  <c r="F8" i="10"/>
  <c r="G8" i="10" s="1"/>
  <c r="D8" i="10"/>
  <c r="A8" i="10"/>
  <c r="N7" i="10"/>
  <c r="L7" i="10"/>
  <c r="I7" i="10"/>
  <c r="J7" i="10" s="1"/>
  <c r="F7" i="10"/>
  <c r="G7" i="10" s="1"/>
  <c r="D7" i="10"/>
  <c r="A7" i="10"/>
  <c r="S6" i="10"/>
  <c r="R6" i="10"/>
  <c r="M6" i="10"/>
  <c r="K6" i="10"/>
  <c r="K102" i="10" s="1"/>
  <c r="H6" i="10"/>
  <c r="E6" i="10"/>
  <c r="C6" i="10"/>
  <c r="W100" i="9"/>
  <c r="V100" i="9"/>
  <c r="T100" i="9"/>
  <c r="P100" i="9"/>
  <c r="M100" i="9"/>
  <c r="K100" i="9"/>
  <c r="H100" i="9"/>
  <c r="E100" i="9"/>
  <c r="C100" i="9"/>
  <c r="B100" i="9"/>
  <c r="S98" i="9"/>
  <c r="R98" i="9"/>
  <c r="Q98" i="9"/>
  <c r="N98" i="9"/>
  <c r="O98" i="9" s="1"/>
  <c r="I98" i="9"/>
  <c r="L98" i="9" s="1"/>
  <c r="F98" i="9"/>
  <c r="G98" i="9" s="1"/>
  <c r="D98" i="9"/>
  <c r="A98" i="9"/>
  <c r="S97" i="9"/>
  <c r="R97" i="9"/>
  <c r="Q97" i="9"/>
  <c r="N97" i="9"/>
  <c r="O97" i="9" s="1"/>
  <c r="I97" i="9"/>
  <c r="F97" i="9"/>
  <c r="G97" i="9" s="1"/>
  <c r="D97" i="9"/>
  <c r="A97" i="9"/>
  <c r="S96" i="9"/>
  <c r="R96" i="9"/>
  <c r="Q96" i="9"/>
  <c r="N96" i="9"/>
  <c r="O96" i="9" s="1"/>
  <c r="I96" i="9"/>
  <c r="F96" i="9"/>
  <c r="G96" i="9" s="1"/>
  <c r="D96" i="9"/>
  <c r="A96" i="9"/>
  <c r="S95" i="9"/>
  <c r="R95" i="9"/>
  <c r="Q95" i="9"/>
  <c r="N95" i="9"/>
  <c r="O95" i="9" s="1"/>
  <c r="I95" i="9"/>
  <c r="F95" i="9"/>
  <c r="G95" i="9" s="1"/>
  <c r="D95" i="9"/>
  <c r="A95" i="9"/>
  <c r="S94" i="9"/>
  <c r="R94" i="9"/>
  <c r="Q94" i="9"/>
  <c r="N94" i="9"/>
  <c r="O94" i="9" s="1"/>
  <c r="I94" i="9"/>
  <c r="F94" i="9"/>
  <c r="G94" i="9" s="1"/>
  <c r="D94" i="9"/>
  <c r="A94" i="9"/>
  <c r="S93" i="9"/>
  <c r="R93" i="9"/>
  <c r="Q93" i="9"/>
  <c r="N93" i="9"/>
  <c r="O93" i="9" s="1"/>
  <c r="I93" i="9"/>
  <c r="F93" i="9"/>
  <c r="G93" i="9" s="1"/>
  <c r="D93" i="9"/>
  <c r="A93" i="9"/>
  <c r="S92" i="9"/>
  <c r="R92" i="9"/>
  <c r="Q92" i="9"/>
  <c r="N92" i="9"/>
  <c r="O92" i="9" s="1"/>
  <c r="I92" i="9"/>
  <c r="F92" i="9"/>
  <c r="G92" i="9" s="1"/>
  <c r="D92" i="9"/>
  <c r="A92" i="9"/>
  <c r="S91" i="9"/>
  <c r="R91" i="9"/>
  <c r="Q91" i="9"/>
  <c r="N91" i="9"/>
  <c r="O91" i="9" s="1"/>
  <c r="I91" i="9"/>
  <c r="F91" i="9"/>
  <c r="G91" i="9" s="1"/>
  <c r="D91" i="9"/>
  <c r="A91" i="9"/>
  <c r="S90" i="9"/>
  <c r="R90" i="9"/>
  <c r="Q90" i="9"/>
  <c r="N90" i="9"/>
  <c r="O90" i="9" s="1"/>
  <c r="I90" i="9"/>
  <c r="F90" i="9"/>
  <c r="G90" i="9" s="1"/>
  <c r="D90" i="9"/>
  <c r="A90" i="9"/>
  <c r="S89" i="9"/>
  <c r="R89" i="9"/>
  <c r="Q89" i="9"/>
  <c r="N89" i="9"/>
  <c r="O89" i="9" s="1"/>
  <c r="I89" i="9"/>
  <c r="F89" i="9"/>
  <c r="G89" i="9" s="1"/>
  <c r="D89" i="9"/>
  <c r="A89" i="9"/>
  <c r="S88" i="9"/>
  <c r="R88" i="9"/>
  <c r="Q88" i="9"/>
  <c r="N88" i="9"/>
  <c r="O88" i="9" s="1"/>
  <c r="I88" i="9"/>
  <c r="F88" i="9"/>
  <c r="G88" i="9" s="1"/>
  <c r="D88" i="9"/>
  <c r="A88" i="9"/>
  <c r="S87" i="9"/>
  <c r="R87" i="9"/>
  <c r="Q87" i="9"/>
  <c r="N87" i="9"/>
  <c r="O87" i="9" s="1"/>
  <c r="I87" i="9"/>
  <c r="F87" i="9"/>
  <c r="G87" i="9" s="1"/>
  <c r="D87" i="9"/>
  <c r="A87" i="9"/>
  <c r="S86" i="9"/>
  <c r="R86" i="9"/>
  <c r="Q86" i="9"/>
  <c r="N86" i="9"/>
  <c r="O86" i="9" s="1"/>
  <c r="I86" i="9"/>
  <c r="F86" i="9"/>
  <c r="G86" i="9" s="1"/>
  <c r="D86" i="9"/>
  <c r="A86" i="9"/>
  <c r="S85" i="9"/>
  <c r="R85" i="9"/>
  <c r="Q85" i="9"/>
  <c r="N85" i="9"/>
  <c r="O85" i="9" s="1"/>
  <c r="I85" i="9"/>
  <c r="F85" i="9"/>
  <c r="G85" i="9" s="1"/>
  <c r="D85" i="9"/>
  <c r="A85" i="9"/>
  <c r="S84" i="9"/>
  <c r="R84" i="9"/>
  <c r="Q84" i="9"/>
  <c r="N84" i="9"/>
  <c r="O84" i="9" s="1"/>
  <c r="I84" i="9"/>
  <c r="F84" i="9"/>
  <c r="G84" i="9" s="1"/>
  <c r="D84" i="9"/>
  <c r="A84" i="9"/>
  <c r="S83" i="9"/>
  <c r="R83" i="9"/>
  <c r="Q83" i="9"/>
  <c r="N83" i="9"/>
  <c r="O83" i="9" s="1"/>
  <c r="I83" i="9"/>
  <c r="F83" i="9"/>
  <c r="G83" i="9" s="1"/>
  <c r="D83" i="9"/>
  <c r="A83" i="9"/>
  <c r="S82" i="9"/>
  <c r="R82" i="9"/>
  <c r="Q82" i="9"/>
  <c r="N82" i="9"/>
  <c r="O82" i="9" s="1"/>
  <c r="I82" i="9"/>
  <c r="F82" i="9"/>
  <c r="G82" i="9" s="1"/>
  <c r="D82" i="9"/>
  <c r="A82" i="9"/>
  <c r="S81" i="9"/>
  <c r="R81" i="9"/>
  <c r="Q81" i="9"/>
  <c r="N81" i="9"/>
  <c r="O81" i="9" s="1"/>
  <c r="I81" i="9"/>
  <c r="F81" i="9"/>
  <c r="G81" i="9" s="1"/>
  <c r="D81" i="9"/>
  <c r="A81" i="9"/>
  <c r="S80" i="9"/>
  <c r="R80" i="9"/>
  <c r="Q80" i="9"/>
  <c r="N80" i="9"/>
  <c r="O80" i="9" s="1"/>
  <c r="I80" i="9"/>
  <c r="F80" i="9"/>
  <c r="G80" i="9" s="1"/>
  <c r="D80" i="9"/>
  <c r="A80" i="9"/>
  <c r="S79" i="9"/>
  <c r="R79" i="9"/>
  <c r="Q79" i="9"/>
  <c r="N79" i="9"/>
  <c r="O79" i="9" s="1"/>
  <c r="I79" i="9"/>
  <c r="F79" i="9"/>
  <c r="G79" i="9" s="1"/>
  <c r="D79" i="9"/>
  <c r="A79" i="9"/>
  <c r="S78" i="9"/>
  <c r="R78" i="9"/>
  <c r="Q78" i="9"/>
  <c r="N78" i="9"/>
  <c r="O78" i="9" s="1"/>
  <c r="I78" i="9"/>
  <c r="F78" i="9"/>
  <c r="G78" i="9" s="1"/>
  <c r="D78" i="9"/>
  <c r="A78" i="9"/>
  <c r="S77" i="9"/>
  <c r="R77" i="9"/>
  <c r="Q77" i="9"/>
  <c r="N77" i="9"/>
  <c r="O77" i="9" s="1"/>
  <c r="I77" i="9"/>
  <c r="J77" i="9" s="1"/>
  <c r="F77" i="9"/>
  <c r="G77" i="9" s="1"/>
  <c r="D77" i="9"/>
  <c r="A77" i="9"/>
  <c r="S76" i="9"/>
  <c r="R76" i="9"/>
  <c r="Q76" i="9"/>
  <c r="N76" i="9"/>
  <c r="O76" i="9" s="1"/>
  <c r="I76" i="9"/>
  <c r="J76" i="9" s="1"/>
  <c r="F76" i="9"/>
  <c r="G76" i="9" s="1"/>
  <c r="D76" i="9"/>
  <c r="A76" i="9"/>
  <c r="S75" i="9"/>
  <c r="R75" i="9"/>
  <c r="Q75" i="9"/>
  <c r="N75" i="9"/>
  <c r="O75" i="9" s="1"/>
  <c r="L75" i="9"/>
  <c r="I75" i="9"/>
  <c r="J75" i="9" s="1"/>
  <c r="F75" i="9"/>
  <c r="G75" i="9" s="1"/>
  <c r="D75" i="9"/>
  <c r="A75" i="9"/>
  <c r="S74" i="9"/>
  <c r="R74" i="9"/>
  <c r="Q74" i="9"/>
  <c r="N74" i="9"/>
  <c r="O74" i="9" s="1"/>
  <c r="I74" i="9"/>
  <c r="J74" i="9" s="1"/>
  <c r="F74" i="9"/>
  <c r="G74" i="9" s="1"/>
  <c r="D74" i="9"/>
  <c r="A74" i="9"/>
  <c r="S73" i="9"/>
  <c r="R73" i="9"/>
  <c r="Q73" i="9"/>
  <c r="N73" i="9"/>
  <c r="O73" i="9" s="1"/>
  <c r="I73" i="9"/>
  <c r="J73" i="9" s="1"/>
  <c r="F73" i="9"/>
  <c r="G73" i="9" s="1"/>
  <c r="D73" i="9"/>
  <c r="A73" i="9"/>
  <c r="S72" i="9"/>
  <c r="R72" i="9"/>
  <c r="Q72" i="9"/>
  <c r="N72" i="9"/>
  <c r="O72" i="9" s="1"/>
  <c r="I72" i="9"/>
  <c r="J72" i="9" s="1"/>
  <c r="F72" i="9"/>
  <c r="G72" i="9" s="1"/>
  <c r="D72" i="9"/>
  <c r="A72" i="9"/>
  <c r="S71" i="9"/>
  <c r="R71" i="9"/>
  <c r="Q71" i="9"/>
  <c r="N71" i="9"/>
  <c r="O71" i="9" s="1"/>
  <c r="L71" i="9"/>
  <c r="I71" i="9"/>
  <c r="J71" i="9" s="1"/>
  <c r="F71" i="9"/>
  <c r="G71" i="9" s="1"/>
  <c r="D71" i="9"/>
  <c r="A71" i="9"/>
  <c r="S70" i="9"/>
  <c r="R70" i="9"/>
  <c r="Q70" i="9"/>
  <c r="N70" i="9"/>
  <c r="O70" i="9" s="1"/>
  <c r="I70" i="9"/>
  <c r="J70" i="9" s="1"/>
  <c r="F70" i="9"/>
  <c r="G70" i="9" s="1"/>
  <c r="D70" i="9"/>
  <c r="A70" i="9"/>
  <c r="S69" i="9"/>
  <c r="R69" i="9"/>
  <c r="Q69" i="9"/>
  <c r="N69" i="9"/>
  <c r="O69" i="9" s="1"/>
  <c r="I69" i="9"/>
  <c r="J69" i="9" s="1"/>
  <c r="F69" i="9"/>
  <c r="G69" i="9" s="1"/>
  <c r="D69" i="9"/>
  <c r="A69" i="9"/>
  <c r="R68" i="9"/>
  <c r="S68" i="9" s="1"/>
  <c r="Q68" i="9"/>
  <c r="N68" i="9"/>
  <c r="O68" i="9" s="1"/>
  <c r="I68" i="9"/>
  <c r="J68" i="9" s="1"/>
  <c r="F68" i="9"/>
  <c r="G68" i="9" s="1"/>
  <c r="D68" i="9"/>
  <c r="A68" i="9"/>
  <c r="S67" i="9"/>
  <c r="R67" i="9"/>
  <c r="Q67" i="9"/>
  <c r="N67" i="9"/>
  <c r="O67" i="9" s="1"/>
  <c r="L67" i="9"/>
  <c r="I67" i="9"/>
  <c r="J67" i="9" s="1"/>
  <c r="F67" i="9"/>
  <c r="G67" i="9" s="1"/>
  <c r="D67" i="9"/>
  <c r="A67" i="9"/>
  <c r="R66" i="9"/>
  <c r="S66" i="9" s="1"/>
  <c r="Q66" i="9"/>
  <c r="N66" i="9"/>
  <c r="O66" i="9" s="1"/>
  <c r="I66" i="9"/>
  <c r="J66" i="9" s="1"/>
  <c r="F66" i="9"/>
  <c r="G66" i="9" s="1"/>
  <c r="D66" i="9"/>
  <c r="A66" i="9"/>
  <c r="S65" i="9"/>
  <c r="R65" i="9"/>
  <c r="Q65" i="9"/>
  <c r="N65" i="9"/>
  <c r="O65" i="9" s="1"/>
  <c r="I65" i="9"/>
  <c r="J65" i="9" s="1"/>
  <c r="F65" i="9"/>
  <c r="G65" i="9" s="1"/>
  <c r="D65" i="9"/>
  <c r="A65" i="9"/>
  <c r="R64" i="9"/>
  <c r="S64" i="9" s="1"/>
  <c r="Q64" i="9"/>
  <c r="N64" i="9"/>
  <c r="O64" i="9" s="1"/>
  <c r="I64" i="9"/>
  <c r="J64" i="9" s="1"/>
  <c r="F64" i="9"/>
  <c r="G64" i="9" s="1"/>
  <c r="D64" i="9"/>
  <c r="A64" i="9"/>
  <c r="S63" i="9"/>
  <c r="R63" i="9"/>
  <c r="Q63" i="9"/>
  <c r="N63" i="9"/>
  <c r="O63" i="9" s="1"/>
  <c r="L63" i="9"/>
  <c r="I63" i="9"/>
  <c r="J63" i="9" s="1"/>
  <c r="F63" i="9"/>
  <c r="G63" i="9" s="1"/>
  <c r="D63" i="9"/>
  <c r="A63" i="9"/>
  <c r="R62" i="9"/>
  <c r="S62" i="9" s="1"/>
  <c r="Q62" i="9"/>
  <c r="N62" i="9"/>
  <c r="O62" i="9" s="1"/>
  <c r="I62" i="9"/>
  <c r="J62" i="9" s="1"/>
  <c r="F62" i="9"/>
  <c r="G62" i="9" s="1"/>
  <c r="D62" i="9"/>
  <c r="A62" i="9"/>
  <c r="S61" i="9"/>
  <c r="R61" i="9"/>
  <c r="Q61" i="9"/>
  <c r="N61" i="9"/>
  <c r="O61" i="9" s="1"/>
  <c r="I61" i="9"/>
  <c r="J61" i="9" s="1"/>
  <c r="F61" i="9"/>
  <c r="G61" i="9" s="1"/>
  <c r="D61" i="9"/>
  <c r="A61" i="9"/>
  <c r="R60" i="9"/>
  <c r="S60" i="9" s="1"/>
  <c r="Q60" i="9"/>
  <c r="N60" i="9"/>
  <c r="O60" i="9" s="1"/>
  <c r="I60" i="9"/>
  <c r="J60" i="9" s="1"/>
  <c r="F60" i="9"/>
  <c r="G60" i="9" s="1"/>
  <c r="D60" i="9"/>
  <c r="A60" i="9"/>
  <c r="S59" i="9"/>
  <c r="R59" i="9"/>
  <c r="Q59" i="9"/>
  <c r="N59" i="9"/>
  <c r="O59" i="9" s="1"/>
  <c r="L59" i="9"/>
  <c r="I59" i="9"/>
  <c r="J59" i="9" s="1"/>
  <c r="F59" i="9"/>
  <c r="G59" i="9" s="1"/>
  <c r="D59" i="9"/>
  <c r="A59" i="9"/>
  <c r="R58" i="9"/>
  <c r="S58" i="9" s="1"/>
  <c r="Q58" i="9"/>
  <c r="N58" i="9"/>
  <c r="O58" i="9" s="1"/>
  <c r="I58" i="9"/>
  <c r="J58" i="9" s="1"/>
  <c r="F58" i="9"/>
  <c r="G58" i="9" s="1"/>
  <c r="D58" i="9"/>
  <c r="A58" i="9"/>
  <c r="S57" i="9"/>
  <c r="R57" i="9"/>
  <c r="Q57" i="9"/>
  <c r="N57" i="9"/>
  <c r="O57" i="9" s="1"/>
  <c r="I57" i="9"/>
  <c r="J57" i="9" s="1"/>
  <c r="F57" i="9"/>
  <c r="G57" i="9" s="1"/>
  <c r="D57" i="9"/>
  <c r="A57" i="9"/>
  <c r="R56" i="9"/>
  <c r="S56" i="9" s="1"/>
  <c r="Q56" i="9"/>
  <c r="N56" i="9"/>
  <c r="O56" i="9" s="1"/>
  <c r="I56" i="9"/>
  <c r="J56" i="9" s="1"/>
  <c r="F56" i="9"/>
  <c r="G56" i="9" s="1"/>
  <c r="D56" i="9"/>
  <c r="A56" i="9"/>
  <c r="R55" i="9"/>
  <c r="S55" i="9" s="1"/>
  <c r="Q55" i="9"/>
  <c r="N55" i="9"/>
  <c r="O55" i="9" s="1"/>
  <c r="L55" i="9"/>
  <c r="I55" i="9"/>
  <c r="J55" i="9" s="1"/>
  <c r="F55" i="9"/>
  <c r="G55" i="9" s="1"/>
  <c r="D55" i="9"/>
  <c r="A55" i="9"/>
  <c r="R54" i="9"/>
  <c r="S54" i="9" s="1"/>
  <c r="Q54" i="9"/>
  <c r="N54" i="9"/>
  <c r="O54" i="9" s="1"/>
  <c r="L54" i="9"/>
  <c r="I54" i="9"/>
  <c r="J54" i="9" s="1"/>
  <c r="F54" i="9"/>
  <c r="G54" i="9" s="1"/>
  <c r="D54" i="9"/>
  <c r="A54" i="9"/>
  <c r="R53" i="9"/>
  <c r="S53" i="9" s="1"/>
  <c r="Q53" i="9"/>
  <c r="N53" i="9"/>
  <c r="O53" i="9" s="1"/>
  <c r="I53" i="9"/>
  <c r="J53" i="9" s="1"/>
  <c r="F53" i="9"/>
  <c r="G53" i="9" s="1"/>
  <c r="D53" i="9"/>
  <c r="A53" i="9"/>
  <c r="R52" i="9"/>
  <c r="S52" i="9" s="1"/>
  <c r="Q52" i="9"/>
  <c r="N52" i="9"/>
  <c r="O52" i="9" s="1"/>
  <c r="L52" i="9"/>
  <c r="I52" i="9"/>
  <c r="J52" i="9" s="1"/>
  <c r="F52" i="9"/>
  <c r="G52" i="9" s="1"/>
  <c r="D52" i="9"/>
  <c r="A52" i="9"/>
  <c r="R51" i="9"/>
  <c r="S51" i="9" s="1"/>
  <c r="Q51" i="9"/>
  <c r="N51" i="9"/>
  <c r="O51" i="9" s="1"/>
  <c r="L51" i="9"/>
  <c r="I51" i="9"/>
  <c r="J51" i="9" s="1"/>
  <c r="F51" i="9"/>
  <c r="G51" i="9" s="1"/>
  <c r="D51" i="9"/>
  <c r="A51" i="9"/>
  <c r="R50" i="9"/>
  <c r="S50" i="9" s="1"/>
  <c r="Q50" i="9"/>
  <c r="N50" i="9"/>
  <c r="O50" i="9" s="1"/>
  <c r="I50" i="9"/>
  <c r="J50" i="9" s="1"/>
  <c r="F50" i="9"/>
  <c r="G50" i="9" s="1"/>
  <c r="D50" i="9"/>
  <c r="A50" i="9"/>
  <c r="R49" i="9"/>
  <c r="S49" i="9" s="1"/>
  <c r="Q49" i="9"/>
  <c r="N49" i="9"/>
  <c r="O49" i="9" s="1"/>
  <c r="I49" i="9"/>
  <c r="J49" i="9" s="1"/>
  <c r="F49" i="9"/>
  <c r="G49" i="9" s="1"/>
  <c r="D49" i="9"/>
  <c r="A49" i="9"/>
  <c r="R48" i="9"/>
  <c r="S48" i="9" s="1"/>
  <c r="Q48" i="9"/>
  <c r="N48" i="9"/>
  <c r="O48" i="9" s="1"/>
  <c r="L48" i="9"/>
  <c r="I48" i="9"/>
  <c r="J48" i="9" s="1"/>
  <c r="F48" i="9"/>
  <c r="G48" i="9" s="1"/>
  <c r="D48" i="9"/>
  <c r="A48" i="9"/>
  <c r="R47" i="9"/>
  <c r="S47" i="9" s="1"/>
  <c r="Q47" i="9"/>
  <c r="N47" i="9"/>
  <c r="O47" i="9" s="1"/>
  <c r="L47" i="9"/>
  <c r="I47" i="9"/>
  <c r="J47" i="9" s="1"/>
  <c r="F47" i="9"/>
  <c r="G47" i="9" s="1"/>
  <c r="D47" i="9"/>
  <c r="A47" i="9"/>
  <c r="R46" i="9"/>
  <c r="S46" i="9" s="1"/>
  <c r="Q46" i="9"/>
  <c r="N46" i="9"/>
  <c r="O46" i="9" s="1"/>
  <c r="I46" i="9"/>
  <c r="J46" i="9" s="1"/>
  <c r="F46" i="9"/>
  <c r="G46" i="9" s="1"/>
  <c r="D46" i="9"/>
  <c r="A46" i="9"/>
  <c r="R45" i="9"/>
  <c r="S45" i="9" s="1"/>
  <c r="Q45" i="9"/>
  <c r="N45" i="9"/>
  <c r="O45" i="9" s="1"/>
  <c r="I45" i="9"/>
  <c r="J45" i="9" s="1"/>
  <c r="F45" i="9"/>
  <c r="G45" i="9" s="1"/>
  <c r="D45" i="9"/>
  <c r="A45" i="9"/>
  <c r="R44" i="9"/>
  <c r="S44" i="9" s="1"/>
  <c r="Q44" i="9"/>
  <c r="N44" i="9"/>
  <c r="O44" i="9" s="1"/>
  <c r="L44" i="9"/>
  <c r="I44" i="9"/>
  <c r="J44" i="9" s="1"/>
  <c r="F44" i="9"/>
  <c r="G44" i="9" s="1"/>
  <c r="D44" i="9"/>
  <c r="A44" i="9"/>
  <c r="R43" i="9"/>
  <c r="S43" i="9" s="1"/>
  <c r="Q43" i="9"/>
  <c r="N43" i="9"/>
  <c r="O43" i="9" s="1"/>
  <c r="L43" i="9"/>
  <c r="I43" i="9"/>
  <c r="J43" i="9" s="1"/>
  <c r="F43" i="9"/>
  <c r="G43" i="9" s="1"/>
  <c r="D43" i="9"/>
  <c r="A43" i="9"/>
  <c r="R42" i="9"/>
  <c r="S42" i="9" s="1"/>
  <c r="Q42" i="9"/>
  <c r="N42" i="9"/>
  <c r="O42" i="9" s="1"/>
  <c r="I42" i="9"/>
  <c r="J42" i="9" s="1"/>
  <c r="F42" i="9"/>
  <c r="G42" i="9" s="1"/>
  <c r="D42" i="9"/>
  <c r="A42" i="9"/>
  <c r="R41" i="9"/>
  <c r="S41" i="9" s="1"/>
  <c r="Q41" i="9"/>
  <c r="N41" i="9"/>
  <c r="O41" i="9" s="1"/>
  <c r="I41" i="9"/>
  <c r="J41" i="9" s="1"/>
  <c r="F41" i="9"/>
  <c r="G41" i="9" s="1"/>
  <c r="D41" i="9"/>
  <c r="A41" i="9"/>
  <c r="R40" i="9"/>
  <c r="S40" i="9" s="1"/>
  <c r="Q40" i="9"/>
  <c r="N40" i="9"/>
  <c r="O40" i="9" s="1"/>
  <c r="L40" i="9"/>
  <c r="I40" i="9"/>
  <c r="J40" i="9" s="1"/>
  <c r="F40" i="9"/>
  <c r="G40" i="9" s="1"/>
  <c r="D40" i="9"/>
  <c r="A40" i="9"/>
  <c r="R39" i="9"/>
  <c r="S39" i="9" s="1"/>
  <c r="Q39" i="9"/>
  <c r="N39" i="9"/>
  <c r="O39" i="9" s="1"/>
  <c r="L39" i="9"/>
  <c r="I39" i="9"/>
  <c r="J39" i="9" s="1"/>
  <c r="F39" i="9"/>
  <c r="G39" i="9" s="1"/>
  <c r="D39" i="9"/>
  <c r="A39" i="9"/>
  <c r="R38" i="9"/>
  <c r="S38" i="9" s="1"/>
  <c r="Q38" i="9"/>
  <c r="N38" i="9"/>
  <c r="O38" i="9" s="1"/>
  <c r="I38" i="9"/>
  <c r="J38" i="9" s="1"/>
  <c r="F38" i="9"/>
  <c r="G38" i="9" s="1"/>
  <c r="D38" i="9"/>
  <c r="A38" i="9"/>
  <c r="R37" i="9"/>
  <c r="S37" i="9" s="1"/>
  <c r="Q37" i="9"/>
  <c r="N37" i="9"/>
  <c r="O37" i="9" s="1"/>
  <c r="I37" i="9"/>
  <c r="J37" i="9" s="1"/>
  <c r="F37" i="9"/>
  <c r="G37" i="9" s="1"/>
  <c r="D37" i="9"/>
  <c r="A37" i="9"/>
  <c r="R36" i="9"/>
  <c r="S36" i="9" s="1"/>
  <c r="Q36" i="9"/>
  <c r="N36" i="9"/>
  <c r="O36" i="9" s="1"/>
  <c r="L36" i="9"/>
  <c r="J36" i="9"/>
  <c r="I36" i="9"/>
  <c r="F36" i="9"/>
  <c r="G36" i="9" s="1"/>
  <c r="D36" i="9"/>
  <c r="A36" i="9"/>
  <c r="R35" i="9"/>
  <c r="S35" i="9" s="1"/>
  <c r="Q35" i="9"/>
  <c r="N35" i="9"/>
  <c r="O35" i="9" s="1"/>
  <c r="I35" i="9"/>
  <c r="L35" i="9" s="1"/>
  <c r="F35" i="9"/>
  <c r="G35" i="9" s="1"/>
  <c r="D35" i="9"/>
  <c r="A35" i="9"/>
  <c r="S34" i="9"/>
  <c r="R34" i="9"/>
  <c r="Q34" i="9"/>
  <c r="N34" i="9"/>
  <c r="O34" i="9" s="1"/>
  <c r="J34" i="9"/>
  <c r="I34" i="9"/>
  <c r="L34" i="9" s="1"/>
  <c r="F34" i="9"/>
  <c r="G34" i="9" s="1"/>
  <c r="D34" i="9"/>
  <c r="A34" i="9"/>
  <c r="R33" i="9"/>
  <c r="S33" i="9" s="1"/>
  <c r="Q33" i="9"/>
  <c r="N33" i="9"/>
  <c r="O33" i="9" s="1"/>
  <c r="L33" i="9"/>
  <c r="J33" i="9"/>
  <c r="I33" i="9"/>
  <c r="F33" i="9"/>
  <c r="G33" i="9" s="1"/>
  <c r="D33" i="9"/>
  <c r="A33" i="9"/>
  <c r="S32" i="9"/>
  <c r="R32" i="9"/>
  <c r="Q32" i="9"/>
  <c r="N32" i="9"/>
  <c r="O32" i="9" s="1"/>
  <c r="L32" i="9"/>
  <c r="I32" i="9"/>
  <c r="J32" i="9" s="1"/>
  <c r="F32" i="9"/>
  <c r="G32" i="9" s="1"/>
  <c r="D32" i="9"/>
  <c r="A32" i="9"/>
  <c r="R31" i="9"/>
  <c r="S31" i="9" s="1"/>
  <c r="Q31" i="9"/>
  <c r="N31" i="9"/>
  <c r="O31" i="9" s="1"/>
  <c r="I31" i="9"/>
  <c r="L31" i="9" s="1"/>
  <c r="F31" i="9"/>
  <c r="G31" i="9" s="1"/>
  <c r="D31" i="9"/>
  <c r="A31" i="9"/>
  <c r="R30" i="9"/>
  <c r="S30" i="9" s="1"/>
  <c r="Q30" i="9"/>
  <c r="N30" i="9"/>
  <c r="O30" i="9" s="1"/>
  <c r="L30" i="9"/>
  <c r="J30" i="9"/>
  <c r="I30" i="9"/>
  <c r="F30" i="9"/>
  <c r="G30" i="9" s="1"/>
  <c r="D30" i="9"/>
  <c r="A30" i="9"/>
  <c r="R29" i="9"/>
  <c r="S29" i="9" s="1"/>
  <c r="Q29" i="9"/>
  <c r="N29" i="9"/>
  <c r="O29" i="9" s="1"/>
  <c r="I29" i="9"/>
  <c r="L29" i="9" s="1"/>
  <c r="F29" i="9"/>
  <c r="G29" i="9" s="1"/>
  <c r="D29" i="9"/>
  <c r="A29" i="9"/>
  <c r="S28" i="9"/>
  <c r="R28" i="9"/>
  <c r="Q28" i="9"/>
  <c r="N28" i="9"/>
  <c r="O28" i="9" s="1"/>
  <c r="J28" i="9"/>
  <c r="I28" i="9"/>
  <c r="L28" i="9" s="1"/>
  <c r="F28" i="9"/>
  <c r="G28" i="9" s="1"/>
  <c r="D28" i="9"/>
  <c r="A28" i="9"/>
  <c r="R27" i="9"/>
  <c r="S27" i="9" s="1"/>
  <c r="Q27" i="9"/>
  <c r="N27" i="9"/>
  <c r="O27" i="9" s="1"/>
  <c r="L27" i="9"/>
  <c r="J27" i="9"/>
  <c r="I27" i="9"/>
  <c r="F27" i="9"/>
  <c r="G27" i="9" s="1"/>
  <c r="D27" i="9"/>
  <c r="A27" i="9"/>
  <c r="S26" i="9"/>
  <c r="R26" i="9"/>
  <c r="Q26" i="9"/>
  <c r="N26" i="9"/>
  <c r="O26" i="9" s="1"/>
  <c r="L26" i="9"/>
  <c r="I26" i="9"/>
  <c r="J26" i="9" s="1"/>
  <c r="F26" i="9"/>
  <c r="G26" i="9" s="1"/>
  <c r="D26" i="9"/>
  <c r="A26" i="9"/>
  <c r="R25" i="9"/>
  <c r="S25" i="9" s="1"/>
  <c r="Q25" i="9"/>
  <c r="N25" i="9"/>
  <c r="O25" i="9" s="1"/>
  <c r="I25" i="9"/>
  <c r="L25" i="9" s="1"/>
  <c r="F25" i="9"/>
  <c r="G25" i="9" s="1"/>
  <c r="D25" i="9"/>
  <c r="A25" i="9"/>
  <c r="R24" i="9"/>
  <c r="S24" i="9" s="1"/>
  <c r="Q24" i="9"/>
  <c r="N24" i="9"/>
  <c r="O24" i="9" s="1"/>
  <c r="L24" i="9"/>
  <c r="J24" i="9"/>
  <c r="I24" i="9"/>
  <c r="F24" i="9"/>
  <c r="G24" i="9" s="1"/>
  <c r="D24" i="9"/>
  <c r="A24" i="9"/>
  <c r="R23" i="9"/>
  <c r="S23" i="9" s="1"/>
  <c r="Q23" i="9"/>
  <c r="N23" i="9"/>
  <c r="O23" i="9" s="1"/>
  <c r="I23" i="9"/>
  <c r="L23" i="9" s="1"/>
  <c r="F23" i="9"/>
  <c r="G23" i="9" s="1"/>
  <c r="D23" i="9"/>
  <c r="A23" i="9"/>
  <c r="S22" i="9"/>
  <c r="R22" i="9"/>
  <c r="Q22" i="9"/>
  <c r="N22" i="9"/>
  <c r="O22" i="9" s="1"/>
  <c r="L22" i="9"/>
  <c r="J22" i="9"/>
  <c r="I22" i="9"/>
  <c r="F22" i="9"/>
  <c r="G22" i="9" s="1"/>
  <c r="D22" i="9"/>
  <c r="A22" i="9"/>
  <c r="R21" i="9"/>
  <c r="S21" i="9" s="1"/>
  <c r="Q21" i="9"/>
  <c r="N21" i="9"/>
  <c r="O21" i="9" s="1"/>
  <c r="I21" i="9"/>
  <c r="L21" i="9" s="1"/>
  <c r="F21" i="9"/>
  <c r="G21" i="9" s="1"/>
  <c r="D21" i="9"/>
  <c r="A21" i="9"/>
  <c r="S20" i="9"/>
  <c r="R20" i="9"/>
  <c r="Q20" i="9"/>
  <c r="N20" i="9"/>
  <c r="O20" i="9" s="1"/>
  <c r="I20" i="9"/>
  <c r="L20" i="9" s="1"/>
  <c r="F20" i="9"/>
  <c r="G20" i="9" s="1"/>
  <c r="D20" i="9"/>
  <c r="A20" i="9"/>
  <c r="S19" i="9"/>
  <c r="R19" i="9"/>
  <c r="Q19" i="9"/>
  <c r="N19" i="9"/>
  <c r="O19" i="9" s="1"/>
  <c r="I19" i="9"/>
  <c r="L19" i="9" s="1"/>
  <c r="F19" i="9"/>
  <c r="G19" i="9" s="1"/>
  <c r="D19" i="9"/>
  <c r="A19" i="9"/>
  <c r="R18" i="9"/>
  <c r="S18" i="9" s="1"/>
  <c r="Q18" i="9"/>
  <c r="N18" i="9"/>
  <c r="O18" i="9" s="1"/>
  <c r="L18" i="9"/>
  <c r="J18" i="9"/>
  <c r="I18" i="9"/>
  <c r="F18" i="9"/>
  <c r="G18" i="9" s="1"/>
  <c r="D18" i="9"/>
  <c r="A18" i="9"/>
  <c r="S17" i="9"/>
  <c r="R17" i="9"/>
  <c r="Q17" i="9"/>
  <c r="N17" i="9"/>
  <c r="O17" i="9" s="1"/>
  <c r="I17" i="9"/>
  <c r="L17" i="9" s="1"/>
  <c r="F17" i="9"/>
  <c r="G17" i="9" s="1"/>
  <c r="D17" i="9"/>
  <c r="A17" i="9"/>
  <c r="S16" i="9"/>
  <c r="R16" i="9"/>
  <c r="Q16" i="9"/>
  <c r="N16" i="9"/>
  <c r="O16" i="9" s="1"/>
  <c r="L16" i="9"/>
  <c r="I16" i="9"/>
  <c r="J16" i="9" s="1"/>
  <c r="F16" i="9"/>
  <c r="G16" i="9" s="1"/>
  <c r="D16" i="9"/>
  <c r="A16" i="9"/>
  <c r="R15" i="9"/>
  <c r="S15" i="9" s="1"/>
  <c r="Q15" i="9"/>
  <c r="O15" i="9"/>
  <c r="N15" i="9"/>
  <c r="I15" i="9"/>
  <c r="L15" i="9" s="1"/>
  <c r="F15" i="9"/>
  <c r="G15" i="9" s="1"/>
  <c r="D15" i="9"/>
  <c r="A15" i="9"/>
  <c r="S14" i="9"/>
  <c r="R14" i="9"/>
  <c r="Q14" i="9"/>
  <c r="N14" i="9"/>
  <c r="O14" i="9" s="1"/>
  <c r="I14" i="9"/>
  <c r="J14" i="9" s="1"/>
  <c r="G14" i="9"/>
  <c r="F14" i="9"/>
  <c r="D14" i="9"/>
  <c r="A14" i="9"/>
  <c r="S13" i="9"/>
  <c r="R13" i="9"/>
  <c r="Q13" i="9"/>
  <c r="N13" i="9"/>
  <c r="O13" i="9" s="1"/>
  <c r="I13" i="9"/>
  <c r="J13" i="9" s="1"/>
  <c r="G13" i="9"/>
  <c r="F13" i="9"/>
  <c r="D13" i="9"/>
  <c r="A13" i="9"/>
  <c r="S12" i="9"/>
  <c r="R12" i="9"/>
  <c r="Q12" i="9"/>
  <c r="N12" i="9"/>
  <c r="O12" i="9" s="1"/>
  <c r="I12" i="9"/>
  <c r="J12" i="9" s="1"/>
  <c r="G12" i="9"/>
  <c r="F12" i="9"/>
  <c r="D12" i="9"/>
  <c r="A12" i="9"/>
  <c r="S11" i="9"/>
  <c r="R11" i="9"/>
  <c r="Q11" i="9"/>
  <c r="N11" i="9"/>
  <c r="O11" i="9" s="1"/>
  <c r="I11" i="9"/>
  <c r="J11" i="9" s="1"/>
  <c r="F11" i="9"/>
  <c r="G11" i="9" s="1"/>
  <c r="D11" i="9"/>
  <c r="A11" i="9"/>
  <c r="S10" i="9"/>
  <c r="R10" i="9"/>
  <c r="Q10" i="9"/>
  <c r="N10" i="9"/>
  <c r="O10" i="9" s="1"/>
  <c r="I10" i="9"/>
  <c r="J10" i="9" s="1"/>
  <c r="F10" i="9"/>
  <c r="G10" i="9" s="1"/>
  <c r="D10" i="9"/>
  <c r="A10" i="9"/>
  <c r="S9" i="9"/>
  <c r="R9" i="9"/>
  <c r="Q9" i="9"/>
  <c r="N9" i="9"/>
  <c r="O9" i="9" s="1"/>
  <c r="I9" i="9"/>
  <c r="J9" i="9" s="1"/>
  <c r="F9" i="9"/>
  <c r="G9" i="9" s="1"/>
  <c r="D9" i="9"/>
  <c r="A9" i="9"/>
  <c r="S8" i="9"/>
  <c r="R8" i="9"/>
  <c r="Q8" i="9"/>
  <c r="N8" i="9"/>
  <c r="O8" i="9" s="1"/>
  <c r="I8" i="9"/>
  <c r="J8" i="9" s="1"/>
  <c r="F8" i="9"/>
  <c r="G8" i="9" s="1"/>
  <c r="D8" i="9"/>
  <c r="A8" i="9"/>
  <c r="S7" i="9"/>
  <c r="R7" i="9"/>
  <c r="R6" i="9" s="1"/>
  <c r="Q7" i="9"/>
  <c r="Q100" i="9" s="1"/>
  <c r="N7" i="9"/>
  <c r="N100" i="9" s="1"/>
  <c r="I7" i="9"/>
  <c r="I6" i="9" s="1"/>
  <c r="J6" i="9" s="1"/>
  <c r="F7" i="9"/>
  <c r="G7" i="9" s="1"/>
  <c r="D7" i="9"/>
  <c r="D6" i="9" s="1"/>
  <c r="A7" i="9"/>
  <c r="W6" i="9"/>
  <c r="V6" i="9"/>
  <c r="P6" i="9"/>
  <c r="N6" i="9"/>
  <c r="O6" i="9" s="1"/>
  <c r="M6" i="9"/>
  <c r="K6" i="9"/>
  <c r="K102" i="9" s="1"/>
  <c r="H6" i="9"/>
  <c r="E6" i="9"/>
  <c r="C6" i="9"/>
  <c r="W100" i="8"/>
  <c r="V100" i="8"/>
  <c r="T100" i="8"/>
  <c r="P100" i="8"/>
  <c r="M100" i="8"/>
  <c r="K100" i="8"/>
  <c r="H100" i="8"/>
  <c r="E100" i="8"/>
  <c r="C100" i="8"/>
  <c r="B100" i="8"/>
  <c r="R98" i="8"/>
  <c r="S98" i="8" s="1"/>
  <c r="Q98" i="8"/>
  <c r="N98" i="8"/>
  <c r="O98" i="8" s="1"/>
  <c r="J98" i="8"/>
  <c r="I98" i="8"/>
  <c r="L98" i="8" s="1"/>
  <c r="F98" i="8"/>
  <c r="G98" i="8" s="1"/>
  <c r="D98" i="8"/>
  <c r="A98" i="8"/>
  <c r="R97" i="8"/>
  <c r="S97" i="8" s="1"/>
  <c r="Q97" i="8"/>
  <c r="N97" i="8"/>
  <c r="O97" i="8" s="1"/>
  <c r="I97" i="8"/>
  <c r="L97" i="8" s="1"/>
  <c r="F97" i="8"/>
  <c r="G97" i="8" s="1"/>
  <c r="D97" i="8"/>
  <c r="A97" i="8"/>
  <c r="R96" i="8"/>
  <c r="S96" i="8" s="1"/>
  <c r="Q96" i="8"/>
  <c r="N96" i="8"/>
  <c r="O96" i="8" s="1"/>
  <c r="I96" i="8"/>
  <c r="L96" i="8" s="1"/>
  <c r="F96" i="8"/>
  <c r="G96" i="8" s="1"/>
  <c r="D96" i="8"/>
  <c r="A96" i="8"/>
  <c r="R95" i="8"/>
  <c r="S95" i="8" s="1"/>
  <c r="Q95" i="8"/>
  <c r="N95" i="8"/>
  <c r="O95" i="8" s="1"/>
  <c r="I95" i="8"/>
  <c r="L95" i="8" s="1"/>
  <c r="F95" i="8"/>
  <c r="G95" i="8" s="1"/>
  <c r="D95" i="8"/>
  <c r="A95" i="8"/>
  <c r="R94" i="8"/>
  <c r="S94" i="8" s="1"/>
  <c r="Q94" i="8"/>
  <c r="N94" i="8"/>
  <c r="O94" i="8" s="1"/>
  <c r="I94" i="8"/>
  <c r="L94" i="8" s="1"/>
  <c r="F94" i="8"/>
  <c r="G94" i="8" s="1"/>
  <c r="D94" i="8"/>
  <c r="A94" i="8"/>
  <c r="R93" i="8"/>
  <c r="S93" i="8" s="1"/>
  <c r="Q93" i="8"/>
  <c r="N93" i="8"/>
  <c r="O93" i="8" s="1"/>
  <c r="I93" i="8"/>
  <c r="L93" i="8" s="1"/>
  <c r="F93" i="8"/>
  <c r="G93" i="8" s="1"/>
  <c r="D93" i="8"/>
  <c r="A93" i="8"/>
  <c r="R92" i="8"/>
  <c r="S92" i="8" s="1"/>
  <c r="Q92" i="8"/>
  <c r="N92" i="8"/>
  <c r="O92" i="8" s="1"/>
  <c r="I92" i="8"/>
  <c r="L92" i="8" s="1"/>
  <c r="F92" i="8"/>
  <c r="G92" i="8" s="1"/>
  <c r="D92" i="8"/>
  <c r="A92" i="8"/>
  <c r="R91" i="8"/>
  <c r="S91" i="8" s="1"/>
  <c r="Q91" i="8"/>
  <c r="N91" i="8"/>
  <c r="O91" i="8" s="1"/>
  <c r="I91" i="8"/>
  <c r="L91" i="8" s="1"/>
  <c r="F91" i="8"/>
  <c r="G91" i="8" s="1"/>
  <c r="D91" i="8"/>
  <c r="A91" i="8"/>
  <c r="R90" i="8"/>
  <c r="S90" i="8" s="1"/>
  <c r="Q90" i="8"/>
  <c r="N90" i="8"/>
  <c r="O90" i="8" s="1"/>
  <c r="I90" i="8"/>
  <c r="L90" i="8" s="1"/>
  <c r="F90" i="8"/>
  <c r="G90" i="8" s="1"/>
  <c r="D90" i="8"/>
  <c r="A90" i="8"/>
  <c r="R89" i="8"/>
  <c r="S89" i="8" s="1"/>
  <c r="Q89" i="8"/>
  <c r="N89" i="8"/>
  <c r="O89" i="8" s="1"/>
  <c r="I89" i="8"/>
  <c r="L89" i="8" s="1"/>
  <c r="F89" i="8"/>
  <c r="G89" i="8" s="1"/>
  <c r="D89" i="8"/>
  <c r="A89" i="8"/>
  <c r="R88" i="8"/>
  <c r="S88" i="8" s="1"/>
  <c r="Q88" i="8"/>
  <c r="N88" i="8"/>
  <c r="O88" i="8" s="1"/>
  <c r="I88" i="8"/>
  <c r="L88" i="8" s="1"/>
  <c r="F88" i="8"/>
  <c r="G88" i="8" s="1"/>
  <c r="D88" i="8"/>
  <c r="A88" i="8"/>
  <c r="R87" i="8"/>
  <c r="S87" i="8" s="1"/>
  <c r="Q87" i="8"/>
  <c r="N87" i="8"/>
  <c r="O87" i="8" s="1"/>
  <c r="I87" i="8"/>
  <c r="L87" i="8" s="1"/>
  <c r="F87" i="8"/>
  <c r="G87" i="8" s="1"/>
  <c r="D87" i="8"/>
  <c r="A87" i="8"/>
  <c r="R86" i="8"/>
  <c r="S86" i="8" s="1"/>
  <c r="Q86" i="8"/>
  <c r="N86" i="8"/>
  <c r="O86" i="8" s="1"/>
  <c r="I86" i="8"/>
  <c r="L86" i="8" s="1"/>
  <c r="F86" i="8"/>
  <c r="G86" i="8" s="1"/>
  <c r="D86" i="8"/>
  <c r="A86" i="8"/>
  <c r="R85" i="8"/>
  <c r="S85" i="8" s="1"/>
  <c r="Q85" i="8"/>
  <c r="N85" i="8"/>
  <c r="O85" i="8" s="1"/>
  <c r="I85" i="8"/>
  <c r="L85" i="8" s="1"/>
  <c r="F85" i="8"/>
  <c r="G85" i="8" s="1"/>
  <c r="D85" i="8"/>
  <c r="A85" i="8"/>
  <c r="R84" i="8"/>
  <c r="S84" i="8" s="1"/>
  <c r="Q84" i="8"/>
  <c r="N84" i="8"/>
  <c r="O84" i="8" s="1"/>
  <c r="I84" i="8"/>
  <c r="L84" i="8" s="1"/>
  <c r="F84" i="8"/>
  <c r="G84" i="8" s="1"/>
  <c r="D84" i="8"/>
  <c r="A84" i="8"/>
  <c r="R83" i="8"/>
  <c r="S83" i="8" s="1"/>
  <c r="Q83" i="8"/>
  <c r="N83" i="8"/>
  <c r="O83" i="8" s="1"/>
  <c r="I83" i="8"/>
  <c r="L83" i="8" s="1"/>
  <c r="F83" i="8"/>
  <c r="G83" i="8" s="1"/>
  <c r="D83" i="8"/>
  <c r="A83" i="8"/>
  <c r="R82" i="8"/>
  <c r="S82" i="8" s="1"/>
  <c r="Q82" i="8"/>
  <c r="N82" i="8"/>
  <c r="O82" i="8" s="1"/>
  <c r="I82" i="8"/>
  <c r="L82" i="8" s="1"/>
  <c r="F82" i="8"/>
  <c r="G82" i="8" s="1"/>
  <c r="D82" i="8"/>
  <c r="A82" i="8"/>
  <c r="R81" i="8"/>
  <c r="S81" i="8" s="1"/>
  <c r="Q81" i="8"/>
  <c r="N81" i="8"/>
  <c r="O81" i="8" s="1"/>
  <c r="I81" i="8"/>
  <c r="L81" i="8" s="1"/>
  <c r="F81" i="8"/>
  <c r="G81" i="8" s="1"/>
  <c r="D81" i="8"/>
  <c r="A81" i="8"/>
  <c r="R80" i="8"/>
  <c r="S80" i="8" s="1"/>
  <c r="Q80" i="8"/>
  <c r="N80" i="8"/>
  <c r="O80" i="8" s="1"/>
  <c r="I80" i="8"/>
  <c r="L80" i="8" s="1"/>
  <c r="F80" i="8"/>
  <c r="G80" i="8" s="1"/>
  <c r="D80" i="8"/>
  <c r="A80" i="8"/>
  <c r="R79" i="8"/>
  <c r="S79" i="8" s="1"/>
  <c r="Q79" i="8"/>
  <c r="N79" i="8"/>
  <c r="O79" i="8" s="1"/>
  <c r="I79" i="8"/>
  <c r="L79" i="8" s="1"/>
  <c r="F79" i="8"/>
  <c r="G79" i="8" s="1"/>
  <c r="D79" i="8"/>
  <c r="A79" i="8"/>
  <c r="R78" i="8"/>
  <c r="S78" i="8" s="1"/>
  <c r="Q78" i="8"/>
  <c r="N78" i="8"/>
  <c r="O78" i="8" s="1"/>
  <c r="I78" i="8"/>
  <c r="L78" i="8" s="1"/>
  <c r="F78" i="8"/>
  <c r="G78" i="8" s="1"/>
  <c r="D78" i="8"/>
  <c r="A78" i="8"/>
  <c r="R77" i="8"/>
  <c r="S77" i="8" s="1"/>
  <c r="Q77" i="8"/>
  <c r="N77" i="8"/>
  <c r="O77" i="8" s="1"/>
  <c r="I77" i="8"/>
  <c r="L77" i="8" s="1"/>
  <c r="F77" i="8"/>
  <c r="G77" i="8" s="1"/>
  <c r="D77" i="8"/>
  <c r="A77" i="8"/>
  <c r="R76" i="8"/>
  <c r="S76" i="8" s="1"/>
  <c r="Q76" i="8"/>
  <c r="N76" i="8"/>
  <c r="O76" i="8" s="1"/>
  <c r="I76" i="8"/>
  <c r="L76" i="8" s="1"/>
  <c r="F76" i="8"/>
  <c r="G76" i="8" s="1"/>
  <c r="D76" i="8"/>
  <c r="A76" i="8"/>
  <c r="R75" i="8"/>
  <c r="S75" i="8" s="1"/>
  <c r="Q75" i="8"/>
  <c r="N75" i="8"/>
  <c r="O75" i="8" s="1"/>
  <c r="I75" i="8"/>
  <c r="L75" i="8" s="1"/>
  <c r="F75" i="8"/>
  <c r="G75" i="8" s="1"/>
  <c r="D75" i="8"/>
  <c r="A75" i="8"/>
  <c r="R74" i="8"/>
  <c r="S74" i="8" s="1"/>
  <c r="Q74" i="8"/>
  <c r="O74" i="8"/>
  <c r="N74" i="8"/>
  <c r="J74" i="8"/>
  <c r="I74" i="8"/>
  <c r="L74" i="8" s="1"/>
  <c r="F74" i="8"/>
  <c r="G74" i="8" s="1"/>
  <c r="D74" i="8"/>
  <c r="A74" i="8"/>
  <c r="R73" i="8"/>
  <c r="S73" i="8" s="1"/>
  <c r="Q73" i="8"/>
  <c r="O73" i="8"/>
  <c r="N73" i="8"/>
  <c r="I73" i="8"/>
  <c r="L73" i="8" s="1"/>
  <c r="F73" i="8"/>
  <c r="G73" i="8" s="1"/>
  <c r="D73" i="8"/>
  <c r="A73" i="8"/>
  <c r="R72" i="8"/>
  <c r="S72" i="8" s="1"/>
  <c r="Q72" i="8"/>
  <c r="N72" i="8"/>
  <c r="O72" i="8" s="1"/>
  <c r="I72" i="8"/>
  <c r="L72" i="8" s="1"/>
  <c r="F72" i="8"/>
  <c r="G72" i="8" s="1"/>
  <c r="D72" i="8"/>
  <c r="A72" i="8"/>
  <c r="R71" i="8"/>
  <c r="S71" i="8" s="1"/>
  <c r="Q71" i="8"/>
  <c r="N71" i="8"/>
  <c r="O71" i="8" s="1"/>
  <c r="I71" i="8"/>
  <c r="L71" i="8" s="1"/>
  <c r="F71" i="8"/>
  <c r="G71" i="8" s="1"/>
  <c r="D71" i="8"/>
  <c r="A71" i="8"/>
  <c r="R70" i="8"/>
  <c r="S70" i="8" s="1"/>
  <c r="Q70" i="8"/>
  <c r="N70" i="8"/>
  <c r="O70" i="8" s="1"/>
  <c r="I70" i="8"/>
  <c r="L70" i="8" s="1"/>
  <c r="F70" i="8"/>
  <c r="G70" i="8" s="1"/>
  <c r="D70" i="8"/>
  <c r="A70" i="8"/>
  <c r="R69" i="8"/>
  <c r="S69" i="8" s="1"/>
  <c r="Q69" i="8"/>
  <c r="N69" i="8"/>
  <c r="O69" i="8" s="1"/>
  <c r="I69" i="8"/>
  <c r="L69" i="8" s="1"/>
  <c r="F69" i="8"/>
  <c r="G69" i="8" s="1"/>
  <c r="D69" i="8"/>
  <c r="A69" i="8"/>
  <c r="R68" i="8"/>
  <c r="S68" i="8" s="1"/>
  <c r="Q68" i="8"/>
  <c r="N68" i="8"/>
  <c r="O68" i="8" s="1"/>
  <c r="I68" i="8"/>
  <c r="L68" i="8" s="1"/>
  <c r="F68" i="8"/>
  <c r="G68" i="8" s="1"/>
  <c r="D68" i="8"/>
  <c r="A68" i="8"/>
  <c r="R67" i="8"/>
  <c r="S67" i="8" s="1"/>
  <c r="Q67" i="8"/>
  <c r="N67" i="8"/>
  <c r="O67" i="8" s="1"/>
  <c r="I67" i="8"/>
  <c r="L67" i="8" s="1"/>
  <c r="F67" i="8"/>
  <c r="G67" i="8" s="1"/>
  <c r="D67" i="8"/>
  <c r="A67" i="8"/>
  <c r="R66" i="8"/>
  <c r="S66" i="8" s="1"/>
  <c r="Q66" i="8"/>
  <c r="N66" i="8"/>
  <c r="O66" i="8" s="1"/>
  <c r="I66" i="8"/>
  <c r="L66" i="8" s="1"/>
  <c r="F66" i="8"/>
  <c r="G66" i="8" s="1"/>
  <c r="D66" i="8"/>
  <c r="A66" i="8"/>
  <c r="R65" i="8"/>
  <c r="S65" i="8" s="1"/>
  <c r="Q65" i="8"/>
  <c r="N65" i="8"/>
  <c r="O65" i="8" s="1"/>
  <c r="I65" i="8"/>
  <c r="L65" i="8" s="1"/>
  <c r="F65" i="8"/>
  <c r="G65" i="8" s="1"/>
  <c r="D65" i="8"/>
  <c r="A65" i="8"/>
  <c r="S64" i="8"/>
  <c r="R64" i="8"/>
  <c r="Q64" i="8"/>
  <c r="N64" i="8"/>
  <c r="O64" i="8" s="1"/>
  <c r="J64" i="8"/>
  <c r="I64" i="8"/>
  <c r="L64" i="8" s="1"/>
  <c r="F64" i="8"/>
  <c r="G64" i="8" s="1"/>
  <c r="D64" i="8"/>
  <c r="A64" i="8"/>
  <c r="S63" i="8"/>
  <c r="R63" i="8"/>
  <c r="Q63" i="8"/>
  <c r="N63" i="8"/>
  <c r="O63" i="8" s="1"/>
  <c r="I63" i="8"/>
  <c r="L63" i="8" s="1"/>
  <c r="F63" i="8"/>
  <c r="G63" i="8" s="1"/>
  <c r="D63" i="8"/>
  <c r="A63" i="8"/>
  <c r="S62" i="8"/>
  <c r="R62" i="8"/>
  <c r="Q62" i="8"/>
  <c r="N62" i="8"/>
  <c r="O62" i="8" s="1"/>
  <c r="J62" i="8"/>
  <c r="I62" i="8"/>
  <c r="L62" i="8" s="1"/>
  <c r="F62" i="8"/>
  <c r="G62" i="8" s="1"/>
  <c r="D62" i="8"/>
  <c r="A62" i="8"/>
  <c r="S61" i="8"/>
  <c r="R61" i="8"/>
  <c r="Q61" i="8"/>
  <c r="N61" i="8"/>
  <c r="O61" i="8" s="1"/>
  <c r="I61" i="8"/>
  <c r="L61" i="8" s="1"/>
  <c r="F61" i="8"/>
  <c r="G61" i="8" s="1"/>
  <c r="D61" i="8"/>
  <c r="A61" i="8"/>
  <c r="S60" i="8"/>
  <c r="R60" i="8"/>
  <c r="Q60" i="8"/>
  <c r="N60" i="8"/>
  <c r="O60" i="8" s="1"/>
  <c r="J60" i="8"/>
  <c r="I60" i="8"/>
  <c r="L60" i="8" s="1"/>
  <c r="F60" i="8"/>
  <c r="G60" i="8" s="1"/>
  <c r="D60" i="8"/>
  <c r="A60" i="8"/>
  <c r="S59" i="8"/>
  <c r="R59" i="8"/>
  <c r="Q59" i="8"/>
  <c r="N59" i="8"/>
  <c r="O59" i="8" s="1"/>
  <c r="I59" i="8"/>
  <c r="L59" i="8" s="1"/>
  <c r="F59" i="8"/>
  <c r="G59" i="8" s="1"/>
  <c r="D59" i="8"/>
  <c r="A59" i="8"/>
  <c r="S58" i="8"/>
  <c r="R58" i="8"/>
  <c r="Q58" i="8"/>
  <c r="N58" i="8"/>
  <c r="O58" i="8" s="1"/>
  <c r="J58" i="8"/>
  <c r="I58" i="8"/>
  <c r="L58" i="8" s="1"/>
  <c r="F58" i="8"/>
  <c r="G58" i="8" s="1"/>
  <c r="D58" i="8"/>
  <c r="A58" i="8"/>
  <c r="S57" i="8"/>
  <c r="R57" i="8"/>
  <c r="Q57" i="8"/>
  <c r="N57" i="8"/>
  <c r="O57" i="8" s="1"/>
  <c r="I57" i="8"/>
  <c r="L57" i="8" s="1"/>
  <c r="F57" i="8"/>
  <c r="G57" i="8" s="1"/>
  <c r="D57" i="8"/>
  <c r="A57" i="8"/>
  <c r="S56" i="8"/>
  <c r="R56" i="8"/>
  <c r="Q56" i="8"/>
  <c r="N56" i="8"/>
  <c r="O56" i="8" s="1"/>
  <c r="J56" i="8"/>
  <c r="I56" i="8"/>
  <c r="L56" i="8" s="1"/>
  <c r="F56" i="8"/>
  <c r="G56" i="8" s="1"/>
  <c r="D56" i="8"/>
  <c r="A56" i="8"/>
  <c r="S55" i="8"/>
  <c r="R55" i="8"/>
  <c r="Q55" i="8"/>
  <c r="N55" i="8"/>
  <c r="O55" i="8" s="1"/>
  <c r="I55" i="8"/>
  <c r="L55" i="8" s="1"/>
  <c r="F55" i="8"/>
  <c r="G55" i="8" s="1"/>
  <c r="D55" i="8"/>
  <c r="A55" i="8"/>
  <c r="S54" i="8"/>
  <c r="R54" i="8"/>
  <c r="Q54" i="8"/>
  <c r="O54" i="8"/>
  <c r="N54" i="8"/>
  <c r="I54" i="8"/>
  <c r="L54" i="8" s="1"/>
  <c r="F54" i="8"/>
  <c r="G54" i="8" s="1"/>
  <c r="D54" i="8"/>
  <c r="A54" i="8"/>
  <c r="S53" i="8"/>
  <c r="R53" i="8"/>
  <c r="Q53" i="8"/>
  <c r="N53" i="8"/>
  <c r="O53" i="8" s="1"/>
  <c r="J53" i="8"/>
  <c r="I53" i="8"/>
  <c r="L53" i="8" s="1"/>
  <c r="F53" i="8"/>
  <c r="G53" i="8" s="1"/>
  <c r="D53" i="8"/>
  <c r="A53" i="8"/>
  <c r="S52" i="8"/>
  <c r="R52" i="8"/>
  <c r="Q52" i="8"/>
  <c r="N52" i="8"/>
  <c r="O52" i="8" s="1"/>
  <c r="I52" i="8"/>
  <c r="L52" i="8" s="1"/>
  <c r="F52" i="8"/>
  <c r="G52" i="8" s="1"/>
  <c r="D52" i="8"/>
  <c r="A52" i="8"/>
  <c r="S51" i="8"/>
  <c r="R51" i="8"/>
  <c r="Q51" i="8"/>
  <c r="N51" i="8"/>
  <c r="O51" i="8" s="1"/>
  <c r="J51" i="8"/>
  <c r="I51" i="8"/>
  <c r="L51" i="8" s="1"/>
  <c r="F51" i="8"/>
  <c r="G51" i="8" s="1"/>
  <c r="D51" i="8"/>
  <c r="A51" i="8"/>
  <c r="S50" i="8"/>
  <c r="R50" i="8"/>
  <c r="Q50" i="8"/>
  <c r="N50" i="8"/>
  <c r="O50" i="8" s="1"/>
  <c r="I50" i="8"/>
  <c r="L50" i="8" s="1"/>
  <c r="F50" i="8"/>
  <c r="G50" i="8" s="1"/>
  <c r="D50" i="8"/>
  <c r="A50" i="8"/>
  <c r="S49" i="8"/>
  <c r="R49" i="8"/>
  <c r="Q49" i="8"/>
  <c r="N49" i="8"/>
  <c r="O49" i="8" s="1"/>
  <c r="J49" i="8"/>
  <c r="I49" i="8"/>
  <c r="L49" i="8" s="1"/>
  <c r="F49" i="8"/>
  <c r="G49" i="8" s="1"/>
  <c r="D49" i="8"/>
  <c r="A49" i="8"/>
  <c r="S48" i="8"/>
  <c r="R48" i="8"/>
  <c r="Q48" i="8"/>
  <c r="N48" i="8"/>
  <c r="O48" i="8" s="1"/>
  <c r="I48" i="8"/>
  <c r="L48" i="8" s="1"/>
  <c r="F48" i="8"/>
  <c r="G48" i="8" s="1"/>
  <c r="D48" i="8"/>
  <c r="A48" i="8"/>
  <c r="S47" i="8"/>
  <c r="R47" i="8"/>
  <c r="Q47" i="8"/>
  <c r="N47" i="8"/>
  <c r="O47" i="8" s="1"/>
  <c r="J47" i="8"/>
  <c r="I47" i="8"/>
  <c r="L47" i="8" s="1"/>
  <c r="F47" i="8"/>
  <c r="G47" i="8" s="1"/>
  <c r="D47" i="8"/>
  <c r="A47" i="8"/>
  <c r="S46" i="8"/>
  <c r="R46" i="8"/>
  <c r="Q46" i="8"/>
  <c r="N46" i="8"/>
  <c r="O46" i="8" s="1"/>
  <c r="I46" i="8"/>
  <c r="L46" i="8" s="1"/>
  <c r="F46" i="8"/>
  <c r="G46" i="8" s="1"/>
  <c r="D46" i="8"/>
  <c r="A46" i="8"/>
  <c r="S45" i="8"/>
  <c r="R45" i="8"/>
  <c r="Q45" i="8"/>
  <c r="N45" i="8"/>
  <c r="O45" i="8" s="1"/>
  <c r="J45" i="8"/>
  <c r="I45" i="8"/>
  <c r="L45" i="8" s="1"/>
  <c r="F45" i="8"/>
  <c r="G45" i="8" s="1"/>
  <c r="D45" i="8"/>
  <c r="A45" i="8"/>
  <c r="S44" i="8"/>
  <c r="R44" i="8"/>
  <c r="Q44" i="8"/>
  <c r="N44" i="8"/>
  <c r="O44" i="8" s="1"/>
  <c r="I44" i="8"/>
  <c r="L44" i="8" s="1"/>
  <c r="F44" i="8"/>
  <c r="G44" i="8" s="1"/>
  <c r="D44" i="8"/>
  <c r="A44" i="8"/>
  <c r="S43" i="8"/>
  <c r="R43" i="8"/>
  <c r="Q43" i="8"/>
  <c r="N43" i="8"/>
  <c r="O43" i="8" s="1"/>
  <c r="J43" i="8"/>
  <c r="I43" i="8"/>
  <c r="L43" i="8" s="1"/>
  <c r="F43" i="8"/>
  <c r="G43" i="8" s="1"/>
  <c r="D43" i="8"/>
  <c r="A43" i="8"/>
  <c r="S42" i="8"/>
  <c r="R42" i="8"/>
  <c r="Q42" i="8"/>
  <c r="N42" i="8"/>
  <c r="O42" i="8" s="1"/>
  <c r="I42" i="8"/>
  <c r="L42" i="8" s="1"/>
  <c r="F42" i="8"/>
  <c r="G42" i="8" s="1"/>
  <c r="D42" i="8"/>
  <c r="A42" i="8"/>
  <c r="S41" i="8"/>
  <c r="R41" i="8"/>
  <c r="Q41" i="8"/>
  <c r="N41" i="8"/>
  <c r="O41" i="8" s="1"/>
  <c r="J41" i="8"/>
  <c r="I41" i="8"/>
  <c r="L41" i="8" s="1"/>
  <c r="F41" i="8"/>
  <c r="G41" i="8" s="1"/>
  <c r="D41" i="8"/>
  <c r="A41" i="8"/>
  <c r="S40" i="8"/>
  <c r="R40" i="8"/>
  <c r="Q40" i="8"/>
  <c r="N40" i="8"/>
  <c r="O40" i="8" s="1"/>
  <c r="J40" i="8"/>
  <c r="I40" i="8"/>
  <c r="L40" i="8" s="1"/>
  <c r="F40" i="8"/>
  <c r="G40" i="8" s="1"/>
  <c r="D40" i="8"/>
  <c r="A40" i="8"/>
  <c r="S39" i="8"/>
  <c r="R39" i="8"/>
  <c r="Q39" i="8"/>
  <c r="N39" i="8"/>
  <c r="O39" i="8" s="1"/>
  <c r="J39" i="8"/>
  <c r="I39" i="8"/>
  <c r="L39" i="8" s="1"/>
  <c r="F39" i="8"/>
  <c r="G39" i="8" s="1"/>
  <c r="D39" i="8"/>
  <c r="A39" i="8"/>
  <c r="S38" i="8"/>
  <c r="R38" i="8"/>
  <c r="Q38" i="8"/>
  <c r="N38" i="8"/>
  <c r="O38" i="8" s="1"/>
  <c r="L38" i="8"/>
  <c r="J38" i="8"/>
  <c r="I38" i="8"/>
  <c r="F38" i="8"/>
  <c r="G38" i="8" s="1"/>
  <c r="D38" i="8"/>
  <c r="A38" i="8"/>
  <c r="S37" i="8"/>
  <c r="R37" i="8"/>
  <c r="Q37" i="8"/>
  <c r="N37" i="8"/>
  <c r="O37" i="8" s="1"/>
  <c r="J37" i="8"/>
  <c r="I37" i="8"/>
  <c r="L37" i="8" s="1"/>
  <c r="F37" i="8"/>
  <c r="G37" i="8" s="1"/>
  <c r="D37" i="8"/>
  <c r="A37" i="8"/>
  <c r="S36" i="8"/>
  <c r="R36" i="8"/>
  <c r="Q36" i="8"/>
  <c r="N36" i="8"/>
  <c r="O36" i="8" s="1"/>
  <c r="J36" i="8"/>
  <c r="I36" i="8"/>
  <c r="L36" i="8" s="1"/>
  <c r="F36" i="8"/>
  <c r="G36" i="8" s="1"/>
  <c r="D36" i="8"/>
  <c r="A36" i="8"/>
  <c r="R35" i="8"/>
  <c r="S35" i="8" s="1"/>
  <c r="Q35" i="8"/>
  <c r="N35" i="8"/>
  <c r="O35" i="8" s="1"/>
  <c r="L35" i="8"/>
  <c r="J35" i="8"/>
  <c r="I35" i="8"/>
  <c r="F35" i="8"/>
  <c r="G35" i="8" s="1"/>
  <c r="D35" i="8"/>
  <c r="A35" i="8"/>
  <c r="R34" i="8"/>
  <c r="S34" i="8" s="1"/>
  <c r="Q34" i="8"/>
  <c r="N34" i="8"/>
  <c r="O34" i="8" s="1"/>
  <c r="J34" i="8"/>
  <c r="I34" i="8"/>
  <c r="L34" i="8" s="1"/>
  <c r="F34" i="8"/>
  <c r="G34" i="8" s="1"/>
  <c r="D34" i="8"/>
  <c r="A34" i="8"/>
  <c r="R33" i="8"/>
  <c r="S33" i="8" s="1"/>
  <c r="Q33" i="8"/>
  <c r="N33" i="8"/>
  <c r="O33" i="8" s="1"/>
  <c r="J33" i="8"/>
  <c r="I33" i="8"/>
  <c r="L33" i="8" s="1"/>
  <c r="F33" i="8"/>
  <c r="G33" i="8" s="1"/>
  <c r="D33" i="8"/>
  <c r="A33" i="8"/>
  <c r="R32" i="8"/>
  <c r="S32" i="8" s="1"/>
  <c r="Q32" i="8"/>
  <c r="N32" i="8"/>
  <c r="O32" i="8" s="1"/>
  <c r="L32" i="8"/>
  <c r="J32" i="8"/>
  <c r="I32" i="8"/>
  <c r="F32" i="8"/>
  <c r="G32" i="8" s="1"/>
  <c r="D32" i="8"/>
  <c r="A32" i="8"/>
  <c r="R31" i="8"/>
  <c r="S31" i="8" s="1"/>
  <c r="Q31" i="8"/>
  <c r="O31" i="8"/>
  <c r="N31" i="8"/>
  <c r="L31" i="8"/>
  <c r="I31" i="8"/>
  <c r="J31" i="8" s="1"/>
  <c r="F31" i="8"/>
  <c r="G31" i="8" s="1"/>
  <c r="D31" i="8"/>
  <c r="A31" i="8"/>
  <c r="S30" i="8"/>
  <c r="R30" i="8"/>
  <c r="Q30" i="8"/>
  <c r="N30" i="8"/>
  <c r="O30" i="8" s="1"/>
  <c r="L30" i="8"/>
  <c r="I30" i="8"/>
  <c r="J30" i="8" s="1"/>
  <c r="F30" i="8"/>
  <c r="G30" i="8" s="1"/>
  <c r="D30" i="8"/>
  <c r="A30" i="8"/>
  <c r="S29" i="8"/>
  <c r="R29" i="8"/>
  <c r="Q29" i="8"/>
  <c r="N29" i="8"/>
  <c r="O29" i="8" s="1"/>
  <c r="I29" i="8"/>
  <c r="L29" i="8" s="1"/>
  <c r="F29" i="8"/>
  <c r="G29" i="8" s="1"/>
  <c r="D29" i="8"/>
  <c r="A29" i="8"/>
  <c r="S28" i="8"/>
  <c r="R28" i="8"/>
  <c r="Q28" i="8"/>
  <c r="N28" i="8"/>
  <c r="O28" i="8" s="1"/>
  <c r="I28" i="8"/>
  <c r="L28" i="8" s="1"/>
  <c r="F28" i="8"/>
  <c r="G28" i="8" s="1"/>
  <c r="D28" i="8"/>
  <c r="A28" i="8"/>
  <c r="S27" i="8"/>
  <c r="R27" i="8"/>
  <c r="Q27" i="8"/>
  <c r="N27" i="8"/>
  <c r="O27" i="8" s="1"/>
  <c r="L27" i="8"/>
  <c r="I27" i="8"/>
  <c r="J27" i="8" s="1"/>
  <c r="F27" i="8"/>
  <c r="G27" i="8" s="1"/>
  <c r="D27" i="8"/>
  <c r="A27" i="8"/>
  <c r="S26" i="8"/>
  <c r="R26" i="8"/>
  <c r="Q26" i="8"/>
  <c r="O26" i="8"/>
  <c r="N26" i="8"/>
  <c r="L26" i="8"/>
  <c r="J26" i="8"/>
  <c r="I26" i="8"/>
  <c r="F26" i="8"/>
  <c r="G26" i="8" s="1"/>
  <c r="D26" i="8"/>
  <c r="A26" i="8"/>
  <c r="R25" i="8"/>
  <c r="S25" i="8" s="1"/>
  <c r="Q25" i="8"/>
  <c r="O25" i="8"/>
  <c r="N25" i="8"/>
  <c r="I25" i="8"/>
  <c r="L25" i="8" s="1"/>
  <c r="F25" i="8"/>
  <c r="G25" i="8" s="1"/>
  <c r="D25" i="8"/>
  <c r="A25" i="8"/>
  <c r="S24" i="8"/>
  <c r="R24" i="8"/>
  <c r="Q24" i="8"/>
  <c r="O24" i="8"/>
  <c r="N24" i="8"/>
  <c r="L24" i="8"/>
  <c r="J24" i="8"/>
  <c r="I24" i="8"/>
  <c r="F24" i="8"/>
  <c r="G24" i="8" s="1"/>
  <c r="D24" i="8"/>
  <c r="A24" i="8"/>
  <c r="R23" i="8"/>
  <c r="S23" i="8" s="1"/>
  <c r="Q23" i="8"/>
  <c r="O23" i="8"/>
  <c r="N23" i="8"/>
  <c r="L23" i="8"/>
  <c r="I23" i="8"/>
  <c r="J23" i="8" s="1"/>
  <c r="F23" i="8"/>
  <c r="G23" i="8" s="1"/>
  <c r="D23" i="8"/>
  <c r="A23" i="8"/>
  <c r="S22" i="8"/>
  <c r="R22" i="8"/>
  <c r="Q22" i="8"/>
  <c r="O22" i="8"/>
  <c r="N22" i="8"/>
  <c r="J22" i="8"/>
  <c r="I22" i="8"/>
  <c r="L22" i="8" s="1"/>
  <c r="F22" i="8"/>
  <c r="G22" i="8" s="1"/>
  <c r="D22" i="8"/>
  <c r="A22" i="8"/>
  <c r="R21" i="8"/>
  <c r="S21" i="8" s="1"/>
  <c r="Q21" i="8"/>
  <c r="O21" i="8"/>
  <c r="N21" i="8"/>
  <c r="I21" i="8"/>
  <c r="L21" i="8" s="1"/>
  <c r="F21" i="8"/>
  <c r="G21" i="8" s="1"/>
  <c r="D21" i="8"/>
  <c r="A21" i="8"/>
  <c r="S20" i="8"/>
  <c r="R20" i="8"/>
  <c r="Q20" i="8"/>
  <c r="N20" i="8"/>
  <c r="O20" i="8" s="1"/>
  <c r="I20" i="8"/>
  <c r="L20" i="8" s="1"/>
  <c r="F20" i="8"/>
  <c r="G20" i="8" s="1"/>
  <c r="D20" i="8"/>
  <c r="A20" i="8"/>
  <c r="S19" i="8"/>
  <c r="R19" i="8"/>
  <c r="Q19" i="8"/>
  <c r="N19" i="8"/>
  <c r="O19" i="8" s="1"/>
  <c r="I19" i="8"/>
  <c r="L19" i="8" s="1"/>
  <c r="F19" i="8"/>
  <c r="G19" i="8" s="1"/>
  <c r="D19" i="8"/>
  <c r="A19" i="8"/>
  <c r="S18" i="8"/>
  <c r="R18" i="8"/>
  <c r="Q18" i="8"/>
  <c r="N18" i="8"/>
  <c r="O18" i="8" s="1"/>
  <c r="I18" i="8"/>
  <c r="L18" i="8" s="1"/>
  <c r="F18" i="8"/>
  <c r="G18" i="8" s="1"/>
  <c r="D18" i="8"/>
  <c r="A18" i="8"/>
  <c r="S17" i="8"/>
  <c r="R17" i="8"/>
  <c r="Q17" i="8"/>
  <c r="N17" i="8"/>
  <c r="O17" i="8" s="1"/>
  <c r="I17" i="8"/>
  <c r="L17" i="8" s="1"/>
  <c r="F17" i="8"/>
  <c r="G17" i="8" s="1"/>
  <c r="D17" i="8"/>
  <c r="A17" i="8"/>
  <c r="S16" i="8"/>
  <c r="R16" i="8"/>
  <c r="Q16" i="8"/>
  <c r="N16" i="8"/>
  <c r="O16" i="8" s="1"/>
  <c r="J16" i="8"/>
  <c r="I16" i="8"/>
  <c r="L16" i="8" s="1"/>
  <c r="F16" i="8"/>
  <c r="G16" i="8" s="1"/>
  <c r="D16" i="8"/>
  <c r="A16" i="8"/>
  <c r="R15" i="8"/>
  <c r="S15" i="8" s="1"/>
  <c r="Q15" i="8"/>
  <c r="O15" i="8"/>
  <c r="N15" i="8"/>
  <c r="I15" i="8"/>
  <c r="J15" i="8" s="1"/>
  <c r="F15" i="8"/>
  <c r="G15" i="8" s="1"/>
  <c r="D15" i="8"/>
  <c r="A15" i="8"/>
  <c r="S14" i="8"/>
  <c r="R14" i="8"/>
  <c r="Q14" i="8"/>
  <c r="N14" i="8"/>
  <c r="O14" i="8" s="1"/>
  <c r="I14" i="8"/>
  <c r="J14" i="8" s="1"/>
  <c r="G14" i="8"/>
  <c r="F14" i="8"/>
  <c r="D14" i="8"/>
  <c r="A14" i="8"/>
  <c r="S13" i="8"/>
  <c r="R13" i="8"/>
  <c r="Q13" i="8"/>
  <c r="N13" i="8"/>
  <c r="O13" i="8" s="1"/>
  <c r="I13" i="8"/>
  <c r="J13" i="8" s="1"/>
  <c r="F13" i="8"/>
  <c r="G13" i="8" s="1"/>
  <c r="D13" i="8"/>
  <c r="A13" i="8"/>
  <c r="S12" i="8"/>
  <c r="R12" i="8"/>
  <c r="Q12" i="8"/>
  <c r="N12" i="8"/>
  <c r="O12" i="8" s="1"/>
  <c r="I12" i="8"/>
  <c r="J12" i="8" s="1"/>
  <c r="F12" i="8"/>
  <c r="G12" i="8" s="1"/>
  <c r="D12" i="8"/>
  <c r="A12" i="8"/>
  <c r="S11" i="8"/>
  <c r="R11" i="8"/>
  <c r="Q11" i="8"/>
  <c r="N11" i="8"/>
  <c r="O11" i="8" s="1"/>
  <c r="I11" i="8"/>
  <c r="J11" i="8" s="1"/>
  <c r="F11" i="8"/>
  <c r="G11" i="8" s="1"/>
  <c r="D11" i="8"/>
  <c r="A11" i="8"/>
  <c r="S10" i="8"/>
  <c r="R10" i="8"/>
  <c r="Q10" i="8"/>
  <c r="N10" i="8"/>
  <c r="O10" i="8" s="1"/>
  <c r="I10" i="8"/>
  <c r="J10" i="8" s="1"/>
  <c r="F10" i="8"/>
  <c r="G10" i="8" s="1"/>
  <c r="D10" i="8"/>
  <c r="A10" i="8"/>
  <c r="S9" i="8"/>
  <c r="R9" i="8"/>
  <c r="Q9" i="8"/>
  <c r="N9" i="8"/>
  <c r="O9" i="8" s="1"/>
  <c r="I9" i="8"/>
  <c r="J9" i="8" s="1"/>
  <c r="F9" i="8"/>
  <c r="G9" i="8" s="1"/>
  <c r="D9" i="8"/>
  <c r="A9" i="8"/>
  <c r="S8" i="8"/>
  <c r="R8" i="8"/>
  <c r="Q8" i="8"/>
  <c r="N8" i="8"/>
  <c r="O8" i="8" s="1"/>
  <c r="I8" i="8"/>
  <c r="J8" i="8" s="1"/>
  <c r="F8" i="8"/>
  <c r="G8" i="8" s="1"/>
  <c r="D8" i="8"/>
  <c r="A8" i="8"/>
  <c r="S7" i="8"/>
  <c r="R7" i="8"/>
  <c r="R6" i="8" s="1"/>
  <c r="Q7" i="8"/>
  <c r="N7" i="8"/>
  <c r="O7" i="8" s="1"/>
  <c r="I7" i="8"/>
  <c r="I6" i="8" s="1"/>
  <c r="J6" i="8" s="1"/>
  <c r="F7" i="8"/>
  <c r="D7" i="8"/>
  <c r="D6" i="8" s="1"/>
  <c r="A7" i="8"/>
  <c r="W6" i="8"/>
  <c r="V6" i="8"/>
  <c r="P6" i="8"/>
  <c r="N6" i="8"/>
  <c r="O6" i="8" s="1"/>
  <c r="M6" i="8"/>
  <c r="K6" i="8"/>
  <c r="K102" i="8" s="1"/>
  <c r="H6" i="8"/>
  <c r="E6" i="8"/>
  <c r="C6" i="8"/>
  <c r="W100" i="7"/>
  <c r="V100" i="7"/>
  <c r="T100" i="7"/>
  <c r="P100" i="7"/>
  <c r="M100" i="7"/>
  <c r="K100" i="7"/>
  <c r="H100" i="7"/>
  <c r="E100" i="7"/>
  <c r="C100" i="7"/>
  <c r="B100" i="7"/>
  <c r="R98" i="7"/>
  <c r="S98" i="7" s="1"/>
  <c r="Q98" i="7"/>
  <c r="N98" i="7"/>
  <c r="O98" i="7" s="1"/>
  <c r="I98" i="7"/>
  <c r="L98" i="7" s="1"/>
  <c r="F98" i="7"/>
  <c r="G98" i="7" s="1"/>
  <c r="D98" i="7"/>
  <c r="A98" i="7"/>
  <c r="S97" i="7"/>
  <c r="R97" i="7"/>
  <c r="Q97" i="7"/>
  <c r="N97" i="7"/>
  <c r="O97" i="7" s="1"/>
  <c r="I97" i="7"/>
  <c r="L97" i="7" s="1"/>
  <c r="F97" i="7"/>
  <c r="G97" i="7" s="1"/>
  <c r="D97" i="7"/>
  <c r="A97" i="7"/>
  <c r="R96" i="7"/>
  <c r="S96" i="7" s="1"/>
  <c r="Q96" i="7"/>
  <c r="N96" i="7"/>
  <c r="O96" i="7" s="1"/>
  <c r="I96" i="7"/>
  <c r="J96" i="7" s="1"/>
  <c r="F96" i="7"/>
  <c r="G96" i="7" s="1"/>
  <c r="D96" i="7"/>
  <c r="A96" i="7"/>
  <c r="R95" i="7"/>
  <c r="S95" i="7" s="1"/>
  <c r="Q95" i="7"/>
  <c r="N95" i="7"/>
  <c r="O95" i="7" s="1"/>
  <c r="I95" i="7"/>
  <c r="L95" i="7" s="1"/>
  <c r="F95" i="7"/>
  <c r="G95" i="7" s="1"/>
  <c r="D95" i="7"/>
  <c r="A95" i="7"/>
  <c r="R94" i="7"/>
  <c r="S94" i="7" s="1"/>
  <c r="Q94" i="7"/>
  <c r="N94" i="7"/>
  <c r="O94" i="7" s="1"/>
  <c r="I94" i="7"/>
  <c r="J94" i="7" s="1"/>
  <c r="F94" i="7"/>
  <c r="G94" i="7" s="1"/>
  <c r="D94" i="7"/>
  <c r="A94" i="7"/>
  <c r="R93" i="7"/>
  <c r="S93" i="7" s="1"/>
  <c r="Q93" i="7"/>
  <c r="N93" i="7"/>
  <c r="O93" i="7" s="1"/>
  <c r="I93" i="7"/>
  <c r="L93" i="7" s="1"/>
  <c r="F93" i="7"/>
  <c r="G93" i="7" s="1"/>
  <c r="D93" i="7"/>
  <c r="A93" i="7"/>
  <c r="R92" i="7"/>
  <c r="S92" i="7" s="1"/>
  <c r="Q92" i="7"/>
  <c r="N92" i="7"/>
  <c r="O92" i="7" s="1"/>
  <c r="I92" i="7"/>
  <c r="L92" i="7" s="1"/>
  <c r="F92" i="7"/>
  <c r="G92" i="7" s="1"/>
  <c r="D92" i="7"/>
  <c r="A92" i="7"/>
  <c r="R91" i="7"/>
  <c r="S91" i="7" s="1"/>
  <c r="Q91" i="7"/>
  <c r="N91" i="7"/>
  <c r="O91" i="7" s="1"/>
  <c r="I91" i="7"/>
  <c r="L91" i="7" s="1"/>
  <c r="F91" i="7"/>
  <c r="G91" i="7" s="1"/>
  <c r="D91" i="7"/>
  <c r="A91" i="7"/>
  <c r="R90" i="7"/>
  <c r="S90" i="7" s="1"/>
  <c r="Q90" i="7"/>
  <c r="N90" i="7"/>
  <c r="O90" i="7" s="1"/>
  <c r="I90" i="7"/>
  <c r="L90" i="7" s="1"/>
  <c r="F90" i="7"/>
  <c r="G90" i="7" s="1"/>
  <c r="D90" i="7"/>
  <c r="A90" i="7"/>
  <c r="R89" i="7"/>
  <c r="S89" i="7" s="1"/>
  <c r="Q89" i="7"/>
  <c r="N89" i="7"/>
  <c r="O89" i="7" s="1"/>
  <c r="I89" i="7"/>
  <c r="L89" i="7" s="1"/>
  <c r="F89" i="7"/>
  <c r="G89" i="7" s="1"/>
  <c r="D89" i="7"/>
  <c r="A89" i="7"/>
  <c r="R88" i="7"/>
  <c r="S88" i="7" s="1"/>
  <c r="Q88" i="7"/>
  <c r="N88" i="7"/>
  <c r="O88" i="7" s="1"/>
  <c r="I88" i="7"/>
  <c r="J88" i="7" s="1"/>
  <c r="F88" i="7"/>
  <c r="G88" i="7" s="1"/>
  <c r="D88" i="7"/>
  <c r="A88" i="7"/>
  <c r="R87" i="7"/>
  <c r="S87" i="7" s="1"/>
  <c r="Q87" i="7"/>
  <c r="N87" i="7"/>
  <c r="O87" i="7" s="1"/>
  <c r="I87" i="7"/>
  <c r="L87" i="7" s="1"/>
  <c r="F87" i="7"/>
  <c r="G87" i="7" s="1"/>
  <c r="D87" i="7"/>
  <c r="A87" i="7"/>
  <c r="R86" i="7"/>
  <c r="S86" i="7" s="1"/>
  <c r="Q86" i="7"/>
  <c r="N86" i="7"/>
  <c r="O86" i="7" s="1"/>
  <c r="I86" i="7"/>
  <c r="L86" i="7" s="1"/>
  <c r="F86" i="7"/>
  <c r="G86" i="7" s="1"/>
  <c r="D86" i="7"/>
  <c r="A86" i="7"/>
  <c r="R85" i="7"/>
  <c r="S85" i="7" s="1"/>
  <c r="Q85" i="7"/>
  <c r="N85" i="7"/>
  <c r="O85" i="7" s="1"/>
  <c r="I85" i="7"/>
  <c r="L85" i="7" s="1"/>
  <c r="F85" i="7"/>
  <c r="G85" i="7" s="1"/>
  <c r="D85" i="7"/>
  <c r="A85" i="7"/>
  <c r="R84" i="7"/>
  <c r="S84" i="7" s="1"/>
  <c r="Q84" i="7"/>
  <c r="N84" i="7"/>
  <c r="O84" i="7" s="1"/>
  <c r="I84" i="7"/>
  <c r="J84" i="7" s="1"/>
  <c r="F84" i="7"/>
  <c r="G84" i="7" s="1"/>
  <c r="D84" i="7"/>
  <c r="A84" i="7"/>
  <c r="R83" i="7"/>
  <c r="S83" i="7" s="1"/>
  <c r="Q83" i="7"/>
  <c r="N83" i="7"/>
  <c r="O83" i="7" s="1"/>
  <c r="I83" i="7"/>
  <c r="L83" i="7" s="1"/>
  <c r="F83" i="7"/>
  <c r="G83" i="7" s="1"/>
  <c r="D83" i="7"/>
  <c r="A83" i="7"/>
  <c r="R82" i="7"/>
  <c r="S82" i="7" s="1"/>
  <c r="Q82" i="7"/>
  <c r="N82" i="7"/>
  <c r="O82" i="7" s="1"/>
  <c r="I82" i="7"/>
  <c r="J82" i="7" s="1"/>
  <c r="F82" i="7"/>
  <c r="G82" i="7" s="1"/>
  <c r="D82" i="7"/>
  <c r="A82" i="7"/>
  <c r="R81" i="7"/>
  <c r="S81" i="7" s="1"/>
  <c r="Q81" i="7"/>
  <c r="N81" i="7"/>
  <c r="O81" i="7" s="1"/>
  <c r="I81" i="7"/>
  <c r="L81" i="7" s="1"/>
  <c r="F81" i="7"/>
  <c r="G81" i="7" s="1"/>
  <c r="D81" i="7"/>
  <c r="A81" i="7"/>
  <c r="R80" i="7"/>
  <c r="S80" i="7" s="1"/>
  <c r="Q80" i="7"/>
  <c r="N80" i="7"/>
  <c r="O80" i="7" s="1"/>
  <c r="I80" i="7"/>
  <c r="J80" i="7" s="1"/>
  <c r="F80" i="7"/>
  <c r="G80" i="7" s="1"/>
  <c r="D80" i="7"/>
  <c r="A80" i="7"/>
  <c r="R79" i="7"/>
  <c r="S79" i="7" s="1"/>
  <c r="Q79" i="7"/>
  <c r="N79" i="7"/>
  <c r="O79" i="7" s="1"/>
  <c r="I79" i="7"/>
  <c r="L79" i="7" s="1"/>
  <c r="F79" i="7"/>
  <c r="G79" i="7" s="1"/>
  <c r="D79" i="7"/>
  <c r="A79" i="7"/>
  <c r="R78" i="7"/>
  <c r="S78" i="7" s="1"/>
  <c r="Q78" i="7"/>
  <c r="N78" i="7"/>
  <c r="O78" i="7" s="1"/>
  <c r="I78" i="7"/>
  <c r="L78" i="7" s="1"/>
  <c r="F78" i="7"/>
  <c r="G78" i="7" s="1"/>
  <c r="D78" i="7"/>
  <c r="A78" i="7"/>
  <c r="R77" i="7"/>
  <c r="S77" i="7" s="1"/>
  <c r="Q77" i="7"/>
  <c r="N77" i="7"/>
  <c r="O77" i="7" s="1"/>
  <c r="J77" i="7"/>
  <c r="I77" i="7"/>
  <c r="L77" i="7" s="1"/>
  <c r="F77" i="7"/>
  <c r="G77" i="7" s="1"/>
  <c r="D77" i="7"/>
  <c r="A77" i="7"/>
  <c r="R76" i="7"/>
  <c r="S76" i="7" s="1"/>
  <c r="Q76" i="7"/>
  <c r="N76" i="7"/>
  <c r="O76" i="7" s="1"/>
  <c r="I76" i="7"/>
  <c r="J76" i="7" s="1"/>
  <c r="F76" i="7"/>
  <c r="G76" i="7" s="1"/>
  <c r="D76" i="7"/>
  <c r="A76" i="7"/>
  <c r="R75" i="7"/>
  <c r="S75" i="7" s="1"/>
  <c r="Q75" i="7"/>
  <c r="N75" i="7"/>
  <c r="O75" i="7" s="1"/>
  <c r="I75" i="7"/>
  <c r="L75" i="7" s="1"/>
  <c r="F75" i="7"/>
  <c r="G75" i="7" s="1"/>
  <c r="D75" i="7"/>
  <c r="A75" i="7"/>
  <c r="R74" i="7"/>
  <c r="S74" i="7" s="1"/>
  <c r="Q74" i="7"/>
  <c r="N74" i="7"/>
  <c r="O74" i="7" s="1"/>
  <c r="I74" i="7"/>
  <c r="L74" i="7" s="1"/>
  <c r="F74" i="7"/>
  <c r="G74" i="7" s="1"/>
  <c r="D74" i="7"/>
  <c r="A74" i="7"/>
  <c r="R73" i="7"/>
  <c r="S73" i="7" s="1"/>
  <c r="Q73" i="7"/>
  <c r="N73" i="7"/>
  <c r="O73" i="7" s="1"/>
  <c r="I73" i="7"/>
  <c r="L73" i="7" s="1"/>
  <c r="F73" i="7"/>
  <c r="G73" i="7" s="1"/>
  <c r="D73" i="7"/>
  <c r="A73" i="7"/>
  <c r="R72" i="7"/>
  <c r="S72" i="7" s="1"/>
  <c r="Q72" i="7"/>
  <c r="N72" i="7"/>
  <c r="O72" i="7" s="1"/>
  <c r="I72" i="7"/>
  <c r="J72" i="7" s="1"/>
  <c r="F72" i="7"/>
  <c r="G72" i="7" s="1"/>
  <c r="D72" i="7"/>
  <c r="A72" i="7"/>
  <c r="R71" i="7"/>
  <c r="S71" i="7" s="1"/>
  <c r="Q71" i="7"/>
  <c r="N71" i="7"/>
  <c r="O71" i="7" s="1"/>
  <c r="I71" i="7"/>
  <c r="L71" i="7" s="1"/>
  <c r="F71" i="7"/>
  <c r="G71" i="7" s="1"/>
  <c r="D71" i="7"/>
  <c r="A71" i="7"/>
  <c r="R70" i="7"/>
  <c r="S70" i="7" s="1"/>
  <c r="Q70" i="7"/>
  <c r="N70" i="7"/>
  <c r="O70" i="7" s="1"/>
  <c r="I70" i="7"/>
  <c r="J70" i="7" s="1"/>
  <c r="F70" i="7"/>
  <c r="G70" i="7" s="1"/>
  <c r="D70" i="7"/>
  <c r="A70" i="7"/>
  <c r="R69" i="7"/>
  <c r="S69" i="7" s="1"/>
  <c r="Q69" i="7"/>
  <c r="N69" i="7"/>
  <c r="O69" i="7" s="1"/>
  <c r="I69" i="7"/>
  <c r="L69" i="7" s="1"/>
  <c r="F69" i="7"/>
  <c r="G69" i="7" s="1"/>
  <c r="D69" i="7"/>
  <c r="A69" i="7"/>
  <c r="R68" i="7"/>
  <c r="S68" i="7" s="1"/>
  <c r="Q68" i="7"/>
  <c r="N68" i="7"/>
  <c r="O68" i="7" s="1"/>
  <c r="I68" i="7"/>
  <c r="L68" i="7" s="1"/>
  <c r="F68" i="7"/>
  <c r="G68" i="7" s="1"/>
  <c r="D68" i="7"/>
  <c r="A68" i="7"/>
  <c r="R67" i="7"/>
  <c r="S67" i="7" s="1"/>
  <c r="Q67" i="7"/>
  <c r="N67" i="7"/>
  <c r="O67" i="7" s="1"/>
  <c r="I67" i="7"/>
  <c r="J67" i="7" s="1"/>
  <c r="F67" i="7"/>
  <c r="G67" i="7" s="1"/>
  <c r="D67" i="7"/>
  <c r="A67" i="7"/>
  <c r="R66" i="7"/>
  <c r="S66" i="7" s="1"/>
  <c r="Q66" i="7"/>
  <c r="N66" i="7"/>
  <c r="O66" i="7" s="1"/>
  <c r="I66" i="7"/>
  <c r="L66" i="7" s="1"/>
  <c r="F66" i="7"/>
  <c r="G66" i="7" s="1"/>
  <c r="D66" i="7"/>
  <c r="A66" i="7"/>
  <c r="R65" i="7"/>
  <c r="S65" i="7" s="1"/>
  <c r="Q65" i="7"/>
  <c r="N65" i="7"/>
  <c r="O65" i="7" s="1"/>
  <c r="I65" i="7"/>
  <c r="L65" i="7" s="1"/>
  <c r="F65" i="7"/>
  <c r="G65" i="7" s="1"/>
  <c r="D65" i="7"/>
  <c r="A65" i="7"/>
  <c r="R64" i="7"/>
  <c r="S64" i="7" s="1"/>
  <c r="Q64" i="7"/>
  <c r="N64" i="7"/>
  <c r="O64" i="7" s="1"/>
  <c r="I64" i="7"/>
  <c r="J64" i="7" s="1"/>
  <c r="F64" i="7"/>
  <c r="G64" i="7" s="1"/>
  <c r="D64" i="7"/>
  <c r="A64" i="7"/>
  <c r="R63" i="7"/>
  <c r="S63" i="7" s="1"/>
  <c r="Q63" i="7"/>
  <c r="N63" i="7"/>
  <c r="O63" i="7" s="1"/>
  <c r="I63" i="7"/>
  <c r="L63" i="7" s="1"/>
  <c r="F63" i="7"/>
  <c r="G63" i="7" s="1"/>
  <c r="D63" i="7"/>
  <c r="A63" i="7"/>
  <c r="R62" i="7"/>
  <c r="S62" i="7" s="1"/>
  <c r="Q62" i="7"/>
  <c r="N62" i="7"/>
  <c r="O62" i="7" s="1"/>
  <c r="I62" i="7"/>
  <c r="L62" i="7" s="1"/>
  <c r="F62" i="7"/>
  <c r="G62" i="7" s="1"/>
  <c r="D62" i="7"/>
  <c r="A62" i="7"/>
  <c r="R61" i="7"/>
  <c r="S61" i="7" s="1"/>
  <c r="Q61" i="7"/>
  <c r="N61" i="7"/>
  <c r="O61" i="7" s="1"/>
  <c r="I61" i="7"/>
  <c r="L61" i="7" s="1"/>
  <c r="F61" i="7"/>
  <c r="G61" i="7" s="1"/>
  <c r="D61" i="7"/>
  <c r="A61" i="7"/>
  <c r="R60" i="7"/>
  <c r="S60" i="7" s="1"/>
  <c r="Q60" i="7"/>
  <c r="N60" i="7"/>
  <c r="O60" i="7" s="1"/>
  <c r="I60" i="7"/>
  <c r="J60" i="7" s="1"/>
  <c r="F60" i="7"/>
  <c r="G60" i="7" s="1"/>
  <c r="D60" i="7"/>
  <c r="A60" i="7"/>
  <c r="R59" i="7"/>
  <c r="S59" i="7" s="1"/>
  <c r="Q59" i="7"/>
  <c r="N59" i="7"/>
  <c r="O59" i="7" s="1"/>
  <c r="I59" i="7"/>
  <c r="L59" i="7" s="1"/>
  <c r="F59" i="7"/>
  <c r="G59" i="7" s="1"/>
  <c r="D59" i="7"/>
  <c r="A59" i="7"/>
  <c r="R58" i="7"/>
  <c r="S58" i="7" s="1"/>
  <c r="Q58" i="7"/>
  <c r="N58" i="7"/>
  <c r="O58" i="7" s="1"/>
  <c r="I58" i="7"/>
  <c r="J58" i="7" s="1"/>
  <c r="F58" i="7"/>
  <c r="G58" i="7" s="1"/>
  <c r="D58" i="7"/>
  <c r="A58" i="7"/>
  <c r="R57" i="7"/>
  <c r="S57" i="7" s="1"/>
  <c r="Q57" i="7"/>
  <c r="N57" i="7"/>
  <c r="O57" i="7" s="1"/>
  <c r="I57" i="7"/>
  <c r="L57" i="7" s="1"/>
  <c r="F57" i="7"/>
  <c r="G57" i="7" s="1"/>
  <c r="D57" i="7"/>
  <c r="A57" i="7"/>
  <c r="R56" i="7"/>
  <c r="S56" i="7" s="1"/>
  <c r="Q56" i="7"/>
  <c r="N56" i="7"/>
  <c r="O56" i="7" s="1"/>
  <c r="I56" i="7"/>
  <c r="L56" i="7" s="1"/>
  <c r="F56" i="7"/>
  <c r="G56" i="7" s="1"/>
  <c r="D56" i="7"/>
  <c r="A56" i="7"/>
  <c r="R55" i="7"/>
  <c r="S55" i="7" s="1"/>
  <c r="Q55" i="7"/>
  <c r="N55" i="7"/>
  <c r="O55" i="7" s="1"/>
  <c r="I55" i="7"/>
  <c r="J55" i="7" s="1"/>
  <c r="F55" i="7"/>
  <c r="G55" i="7" s="1"/>
  <c r="D55" i="7"/>
  <c r="A55" i="7"/>
  <c r="R54" i="7"/>
  <c r="S54" i="7" s="1"/>
  <c r="Q54" i="7"/>
  <c r="N54" i="7"/>
  <c r="O54" i="7" s="1"/>
  <c r="I54" i="7"/>
  <c r="L54" i="7" s="1"/>
  <c r="F54" i="7"/>
  <c r="G54" i="7" s="1"/>
  <c r="D54" i="7"/>
  <c r="A54" i="7"/>
  <c r="R53" i="7"/>
  <c r="S53" i="7" s="1"/>
  <c r="Q53" i="7"/>
  <c r="N53" i="7"/>
  <c r="O53" i="7" s="1"/>
  <c r="I53" i="7"/>
  <c r="L53" i="7" s="1"/>
  <c r="F53" i="7"/>
  <c r="G53" i="7" s="1"/>
  <c r="D53" i="7"/>
  <c r="A53" i="7"/>
  <c r="R52" i="7"/>
  <c r="S52" i="7" s="1"/>
  <c r="Q52" i="7"/>
  <c r="N52" i="7"/>
  <c r="O52" i="7" s="1"/>
  <c r="I52" i="7"/>
  <c r="J52" i="7" s="1"/>
  <c r="F52" i="7"/>
  <c r="G52" i="7" s="1"/>
  <c r="D52" i="7"/>
  <c r="A52" i="7"/>
  <c r="R51" i="7"/>
  <c r="S51" i="7" s="1"/>
  <c r="Q51" i="7"/>
  <c r="N51" i="7"/>
  <c r="O51" i="7" s="1"/>
  <c r="I51" i="7"/>
  <c r="L51" i="7" s="1"/>
  <c r="F51" i="7"/>
  <c r="G51" i="7" s="1"/>
  <c r="D51" i="7"/>
  <c r="A51" i="7"/>
  <c r="R50" i="7"/>
  <c r="S50" i="7" s="1"/>
  <c r="Q50" i="7"/>
  <c r="N50" i="7"/>
  <c r="O50" i="7" s="1"/>
  <c r="I50" i="7"/>
  <c r="L50" i="7" s="1"/>
  <c r="F50" i="7"/>
  <c r="G50" i="7" s="1"/>
  <c r="D50" i="7"/>
  <c r="A50" i="7"/>
  <c r="R49" i="7"/>
  <c r="S49" i="7" s="1"/>
  <c r="Q49" i="7"/>
  <c r="N49" i="7"/>
  <c r="O49" i="7" s="1"/>
  <c r="I49" i="7"/>
  <c r="L49" i="7" s="1"/>
  <c r="F49" i="7"/>
  <c r="G49" i="7" s="1"/>
  <c r="D49" i="7"/>
  <c r="A49" i="7"/>
  <c r="R48" i="7"/>
  <c r="S48" i="7" s="1"/>
  <c r="Q48" i="7"/>
  <c r="N48" i="7"/>
  <c r="O48" i="7" s="1"/>
  <c r="I48" i="7"/>
  <c r="J48" i="7" s="1"/>
  <c r="F48" i="7"/>
  <c r="G48" i="7" s="1"/>
  <c r="D48" i="7"/>
  <c r="A48" i="7"/>
  <c r="R47" i="7"/>
  <c r="S47" i="7" s="1"/>
  <c r="Q47" i="7"/>
  <c r="N47" i="7"/>
  <c r="O47" i="7" s="1"/>
  <c r="I47" i="7"/>
  <c r="L47" i="7" s="1"/>
  <c r="F47" i="7"/>
  <c r="G47" i="7" s="1"/>
  <c r="D47" i="7"/>
  <c r="A47" i="7"/>
  <c r="R46" i="7"/>
  <c r="S46" i="7" s="1"/>
  <c r="Q46" i="7"/>
  <c r="N46" i="7"/>
  <c r="O46" i="7" s="1"/>
  <c r="I46" i="7"/>
  <c r="L46" i="7" s="1"/>
  <c r="F46" i="7"/>
  <c r="G46" i="7" s="1"/>
  <c r="D46" i="7"/>
  <c r="A46" i="7"/>
  <c r="R45" i="7"/>
  <c r="S45" i="7" s="1"/>
  <c r="Q45" i="7"/>
  <c r="N45" i="7"/>
  <c r="O45" i="7" s="1"/>
  <c r="I45" i="7"/>
  <c r="L45" i="7" s="1"/>
  <c r="F45" i="7"/>
  <c r="G45" i="7" s="1"/>
  <c r="D45" i="7"/>
  <c r="A45" i="7"/>
  <c r="R44" i="7"/>
  <c r="S44" i="7" s="1"/>
  <c r="Q44" i="7"/>
  <c r="N44" i="7"/>
  <c r="O44" i="7" s="1"/>
  <c r="I44" i="7"/>
  <c r="L44" i="7" s="1"/>
  <c r="F44" i="7"/>
  <c r="G44" i="7" s="1"/>
  <c r="D44" i="7"/>
  <c r="A44" i="7"/>
  <c r="S43" i="7"/>
  <c r="R43" i="7"/>
  <c r="Q43" i="7"/>
  <c r="N43" i="7"/>
  <c r="O43" i="7" s="1"/>
  <c r="I43" i="7"/>
  <c r="L43" i="7" s="1"/>
  <c r="F43" i="7"/>
  <c r="G43" i="7" s="1"/>
  <c r="D43" i="7"/>
  <c r="A43" i="7"/>
  <c r="R42" i="7"/>
  <c r="S42" i="7" s="1"/>
  <c r="Q42" i="7"/>
  <c r="N42" i="7"/>
  <c r="O42" i="7" s="1"/>
  <c r="I42" i="7"/>
  <c r="L42" i="7" s="1"/>
  <c r="F42" i="7"/>
  <c r="G42" i="7" s="1"/>
  <c r="D42" i="7"/>
  <c r="A42" i="7"/>
  <c r="R41" i="7"/>
  <c r="S41" i="7" s="1"/>
  <c r="Q41" i="7"/>
  <c r="N41" i="7"/>
  <c r="O41" i="7" s="1"/>
  <c r="I41" i="7"/>
  <c r="J41" i="7" s="1"/>
  <c r="F41" i="7"/>
  <c r="G41" i="7" s="1"/>
  <c r="D41" i="7"/>
  <c r="A41" i="7"/>
  <c r="R40" i="7"/>
  <c r="S40" i="7" s="1"/>
  <c r="Q40" i="7"/>
  <c r="N40" i="7"/>
  <c r="O40" i="7" s="1"/>
  <c r="I40" i="7"/>
  <c r="L40" i="7" s="1"/>
  <c r="F40" i="7"/>
  <c r="G40" i="7" s="1"/>
  <c r="D40" i="7"/>
  <c r="A40" i="7"/>
  <c r="R39" i="7"/>
  <c r="S39" i="7" s="1"/>
  <c r="Q39" i="7"/>
  <c r="N39" i="7"/>
  <c r="O39" i="7" s="1"/>
  <c r="I39" i="7"/>
  <c r="L39" i="7" s="1"/>
  <c r="F39" i="7"/>
  <c r="G39" i="7" s="1"/>
  <c r="D39" i="7"/>
  <c r="A39" i="7"/>
  <c r="S38" i="7"/>
  <c r="R38" i="7"/>
  <c r="Q38" i="7"/>
  <c r="N38" i="7"/>
  <c r="O38" i="7" s="1"/>
  <c r="I38" i="7"/>
  <c r="L38" i="7" s="1"/>
  <c r="F38" i="7"/>
  <c r="G38" i="7" s="1"/>
  <c r="D38" i="7"/>
  <c r="A38" i="7"/>
  <c r="R37" i="7"/>
  <c r="S37" i="7" s="1"/>
  <c r="Q37" i="7"/>
  <c r="N37" i="7"/>
  <c r="O37" i="7" s="1"/>
  <c r="I37" i="7"/>
  <c r="L37" i="7" s="1"/>
  <c r="F37" i="7"/>
  <c r="G37" i="7" s="1"/>
  <c r="D37" i="7"/>
  <c r="A37" i="7"/>
  <c r="R36" i="7"/>
  <c r="S36" i="7" s="1"/>
  <c r="Q36" i="7"/>
  <c r="N36" i="7"/>
  <c r="O36" i="7" s="1"/>
  <c r="I36" i="7"/>
  <c r="J36" i="7" s="1"/>
  <c r="F36" i="7"/>
  <c r="G36" i="7" s="1"/>
  <c r="D36" i="7"/>
  <c r="A36" i="7"/>
  <c r="R35" i="7"/>
  <c r="S35" i="7" s="1"/>
  <c r="Q35" i="7"/>
  <c r="N35" i="7"/>
  <c r="O35" i="7" s="1"/>
  <c r="I35" i="7"/>
  <c r="L35" i="7" s="1"/>
  <c r="F35" i="7"/>
  <c r="G35" i="7" s="1"/>
  <c r="D35" i="7"/>
  <c r="A35" i="7"/>
  <c r="R34" i="7"/>
  <c r="S34" i="7" s="1"/>
  <c r="Q34" i="7"/>
  <c r="N34" i="7"/>
  <c r="O34" i="7" s="1"/>
  <c r="I34" i="7"/>
  <c r="L34" i="7" s="1"/>
  <c r="F34" i="7"/>
  <c r="G34" i="7" s="1"/>
  <c r="D34" i="7"/>
  <c r="A34" i="7"/>
  <c r="R33" i="7"/>
  <c r="S33" i="7" s="1"/>
  <c r="Q33" i="7"/>
  <c r="N33" i="7"/>
  <c r="O33" i="7" s="1"/>
  <c r="I33" i="7"/>
  <c r="L33" i="7" s="1"/>
  <c r="F33" i="7"/>
  <c r="G33" i="7" s="1"/>
  <c r="D33" i="7"/>
  <c r="A33" i="7"/>
  <c r="R32" i="7"/>
  <c r="S32" i="7" s="1"/>
  <c r="Q32" i="7"/>
  <c r="N32" i="7"/>
  <c r="O32" i="7" s="1"/>
  <c r="I32" i="7"/>
  <c r="L32" i="7" s="1"/>
  <c r="F32" i="7"/>
  <c r="G32" i="7" s="1"/>
  <c r="D32" i="7"/>
  <c r="A32" i="7"/>
  <c r="R31" i="7"/>
  <c r="S31" i="7" s="1"/>
  <c r="Q31" i="7"/>
  <c r="N31" i="7"/>
  <c r="O31" i="7" s="1"/>
  <c r="I31" i="7"/>
  <c r="L31" i="7" s="1"/>
  <c r="F31" i="7"/>
  <c r="G31" i="7" s="1"/>
  <c r="D31" i="7"/>
  <c r="A31" i="7"/>
  <c r="R30" i="7"/>
  <c r="S30" i="7" s="1"/>
  <c r="Q30" i="7"/>
  <c r="N30" i="7"/>
  <c r="O30" i="7" s="1"/>
  <c r="I30" i="7"/>
  <c r="L30" i="7" s="1"/>
  <c r="F30" i="7"/>
  <c r="G30" i="7" s="1"/>
  <c r="D30" i="7"/>
  <c r="A30" i="7"/>
  <c r="R29" i="7"/>
  <c r="S29" i="7" s="1"/>
  <c r="Q29" i="7"/>
  <c r="N29" i="7"/>
  <c r="O29" i="7" s="1"/>
  <c r="I29" i="7"/>
  <c r="J29" i="7" s="1"/>
  <c r="F29" i="7"/>
  <c r="G29" i="7" s="1"/>
  <c r="D29" i="7"/>
  <c r="A29" i="7"/>
  <c r="R28" i="7"/>
  <c r="S28" i="7" s="1"/>
  <c r="Q28" i="7"/>
  <c r="N28" i="7"/>
  <c r="O28" i="7" s="1"/>
  <c r="I28" i="7"/>
  <c r="L28" i="7" s="1"/>
  <c r="F28" i="7"/>
  <c r="G28" i="7" s="1"/>
  <c r="D28" i="7"/>
  <c r="A28" i="7"/>
  <c r="R27" i="7"/>
  <c r="S27" i="7" s="1"/>
  <c r="Q27" i="7"/>
  <c r="N27" i="7"/>
  <c r="O27" i="7" s="1"/>
  <c r="I27" i="7"/>
  <c r="L27" i="7" s="1"/>
  <c r="F27" i="7"/>
  <c r="G27" i="7" s="1"/>
  <c r="D27" i="7"/>
  <c r="A27" i="7"/>
  <c r="R26" i="7"/>
  <c r="S26" i="7" s="1"/>
  <c r="Q26" i="7"/>
  <c r="N26" i="7"/>
  <c r="O26" i="7" s="1"/>
  <c r="I26" i="7"/>
  <c r="L26" i="7" s="1"/>
  <c r="F26" i="7"/>
  <c r="G26" i="7" s="1"/>
  <c r="D26" i="7"/>
  <c r="A26" i="7"/>
  <c r="R25" i="7"/>
  <c r="S25" i="7" s="1"/>
  <c r="Q25" i="7"/>
  <c r="N25" i="7"/>
  <c r="O25" i="7" s="1"/>
  <c r="I25" i="7"/>
  <c r="J25" i="7" s="1"/>
  <c r="G25" i="7"/>
  <c r="F25" i="7"/>
  <c r="D25" i="7"/>
  <c r="A25" i="7"/>
  <c r="R24" i="7"/>
  <c r="S24" i="7" s="1"/>
  <c r="Q24" i="7"/>
  <c r="N24" i="7"/>
  <c r="O24" i="7" s="1"/>
  <c r="I24" i="7"/>
  <c r="J24" i="7" s="1"/>
  <c r="F24" i="7"/>
  <c r="G24" i="7" s="1"/>
  <c r="D24" i="7"/>
  <c r="A24" i="7"/>
  <c r="R23" i="7"/>
  <c r="S23" i="7" s="1"/>
  <c r="Q23" i="7"/>
  <c r="N23" i="7"/>
  <c r="O23" i="7" s="1"/>
  <c r="I23" i="7"/>
  <c r="L23" i="7" s="1"/>
  <c r="F23" i="7"/>
  <c r="G23" i="7" s="1"/>
  <c r="D23" i="7"/>
  <c r="A23" i="7"/>
  <c r="R22" i="7"/>
  <c r="S22" i="7" s="1"/>
  <c r="Q22" i="7"/>
  <c r="N22" i="7"/>
  <c r="O22" i="7" s="1"/>
  <c r="I22" i="7"/>
  <c r="L22" i="7" s="1"/>
  <c r="F22" i="7"/>
  <c r="G22" i="7" s="1"/>
  <c r="D22" i="7"/>
  <c r="A22" i="7"/>
  <c r="R21" i="7"/>
  <c r="S21" i="7" s="1"/>
  <c r="Q21" i="7"/>
  <c r="N21" i="7"/>
  <c r="O21" i="7" s="1"/>
  <c r="I21" i="7"/>
  <c r="L21" i="7" s="1"/>
  <c r="F21" i="7"/>
  <c r="G21" i="7" s="1"/>
  <c r="D21" i="7"/>
  <c r="A21" i="7"/>
  <c r="R20" i="7"/>
  <c r="S20" i="7" s="1"/>
  <c r="Q20" i="7"/>
  <c r="N20" i="7"/>
  <c r="O20" i="7" s="1"/>
  <c r="I20" i="7"/>
  <c r="L20" i="7" s="1"/>
  <c r="F20" i="7"/>
  <c r="G20" i="7" s="1"/>
  <c r="D20" i="7"/>
  <c r="A20" i="7"/>
  <c r="R19" i="7"/>
  <c r="S19" i="7" s="1"/>
  <c r="Q19" i="7"/>
  <c r="N19" i="7"/>
  <c r="O19" i="7" s="1"/>
  <c r="I19" i="7"/>
  <c r="L19" i="7" s="1"/>
  <c r="F19" i="7"/>
  <c r="G19" i="7" s="1"/>
  <c r="D19" i="7"/>
  <c r="A19" i="7"/>
  <c r="R18" i="7"/>
  <c r="S18" i="7" s="1"/>
  <c r="Q18" i="7"/>
  <c r="N18" i="7"/>
  <c r="O18" i="7" s="1"/>
  <c r="I18" i="7"/>
  <c r="L18" i="7" s="1"/>
  <c r="F18" i="7"/>
  <c r="G18" i="7" s="1"/>
  <c r="D18" i="7"/>
  <c r="A18" i="7"/>
  <c r="R17" i="7"/>
  <c r="S17" i="7" s="1"/>
  <c r="Q17" i="7"/>
  <c r="N17" i="7"/>
  <c r="O17" i="7" s="1"/>
  <c r="I17" i="7"/>
  <c r="J17" i="7" s="1"/>
  <c r="F17" i="7"/>
  <c r="G17" i="7" s="1"/>
  <c r="D17" i="7"/>
  <c r="A17" i="7"/>
  <c r="R16" i="7"/>
  <c r="S16" i="7" s="1"/>
  <c r="Q16" i="7"/>
  <c r="N16" i="7"/>
  <c r="O16" i="7" s="1"/>
  <c r="I16" i="7"/>
  <c r="L16" i="7" s="1"/>
  <c r="F16" i="7"/>
  <c r="G16" i="7" s="1"/>
  <c r="D16" i="7"/>
  <c r="A16" i="7"/>
  <c r="R15" i="7"/>
  <c r="S15" i="7" s="1"/>
  <c r="Q15" i="7"/>
  <c r="N15" i="7"/>
  <c r="O15" i="7" s="1"/>
  <c r="I15" i="7"/>
  <c r="J15" i="7" s="1"/>
  <c r="F15" i="7"/>
  <c r="G15" i="7" s="1"/>
  <c r="D15" i="7"/>
  <c r="A15" i="7"/>
  <c r="R14" i="7"/>
  <c r="S14" i="7" s="1"/>
  <c r="Q14" i="7"/>
  <c r="N14" i="7"/>
  <c r="O14" i="7" s="1"/>
  <c r="I14" i="7"/>
  <c r="L14" i="7" s="1"/>
  <c r="F14" i="7"/>
  <c r="G14" i="7" s="1"/>
  <c r="D14" i="7"/>
  <c r="A14" i="7"/>
  <c r="R13" i="7"/>
  <c r="S13" i="7" s="1"/>
  <c r="Q13" i="7"/>
  <c r="N13" i="7"/>
  <c r="O13" i="7" s="1"/>
  <c r="I13" i="7"/>
  <c r="L13" i="7" s="1"/>
  <c r="F13" i="7"/>
  <c r="G13" i="7" s="1"/>
  <c r="D13" i="7"/>
  <c r="A13" i="7"/>
  <c r="R12" i="7"/>
  <c r="S12" i="7" s="1"/>
  <c r="Q12" i="7"/>
  <c r="N12" i="7"/>
  <c r="O12" i="7" s="1"/>
  <c r="I12" i="7"/>
  <c r="J12" i="7" s="1"/>
  <c r="F12" i="7"/>
  <c r="G12" i="7" s="1"/>
  <c r="D12" i="7"/>
  <c r="A12" i="7"/>
  <c r="R11" i="7"/>
  <c r="S11" i="7" s="1"/>
  <c r="Q11" i="7"/>
  <c r="N11" i="7"/>
  <c r="O11" i="7" s="1"/>
  <c r="I11" i="7"/>
  <c r="L11" i="7" s="1"/>
  <c r="F11" i="7"/>
  <c r="G11" i="7" s="1"/>
  <c r="D11" i="7"/>
  <c r="A11" i="7"/>
  <c r="R10" i="7"/>
  <c r="S10" i="7" s="1"/>
  <c r="Q10" i="7"/>
  <c r="N10" i="7"/>
  <c r="O10" i="7" s="1"/>
  <c r="I10" i="7"/>
  <c r="L10" i="7" s="1"/>
  <c r="F10" i="7"/>
  <c r="G10" i="7" s="1"/>
  <c r="D10" i="7"/>
  <c r="A10" i="7"/>
  <c r="R9" i="7"/>
  <c r="S9" i="7" s="1"/>
  <c r="Q9" i="7"/>
  <c r="N9" i="7"/>
  <c r="O9" i="7" s="1"/>
  <c r="I9" i="7"/>
  <c r="L9" i="7" s="1"/>
  <c r="F9" i="7"/>
  <c r="D9" i="7"/>
  <c r="A9" i="7"/>
  <c r="R8" i="7"/>
  <c r="S8" i="7" s="1"/>
  <c r="Q8" i="7"/>
  <c r="N8" i="7"/>
  <c r="O8" i="7" s="1"/>
  <c r="I8" i="7"/>
  <c r="J8" i="7" s="1"/>
  <c r="F8" i="7"/>
  <c r="G8" i="7" s="1"/>
  <c r="D8" i="7"/>
  <c r="A8" i="7"/>
  <c r="R7" i="7"/>
  <c r="S7" i="7" s="1"/>
  <c r="Q7" i="7"/>
  <c r="N7" i="7"/>
  <c r="I7" i="7"/>
  <c r="F7" i="7"/>
  <c r="G7" i="7" s="1"/>
  <c r="D7" i="7"/>
  <c r="A7" i="7"/>
  <c r="W6" i="7"/>
  <c r="V6" i="7"/>
  <c r="P6" i="7"/>
  <c r="M6" i="7"/>
  <c r="K6" i="7"/>
  <c r="K102" i="7" s="1"/>
  <c r="H6" i="7"/>
  <c r="E6" i="7"/>
  <c r="C6" i="7"/>
  <c r="AA100" i="5"/>
  <c r="Z100" i="5"/>
  <c r="X100" i="5"/>
  <c r="W100" i="5"/>
  <c r="V100" i="5"/>
  <c r="R100" i="5"/>
  <c r="O100" i="5"/>
  <c r="M100" i="5"/>
  <c r="J100" i="5"/>
  <c r="G100" i="5"/>
  <c r="F100" i="5"/>
  <c r="C100" i="5"/>
  <c r="B100" i="5"/>
  <c r="U98" i="5"/>
  <c r="T98" i="5"/>
  <c r="S98" i="5"/>
  <c r="Q98" i="5"/>
  <c r="P98" i="5"/>
  <c r="D98" i="5"/>
  <c r="E98" i="5" s="1"/>
  <c r="A98" i="5"/>
  <c r="T97" i="5"/>
  <c r="U97" i="5" s="1"/>
  <c r="S97" i="5"/>
  <c r="P97" i="5"/>
  <c r="Q97" i="5" s="1"/>
  <c r="D97" i="5"/>
  <c r="E97" i="5" s="1"/>
  <c r="A97" i="5"/>
  <c r="T96" i="5"/>
  <c r="U96" i="5" s="1"/>
  <c r="S96" i="5"/>
  <c r="Q96" i="5"/>
  <c r="P96" i="5"/>
  <c r="D96" i="5"/>
  <c r="E96" i="5" s="1"/>
  <c r="A96" i="5"/>
  <c r="U95" i="5"/>
  <c r="T95" i="5"/>
  <c r="S95" i="5"/>
  <c r="P95" i="5"/>
  <c r="Q95" i="5" s="1"/>
  <c r="E95" i="5"/>
  <c r="D95" i="5"/>
  <c r="A95" i="5"/>
  <c r="T94" i="5"/>
  <c r="U94" i="5" s="1"/>
  <c r="S94" i="5"/>
  <c r="Q94" i="5"/>
  <c r="P94" i="5"/>
  <c r="E94" i="5"/>
  <c r="D94" i="5"/>
  <c r="A94" i="5"/>
  <c r="U93" i="5"/>
  <c r="T93" i="5"/>
  <c r="S93" i="5"/>
  <c r="P93" i="5"/>
  <c r="Q93" i="5" s="1"/>
  <c r="D93" i="5"/>
  <c r="E93" i="5" s="1"/>
  <c r="A93" i="5"/>
  <c r="T92" i="5"/>
  <c r="U92" i="5" s="1"/>
  <c r="S92" i="5"/>
  <c r="P92" i="5"/>
  <c r="Q92" i="5" s="1"/>
  <c r="E92" i="5"/>
  <c r="D92" i="5"/>
  <c r="A92" i="5"/>
  <c r="U91" i="5"/>
  <c r="T91" i="5"/>
  <c r="S91" i="5"/>
  <c r="P91" i="5"/>
  <c r="Q91" i="5" s="1"/>
  <c r="D91" i="5"/>
  <c r="E91" i="5" s="1"/>
  <c r="A91" i="5"/>
  <c r="T90" i="5"/>
  <c r="U90" i="5" s="1"/>
  <c r="S90" i="5"/>
  <c r="P90" i="5"/>
  <c r="Q90" i="5" s="1"/>
  <c r="D90" i="5"/>
  <c r="E90" i="5" s="1"/>
  <c r="A90" i="5"/>
  <c r="T89" i="5"/>
  <c r="U89" i="5" s="1"/>
  <c r="S89" i="5"/>
  <c r="P89" i="5"/>
  <c r="Q89" i="5" s="1"/>
  <c r="D89" i="5"/>
  <c r="E89" i="5" s="1"/>
  <c r="A89" i="5"/>
  <c r="T88" i="5"/>
  <c r="U88" i="5" s="1"/>
  <c r="S88" i="5"/>
  <c r="Q88" i="5"/>
  <c r="P88" i="5"/>
  <c r="D88" i="5"/>
  <c r="E88" i="5" s="1"/>
  <c r="A88" i="5"/>
  <c r="T87" i="5"/>
  <c r="U87" i="5" s="1"/>
  <c r="S87" i="5"/>
  <c r="P87" i="5"/>
  <c r="Q87" i="5" s="1"/>
  <c r="D87" i="5"/>
  <c r="E87" i="5" s="1"/>
  <c r="A87" i="5"/>
  <c r="T86" i="5"/>
  <c r="U86" i="5" s="1"/>
  <c r="S86" i="5"/>
  <c r="Q86" i="5"/>
  <c r="P86" i="5"/>
  <c r="D86" i="5"/>
  <c r="E86" i="5" s="1"/>
  <c r="A86" i="5"/>
  <c r="U85" i="5"/>
  <c r="T85" i="5"/>
  <c r="S85" i="5"/>
  <c r="Q85" i="5"/>
  <c r="P85" i="5"/>
  <c r="D85" i="5"/>
  <c r="E85" i="5" s="1"/>
  <c r="A85" i="5"/>
  <c r="T84" i="5"/>
  <c r="U84" i="5" s="1"/>
  <c r="S84" i="5"/>
  <c r="P84" i="5"/>
  <c r="Q84" i="5" s="1"/>
  <c r="D84" i="5"/>
  <c r="E84" i="5" s="1"/>
  <c r="A84" i="5"/>
  <c r="U83" i="5"/>
  <c r="T83" i="5"/>
  <c r="S83" i="5"/>
  <c r="P83" i="5"/>
  <c r="Q83" i="5" s="1"/>
  <c r="D83" i="5"/>
  <c r="E83" i="5" s="1"/>
  <c r="A83" i="5"/>
  <c r="U82" i="5"/>
  <c r="T82" i="5"/>
  <c r="S82" i="5"/>
  <c r="Q82" i="5"/>
  <c r="P82" i="5"/>
  <c r="D82" i="5"/>
  <c r="E82" i="5" s="1"/>
  <c r="A82" i="5"/>
  <c r="U81" i="5"/>
  <c r="T81" i="5"/>
  <c r="S81" i="5"/>
  <c r="P81" i="5"/>
  <c r="Q81" i="5" s="1"/>
  <c r="D81" i="5"/>
  <c r="E81" i="5" s="1"/>
  <c r="A81" i="5"/>
  <c r="T80" i="5"/>
  <c r="U80" i="5" s="1"/>
  <c r="S80" i="5"/>
  <c r="P80" i="5"/>
  <c r="Q80" i="5" s="1"/>
  <c r="D80" i="5"/>
  <c r="E80" i="5" s="1"/>
  <c r="A80" i="5"/>
  <c r="U79" i="5"/>
  <c r="T79" i="5"/>
  <c r="S79" i="5"/>
  <c r="P79" i="5"/>
  <c r="Q79" i="5" s="1"/>
  <c r="D79" i="5"/>
  <c r="E79" i="5" s="1"/>
  <c r="A79" i="5"/>
  <c r="T78" i="5"/>
  <c r="U78" i="5" s="1"/>
  <c r="S78" i="5"/>
  <c r="Q78" i="5"/>
  <c r="P78" i="5"/>
  <c r="D78" i="5"/>
  <c r="E78" i="5" s="1"/>
  <c r="A78" i="5"/>
  <c r="T77" i="5"/>
  <c r="U77" i="5" s="1"/>
  <c r="S77" i="5"/>
  <c r="P77" i="5"/>
  <c r="Q77" i="5" s="1"/>
  <c r="D77" i="5"/>
  <c r="E77" i="5" s="1"/>
  <c r="A77" i="5"/>
  <c r="T76" i="5"/>
  <c r="U76" i="5" s="1"/>
  <c r="S76" i="5"/>
  <c r="Q76" i="5"/>
  <c r="P76" i="5"/>
  <c r="D76" i="5"/>
  <c r="E76" i="5" s="1"/>
  <c r="A76" i="5"/>
  <c r="U75" i="5"/>
  <c r="T75" i="5"/>
  <c r="S75" i="5"/>
  <c r="P75" i="5"/>
  <c r="Q75" i="5" s="1"/>
  <c r="D75" i="5"/>
  <c r="E75" i="5" s="1"/>
  <c r="A75" i="5"/>
  <c r="T74" i="5"/>
  <c r="U74" i="5" s="1"/>
  <c r="S74" i="5"/>
  <c r="Q74" i="5"/>
  <c r="P74" i="5"/>
  <c r="D74" i="5"/>
  <c r="E74" i="5" s="1"/>
  <c r="A74" i="5"/>
  <c r="U73" i="5"/>
  <c r="T73" i="5"/>
  <c r="S73" i="5"/>
  <c r="Q73" i="5"/>
  <c r="P73" i="5"/>
  <c r="D73" i="5"/>
  <c r="E73" i="5" s="1"/>
  <c r="A73" i="5"/>
  <c r="T72" i="5"/>
  <c r="U72" i="5" s="1"/>
  <c r="S72" i="5"/>
  <c r="P72" i="5"/>
  <c r="Q72" i="5" s="1"/>
  <c r="E72" i="5"/>
  <c r="D72" i="5"/>
  <c r="A72" i="5"/>
  <c r="U71" i="5"/>
  <c r="T71" i="5"/>
  <c r="S71" i="5"/>
  <c r="P71" i="5"/>
  <c r="Q71" i="5" s="1"/>
  <c r="D71" i="5"/>
  <c r="E71" i="5" s="1"/>
  <c r="A71" i="5"/>
  <c r="U70" i="5"/>
  <c r="T70" i="5"/>
  <c r="S70" i="5"/>
  <c r="P70" i="5"/>
  <c r="Q70" i="5" s="1"/>
  <c r="D70" i="5"/>
  <c r="E70" i="5" s="1"/>
  <c r="A70" i="5"/>
  <c r="T69" i="5"/>
  <c r="U69" i="5" s="1"/>
  <c r="S69" i="5"/>
  <c r="P69" i="5"/>
  <c r="Q69" i="5" s="1"/>
  <c r="D69" i="5"/>
  <c r="E69" i="5" s="1"/>
  <c r="A69" i="5"/>
  <c r="T68" i="5"/>
  <c r="U68" i="5" s="1"/>
  <c r="S68" i="5"/>
  <c r="P68" i="5"/>
  <c r="Q68" i="5" s="1"/>
  <c r="E68" i="5"/>
  <c r="D68" i="5"/>
  <c r="A68" i="5"/>
  <c r="T67" i="5"/>
  <c r="U67" i="5" s="1"/>
  <c r="S67" i="5"/>
  <c r="P67" i="5"/>
  <c r="Q67" i="5" s="1"/>
  <c r="D67" i="5"/>
  <c r="E67" i="5" s="1"/>
  <c r="A67" i="5"/>
  <c r="T66" i="5"/>
  <c r="U66" i="5" s="1"/>
  <c r="S66" i="5"/>
  <c r="P66" i="5"/>
  <c r="Q66" i="5" s="1"/>
  <c r="D66" i="5"/>
  <c r="E66" i="5" s="1"/>
  <c r="A66" i="5"/>
  <c r="T65" i="5"/>
  <c r="U65" i="5" s="1"/>
  <c r="S65" i="5"/>
  <c r="Q65" i="5"/>
  <c r="P65" i="5"/>
  <c r="D65" i="5"/>
  <c r="E65" i="5" s="1"/>
  <c r="A65" i="5"/>
  <c r="T64" i="5"/>
  <c r="U64" i="5" s="1"/>
  <c r="S64" i="5"/>
  <c r="P64" i="5"/>
  <c r="Q64" i="5" s="1"/>
  <c r="D64" i="5"/>
  <c r="E64" i="5" s="1"/>
  <c r="A64" i="5"/>
  <c r="T63" i="5"/>
  <c r="U63" i="5" s="1"/>
  <c r="S63" i="5"/>
  <c r="P63" i="5"/>
  <c r="Q63" i="5" s="1"/>
  <c r="D63" i="5"/>
  <c r="E63" i="5" s="1"/>
  <c r="A63" i="5"/>
  <c r="U62" i="5"/>
  <c r="T62" i="5"/>
  <c r="S62" i="5"/>
  <c r="Q62" i="5"/>
  <c r="P62" i="5"/>
  <c r="D62" i="5"/>
  <c r="E62" i="5" s="1"/>
  <c r="A62" i="5"/>
  <c r="T61" i="5"/>
  <c r="U61" i="5" s="1"/>
  <c r="S61" i="5"/>
  <c r="Q61" i="5"/>
  <c r="P61" i="5"/>
  <c r="D61" i="5"/>
  <c r="E61" i="5" s="1"/>
  <c r="A61" i="5"/>
  <c r="T60" i="5"/>
  <c r="U60" i="5" s="1"/>
  <c r="S60" i="5"/>
  <c r="P60" i="5"/>
  <c r="Q60" i="5" s="1"/>
  <c r="D60" i="5"/>
  <c r="E60" i="5" s="1"/>
  <c r="A60" i="5"/>
  <c r="U59" i="5"/>
  <c r="T59" i="5"/>
  <c r="S59" i="5"/>
  <c r="P59" i="5"/>
  <c r="Q59" i="5" s="1"/>
  <c r="D59" i="5"/>
  <c r="E59" i="5" s="1"/>
  <c r="A59" i="5"/>
  <c r="U58" i="5"/>
  <c r="T58" i="5"/>
  <c r="S58" i="5"/>
  <c r="Q58" i="5"/>
  <c r="P58" i="5"/>
  <c r="D58" i="5"/>
  <c r="E58" i="5" s="1"/>
  <c r="A58" i="5"/>
  <c r="T57" i="5"/>
  <c r="U57" i="5" s="1"/>
  <c r="S57" i="5"/>
  <c r="Q57" i="5"/>
  <c r="P57" i="5"/>
  <c r="D57" i="5"/>
  <c r="E57" i="5" s="1"/>
  <c r="A57" i="5"/>
  <c r="T56" i="5"/>
  <c r="U56" i="5" s="1"/>
  <c r="S56" i="5"/>
  <c r="P56" i="5"/>
  <c r="Q56" i="5" s="1"/>
  <c r="D56" i="5"/>
  <c r="E56" i="5" s="1"/>
  <c r="A56" i="5"/>
  <c r="U55" i="5"/>
  <c r="T55" i="5"/>
  <c r="S55" i="5"/>
  <c r="P55" i="5"/>
  <c r="Q55" i="5" s="1"/>
  <c r="D55" i="5"/>
  <c r="E55" i="5" s="1"/>
  <c r="A55" i="5"/>
  <c r="U54" i="5"/>
  <c r="T54" i="5"/>
  <c r="S54" i="5"/>
  <c r="P54" i="5"/>
  <c r="Q54" i="5" s="1"/>
  <c r="D54" i="5"/>
  <c r="E54" i="5" s="1"/>
  <c r="A54" i="5"/>
  <c r="T53" i="5"/>
  <c r="U53" i="5" s="1"/>
  <c r="S53" i="5"/>
  <c r="Q53" i="5"/>
  <c r="P53" i="5"/>
  <c r="E53" i="5"/>
  <c r="D53" i="5"/>
  <c r="A53" i="5"/>
  <c r="T52" i="5"/>
  <c r="U52" i="5" s="1"/>
  <c r="S52" i="5"/>
  <c r="P52" i="5"/>
  <c r="Q52" i="5" s="1"/>
  <c r="E52" i="5"/>
  <c r="D52" i="5"/>
  <c r="A52" i="5"/>
  <c r="T51" i="5"/>
  <c r="U51" i="5" s="1"/>
  <c r="S51" i="5"/>
  <c r="P51" i="5"/>
  <c r="Q51" i="5" s="1"/>
  <c r="D51" i="5"/>
  <c r="E51" i="5" s="1"/>
  <c r="A51" i="5"/>
  <c r="U50" i="5"/>
  <c r="T50" i="5"/>
  <c r="S50" i="5"/>
  <c r="Q50" i="5"/>
  <c r="P50" i="5"/>
  <c r="D50" i="5"/>
  <c r="E50" i="5" s="1"/>
  <c r="A50" i="5"/>
  <c r="T49" i="5"/>
  <c r="U49" i="5" s="1"/>
  <c r="S49" i="5"/>
  <c r="Q49" i="5"/>
  <c r="P49" i="5"/>
  <c r="D49" i="5"/>
  <c r="E49" i="5" s="1"/>
  <c r="A49" i="5"/>
  <c r="T48" i="5"/>
  <c r="U48" i="5" s="1"/>
  <c r="S48" i="5"/>
  <c r="P48" i="5"/>
  <c r="Q48" i="5" s="1"/>
  <c r="E48" i="5"/>
  <c r="D48" i="5"/>
  <c r="A48" i="5"/>
  <c r="U47" i="5"/>
  <c r="T47" i="5"/>
  <c r="S47" i="5"/>
  <c r="P47" i="5"/>
  <c r="Q47" i="5" s="1"/>
  <c r="D47" i="5"/>
  <c r="E47" i="5" s="1"/>
  <c r="A47" i="5"/>
  <c r="U46" i="5"/>
  <c r="T46" i="5"/>
  <c r="S46" i="5"/>
  <c r="Q46" i="5"/>
  <c r="P46" i="5"/>
  <c r="D46" i="5"/>
  <c r="E46" i="5" s="1"/>
  <c r="A46" i="5"/>
  <c r="T45" i="5"/>
  <c r="U45" i="5" s="1"/>
  <c r="S45" i="5"/>
  <c r="Q45" i="5"/>
  <c r="P45" i="5"/>
  <c r="D45" i="5"/>
  <c r="E45" i="5" s="1"/>
  <c r="A45" i="5"/>
  <c r="T44" i="5"/>
  <c r="U44" i="5" s="1"/>
  <c r="S44" i="5"/>
  <c r="P44" i="5"/>
  <c r="Q44" i="5" s="1"/>
  <c r="E44" i="5"/>
  <c r="D44" i="5"/>
  <c r="A44" i="5"/>
  <c r="U43" i="5"/>
  <c r="T43" i="5"/>
  <c r="S43" i="5"/>
  <c r="P43" i="5"/>
  <c r="Q43" i="5" s="1"/>
  <c r="D43" i="5"/>
  <c r="E43" i="5" s="1"/>
  <c r="A43" i="5"/>
  <c r="U42" i="5"/>
  <c r="T42" i="5"/>
  <c r="S42" i="5"/>
  <c r="P42" i="5"/>
  <c r="Q42" i="5" s="1"/>
  <c r="D42" i="5"/>
  <c r="E42" i="5" s="1"/>
  <c r="A42" i="5"/>
  <c r="T41" i="5"/>
  <c r="U41" i="5" s="1"/>
  <c r="S41" i="5"/>
  <c r="Q41" i="5"/>
  <c r="P41" i="5"/>
  <c r="D41" i="5"/>
  <c r="E41" i="5" s="1"/>
  <c r="A41" i="5"/>
  <c r="T40" i="5"/>
  <c r="U40" i="5" s="1"/>
  <c r="S40" i="5"/>
  <c r="P40" i="5"/>
  <c r="Q40" i="5" s="1"/>
  <c r="D40" i="5"/>
  <c r="E40" i="5" s="1"/>
  <c r="A40" i="5"/>
  <c r="T39" i="5"/>
  <c r="U39" i="5" s="1"/>
  <c r="S39" i="5"/>
  <c r="P39" i="5"/>
  <c r="Q39" i="5" s="1"/>
  <c r="D39" i="5"/>
  <c r="E39" i="5" s="1"/>
  <c r="A39" i="5"/>
  <c r="U38" i="5"/>
  <c r="T38" i="5"/>
  <c r="S38" i="5"/>
  <c r="Q38" i="5"/>
  <c r="P38" i="5"/>
  <c r="D38" i="5"/>
  <c r="E38" i="5" s="1"/>
  <c r="A38" i="5"/>
  <c r="T37" i="5"/>
  <c r="U37" i="5" s="1"/>
  <c r="S37" i="5"/>
  <c r="P37" i="5"/>
  <c r="Q37" i="5" s="1"/>
  <c r="D37" i="5"/>
  <c r="E37" i="5" s="1"/>
  <c r="A37" i="5"/>
  <c r="T36" i="5"/>
  <c r="U36" i="5" s="1"/>
  <c r="S36" i="5"/>
  <c r="P36" i="5"/>
  <c r="Q36" i="5" s="1"/>
  <c r="E36" i="5"/>
  <c r="D36" i="5"/>
  <c r="A36" i="5"/>
  <c r="U35" i="5"/>
  <c r="T35" i="5"/>
  <c r="S35" i="5"/>
  <c r="P35" i="5"/>
  <c r="Q35" i="5" s="1"/>
  <c r="D35" i="5"/>
  <c r="E35" i="5" s="1"/>
  <c r="A35" i="5"/>
  <c r="T34" i="5"/>
  <c r="U34" i="5" s="1"/>
  <c r="S34" i="5"/>
  <c r="Q34" i="5"/>
  <c r="P34" i="5"/>
  <c r="D34" i="5"/>
  <c r="E34" i="5" s="1"/>
  <c r="A34" i="5"/>
  <c r="T33" i="5"/>
  <c r="U33" i="5" s="1"/>
  <c r="S33" i="5"/>
  <c r="Q33" i="5"/>
  <c r="P33" i="5"/>
  <c r="D33" i="5"/>
  <c r="E33" i="5" s="1"/>
  <c r="A33" i="5"/>
  <c r="T32" i="5"/>
  <c r="U32" i="5" s="1"/>
  <c r="S32" i="5"/>
  <c r="P32" i="5"/>
  <c r="Q32" i="5" s="1"/>
  <c r="D32" i="5"/>
  <c r="E32" i="5" s="1"/>
  <c r="A32" i="5"/>
  <c r="U31" i="5"/>
  <c r="T31" i="5"/>
  <c r="S31" i="5"/>
  <c r="P31" i="5"/>
  <c r="Q31" i="5" s="1"/>
  <c r="D31" i="5"/>
  <c r="E31" i="5" s="1"/>
  <c r="A31" i="5"/>
  <c r="U30" i="5"/>
  <c r="T30" i="5"/>
  <c r="S30" i="5"/>
  <c r="P30" i="5"/>
  <c r="Q30" i="5" s="1"/>
  <c r="D30" i="5"/>
  <c r="E30" i="5" s="1"/>
  <c r="A30" i="5"/>
  <c r="T29" i="5"/>
  <c r="U29" i="5" s="1"/>
  <c r="S29" i="5"/>
  <c r="Q29" i="5"/>
  <c r="P29" i="5"/>
  <c r="E29" i="5"/>
  <c r="D29" i="5"/>
  <c r="A29" i="5"/>
  <c r="T28" i="5"/>
  <c r="U28" i="5" s="1"/>
  <c r="S28" i="5"/>
  <c r="P28" i="5"/>
  <c r="Q28" i="5" s="1"/>
  <c r="D28" i="5"/>
  <c r="E28" i="5" s="1"/>
  <c r="A28" i="5"/>
  <c r="T27" i="5"/>
  <c r="U27" i="5" s="1"/>
  <c r="S27" i="5"/>
  <c r="P27" i="5"/>
  <c r="Q27" i="5" s="1"/>
  <c r="D27" i="5"/>
  <c r="E27" i="5" s="1"/>
  <c r="A27" i="5"/>
  <c r="U26" i="5"/>
  <c r="T26" i="5"/>
  <c r="S26" i="5"/>
  <c r="Q26" i="5"/>
  <c r="P26" i="5"/>
  <c r="D26" i="5"/>
  <c r="E26" i="5" s="1"/>
  <c r="A26" i="5"/>
  <c r="T25" i="5"/>
  <c r="U25" i="5" s="1"/>
  <c r="S25" i="5"/>
  <c r="Q25" i="5"/>
  <c r="P25" i="5"/>
  <c r="D25" i="5"/>
  <c r="E25" i="5" s="1"/>
  <c r="A25" i="5"/>
  <c r="T24" i="5"/>
  <c r="U24" i="5" s="1"/>
  <c r="S24" i="5"/>
  <c r="P24" i="5"/>
  <c r="Q24" i="5" s="1"/>
  <c r="D24" i="5"/>
  <c r="E24" i="5" s="1"/>
  <c r="A24" i="5"/>
  <c r="U23" i="5"/>
  <c r="T23" i="5"/>
  <c r="S23" i="5"/>
  <c r="P23" i="5"/>
  <c r="Q23" i="5" s="1"/>
  <c r="D23" i="5"/>
  <c r="E23" i="5" s="1"/>
  <c r="A23" i="5"/>
  <c r="U22" i="5"/>
  <c r="T22" i="5"/>
  <c r="S22" i="5"/>
  <c r="Q22" i="5"/>
  <c r="P22" i="5"/>
  <c r="D22" i="5"/>
  <c r="E22" i="5" s="1"/>
  <c r="A22" i="5"/>
  <c r="T21" i="5"/>
  <c r="U21" i="5" s="1"/>
  <c r="S21" i="5"/>
  <c r="Q21" i="5"/>
  <c r="P21" i="5"/>
  <c r="D21" i="5"/>
  <c r="E21" i="5" s="1"/>
  <c r="A21" i="5"/>
  <c r="T20" i="5"/>
  <c r="U20" i="5" s="1"/>
  <c r="S20" i="5"/>
  <c r="P20" i="5"/>
  <c r="Q20" i="5" s="1"/>
  <c r="D20" i="5"/>
  <c r="E20" i="5" s="1"/>
  <c r="A20" i="5"/>
  <c r="U19" i="5"/>
  <c r="T19" i="5"/>
  <c r="S19" i="5"/>
  <c r="P19" i="5"/>
  <c r="Q19" i="5" s="1"/>
  <c r="D19" i="5"/>
  <c r="E19" i="5" s="1"/>
  <c r="A19" i="5"/>
  <c r="U18" i="5"/>
  <c r="T18" i="5"/>
  <c r="S18" i="5"/>
  <c r="P18" i="5"/>
  <c r="Q18" i="5" s="1"/>
  <c r="D18" i="5"/>
  <c r="E18" i="5" s="1"/>
  <c r="A18" i="5"/>
  <c r="T17" i="5"/>
  <c r="U17" i="5" s="1"/>
  <c r="S17" i="5"/>
  <c r="Q17" i="5"/>
  <c r="P17" i="5"/>
  <c r="D17" i="5"/>
  <c r="E17" i="5" s="1"/>
  <c r="A17" i="5"/>
  <c r="T16" i="5"/>
  <c r="U16" i="5" s="1"/>
  <c r="S16" i="5"/>
  <c r="P16" i="5"/>
  <c r="Q16" i="5" s="1"/>
  <c r="D16" i="5"/>
  <c r="E16" i="5" s="1"/>
  <c r="A16" i="5"/>
  <c r="T15" i="5"/>
  <c r="U15" i="5" s="1"/>
  <c r="S15" i="5"/>
  <c r="P15" i="5"/>
  <c r="Q15" i="5" s="1"/>
  <c r="D15" i="5"/>
  <c r="E15" i="5" s="1"/>
  <c r="A15" i="5"/>
  <c r="U14" i="5"/>
  <c r="T14" i="5"/>
  <c r="S14" i="5"/>
  <c r="Q14" i="5"/>
  <c r="P14" i="5"/>
  <c r="D14" i="5"/>
  <c r="E14" i="5" s="1"/>
  <c r="A14" i="5"/>
  <c r="T13" i="5"/>
  <c r="U13" i="5" s="1"/>
  <c r="S13" i="5"/>
  <c r="P13" i="5"/>
  <c r="Q13" i="5" s="1"/>
  <c r="D13" i="5"/>
  <c r="E13" i="5" s="1"/>
  <c r="A13" i="5"/>
  <c r="T12" i="5"/>
  <c r="U12" i="5" s="1"/>
  <c r="S12" i="5"/>
  <c r="P12" i="5"/>
  <c r="Q12" i="5" s="1"/>
  <c r="D12" i="5"/>
  <c r="E12" i="5" s="1"/>
  <c r="A12" i="5"/>
  <c r="U11" i="5"/>
  <c r="T11" i="5"/>
  <c r="S11" i="5"/>
  <c r="P11" i="5"/>
  <c r="Q11" i="5" s="1"/>
  <c r="A11" i="5"/>
  <c r="T10" i="5"/>
  <c r="U10" i="5" s="1"/>
  <c r="S10" i="5"/>
  <c r="P10" i="5"/>
  <c r="Q10" i="5" s="1"/>
  <c r="D10" i="5"/>
  <c r="A10" i="5"/>
  <c r="T9" i="5"/>
  <c r="U9" i="5" s="1"/>
  <c r="S9" i="5"/>
  <c r="Q9" i="5"/>
  <c r="P9" i="5"/>
  <c r="D9" i="5"/>
  <c r="E9" i="5" s="1"/>
  <c r="A9" i="5"/>
  <c r="T8" i="5"/>
  <c r="U8" i="5" s="1"/>
  <c r="S8" i="5"/>
  <c r="P8" i="5"/>
  <c r="Q8" i="5" s="1"/>
  <c r="D8" i="5"/>
  <c r="E8" i="5" s="1"/>
  <c r="A8" i="5"/>
  <c r="T7" i="5"/>
  <c r="S7" i="5"/>
  <c r="P7" i="5"/>
  <c r="P100" i="5" s="1"/>
  <c r="D7" i="5"/>
  <c r="E7" i="5" s="1"/>
  <c r="A7" i="5"/>
  <c r="AA6" i="5"/>
  <c r="Z6" i="5"/>
  <c r="S6" i="5"/>
  <c r="R6" i="5"/>
  <c r="O6" i="5"/>
  <c r="M6" i="5"/>
  <c r="M102" i="5" s="1"/>
  <c r="J6" i="5"/>
  <c r="G6" i="5"/>
  <c r="C6" i="5"/>
  <c r="F2392" i="4"/>
  <c r="F2391" i="4"/>
  <c r="F2390" i="4"/>
  <c r="J2390" i="4" s="1"/>
  <c r="F2389" i="4"/>
  <c r="F2388" i="4"/>
  <c r="F2387" i="4"/>
  <c r="F2386" i="4"/>
  <c r="F2382" i="4"/>
  <c r="F2381" i="4"/>
  <c r="F2378" i="4"/>
  <c r="F2377" i="4"/>
  <c r="F2376" i="4"/>
  <c r="K2375" i="4"/>
  <c r="F2375" i="4"/>
  <c r="K2374" i="4"/>
  <c r="F2374" i="4"/>
  <c r="D12" i="6" s="1"/>
  <c r="K2373" i="4"/>
  <c r="F2373" i="4"/>
  <c r="D11" i="6" s="1"/>
  <c r="F2372" i="4"/>
  <c r="H2369" i="4"/>
  <c r="F2369" i="4"/>
  <c r="H2368" i="4"/>
  <c r="F2368" i="4"/>
  <c r="H2367" i="4"/>
  <c r="F2367" i="4"/>
  <c r="H2366" i="4"/>
  <c r="F2366" i="4"/>
  <c r="N2363" i="4"/>
  <c r="N2362" i="4"/>
  <c r="F2362" i="4"/>
  <c r="D5" i="6" s="1"/>
  <c r="N2361" i="4"/>
  <c r="F2361" i="4"/>
  <c r="D4" i="6" s="1"/>
  <c r="N2360" i="4"/>
  <c r="N2364" i="4" s="1"/>
  <c r="F2360" i="4"/>
  <c r="D3" i="6" s="1"/>
  <c r="Q2358" i="4"/>
  <c r="P2358" i="4"/>
  <c r="O2358" i="4"/>
  <c r="N2358" i="4"/>
  <c r="L2358" i="4"/>
  <c r="K2358" i="4"/>
  <c r="J2358" i="4"/>
  <c r="H2358" i="4"/>
  <c r="F2358" i="4"/>
  <c r="E2358" i="4"/>
  <c r="D2358" i="4"/>
  <c r="C2358" i="4"/>
  <c r="Q2357" i="4"/>
  <c r="P2357" i="4"/>
  <c r="O2357" i="4"/>
  <c r="N2357" i="4"/>
  <c r="L2357" i="4"/>
  <c r="K2357" i="4"/>
  <c r="J2357" i="4"/>
  <c r="H2357" i="4"/>
  <c r="F2357" i="4"/>
  <c r="E2357" i="4"/>
  <c r="D2357" i="4"/>
  <c r="C2357" i="4"/>
  <c r="B2357" i="4"/>
  <c r="K2355" i="4"/>
  <c r="K799" i="3" s="1"/>
  <c r="J2355" i="4"/>
  <c r="H2355" i="4"/>
  <c r="H799" i="3" s="1"/>
  <c r="F2355" i="4"/>
  <c r="J2367" i="4" s="1"/>
  <c r="K2367" i="4" s="1"/>
  <c r="M2353" i="4"/>
  <c r="G2353" i="4"/>
  <c r="M2352" i="4"/>
  <c r="G2352" i="4"/>
  <c r="M2351" i="4"/>
  <c r="G2351" i="4"/>
  <c r="M2350" i="4"/>
  <c r="G2350" i="4"/>
  <c r="M2349" i="4"/>
  <c r="G2349" i="4"/>
  <c r="M2348" i="4"/>
  <c r="G2348" i="4"/>
  <c r="M2347" i="4"/>
  <c r="G2347" i="4"/>
  <c r="M2346" i="4"/>
  <c r="G2346" i="4"/>
  <c r="M2345" i="4"/>
  <c r="G2345" i="4"/>
  <c r="M2344" i="4"/>
  <c r="G2344" i="4"/>
  <c r="M2343" i="4"/>
  <c r="G2343" i="4"/>
  <c r="M2342" i="4"/>
  <c r="G2342" i="4"/>
  <c r="M2341" i="4"/>
  <c r="G2341" i="4"/>
  <c r="M2340" i="4"/>
  <c r="G2340" i="4"/>
  <c r="M2339" i="4"/>
  <c r="G2339" i="4"/>
  <c r="M2338" i="4"/>
  <c r="G2338" i="4"/>
  <c r="M2337" i="4"/>
  <c r="G2337" i="4"/>
  <c r="M2336" i="4"/>
  <c r="G2336" i="4"/>
  <c r="M2335" i="4"/>
  <c r="G2335" i="4"/>
  <c r="M2334" i="4"/>
  <c r="G2334" i="4"/>
  <c r="M2333" i="4"/>
  <c r="G2333" i="4"/>
  <c r="M2332" i="4"/>
  <c r="G2332" i="4"/>
  <c r="M2331" i="4"/>
  <c r="G2331" i="4"/>
  <c r="M2330" i="4"/>
  <c r="G2330" i="4"/>
  <c r="M2329" i="4"/>
  <c r="G2329" i="4"/>
  <c r="M2328" i="4"/>
  <c r="G2328" i="4"/>
  <c r="M2327" i="4"/>
  <c r="G2327" i="4"/>
  <c r="M2326" i="4"/>
  <c r="G2326" i="4"/>
  <c r="M2325" i="4"/>
  <c r="G2325" i="4"/>
  <c r="M2324" i="4"/>
  <c r="G2324" i="4"/>
  <c r="M2323" i="4"/>
  <c r="G2323" i="4"/>
  <c r="M2322" i="4"/>
  <c r="G2322" i="4"/>
  <c r="M2321" i="4"/>
  <c r="G2321" i="4"/>
  <c r="M2320" i="4"/>
  <c r="G2320" i="4"/>
  <c r="M2319" i="4"/>
  <c r="G2319" i="4"/>
  <c r="M2318" i="4"/>
  <c r="G2318" i="4"/>
  <c r="M2317" i="4"/>
  <c r="G2317" i="4"/>
  <c r="M2316" i="4"/>
  <c r="G2316" i="4"/>
  <c r="M2315" i="4"/>
  <c r="G2315" i="4"/>
  <c r="M2314" i="4"/>
  <c r="G2314" i="4"/>
  <c r="A2314" i="4"/>
  <c r="M2313" i="4"/>
  <c r="G2313" i="4"/>
  <c r="M2312" i="4"/>
  <c r="G2312" i="4"/>
  <c r="M2311" i="4"/>
  <c r="G2311" i="4"/>
  <c r="M2310" i="4"/>
  <c r="G2310" i="4"/>
  <c r="M2309" i="4"/>
  <c r="G2309" i="4"/>
  <c r="M2308" i="4"/>
  <c r="G2308" i="4"/>
  <c r="M2307" i="4"/>
  <c r="G2307" i="4"/>
  <c r="M2306" i="4"/>
  <c r="G2306" i="4"/>
  <c r="A2306" i="4"/>
  <c r="M2305" i="4"/>
  <c r="G2305" i="4"/>
  <c r="A2305" i="4"/>
  <c r="M2304" i="4"/>
  <c r="G2304" i="4"/>
  <c r="A2304" i="4"/>
  <c r="M2303" i="4"/>
  <c r="G2303" i="4"/>
  <c r="A2303" i="4"/>
  <c r="M2302" i="4"/>
  <c r="G2302" i="4"/>
  <c r="A2302" i="4"/>
  <c r="M2301" i="4"/>
  <c r="G2301" i="4"/>
  <c r="A2301" i="4"/>
  <c r="M2300" i="4"/>
  <c r="G2300" i="4"/>
  <c r="A2300" i="4"/>
  <c r="M2299" i="4"/>
  <c r="G2299" i="4"/>
  <c r="A2299" i="4"/>
  <c r="M2298" i="4"/>
  <c r="G2298" i="4"/>
  <c r="A2298" i="4"/>
  <c r="M2297" i="4"/>
  <c r="G2297" i="4"/>
  <c r="A2297" i="4"/>
  <c r="M2296" i="4"/>
  <c r="G2296" i="4"/>
  <c r="M2295" i="4"/>
  <c r="G2295" i="4"/>
  <c r="M2294" i="4"/>
  <c r="G2294" i="4"/>
  <c r="M2293" i="4"/>
  <c r="G2293" i="4"/>
  <c r="M2292" i="4"/>
  <c r="G2292" i="4"/>
  <c r="M2291" i="4"/>
  <c r="G2291" i="4"/>
  <c r="M2290" i="4"/>
  <c r="G2290" i="4"/>
  <c r="A2290" i="4"/>
  <c r="M2289" i="4"/>
  <c r="G2289" i="4"/>
  <c r="M2288" i="4"/>
  <c r="G2288" i="4"/>
  <c r="A2288" i="4"/>
  <c r="M2287" i="4"/>
  <c r="G2287" i="4"/>
  <c r="A2287" i="4"/>
  <c r="M2286" i="4"/>
  <c r="G2286" i="4"/>
  <c r="A2286" i="4"/>
  <c r="M2285" i="4"/>
  <c r="G2285" i="4"/>
  <c r="A2285" i="4"/>
  <c r="M2284" i="4"/>
  <c r="G2284" i="4"/>
  <c r="A2284" i="4"/>
  <c r="M2283" i="4"/>
  <c r="G2283" i="4"/>
  <c r="A2283" i="4"/>
  <c r="M2282" i="4"/>
  <c r="G2282" i="4"/>
  <c r="A2282" i="4"/>
  <c r="M2281" i="4"/>
  <c r="G2281" i="4"/>
  <c r="A2281" i="4"/>
  <c r="M2280" i="4"/>
  <c r="G2280" i="4"/>
  <c r="A2280" i="4"/>
  <c r="M2279" i="4"/>
  <c r="G2279" i="4"/>
  <c r="M2278" i="4"/>
  <c r="G2278" i="4"/>
  <c r="M2277" i="4"/>
  <c r="G2277" i="4"/>
  <c r="M2276" i="4"/>
  <c r="G2276" i="4"/>
  <c r="M2275" i="4"/>
  <c r="G2275" i="4"/>
  <c r="M2274" i="4"/>
  <c r="G2274" i="4"/>
  <c r="M2273" i="4"/>
  <c r="G2273" i="4"/>
  <c r="M2272" i="4"/>
  <c r="G2272" i="4"/>
  <c r="M2271" i="4"/>
  <c r="G2271" i="4"/>
  <c r="M2270" i="4"/>
  <c r="G2270" i="4"/>
  <c r="M2269" i="4"/>
  <c r="G2269" i="4"/>
  <c r="A2269" i="4"/>
  <c r="M2268" i="4"/>
  <c r="G2268" i="4"/>
  <c r="A2268" i="4"/>
  <c r="M2267" i="4"/>
  <c r="G2267" i="4"/>
  <c r="A2267" i="4"/>
  <c r="M2266" i="4"/>
  <c r="G2266" i="4"/>
  <c r="A2266" i="4"/>
  <c r="M2265" i="4"/>
  <c r="G2265" i="4"/>
  <c r="A2265" i="4"/>
  <c r="M2264" i="4"/>
  <c r="G2264" i="4"/>
  <c r="A2264" i="4"/>
  <c r="M2263" i="4"/>
  <c r="G2263" i="4"/>
  <c r="A2263" i="4"/>
  <c r="M2262" i="4"/>
  <c r="G2262" i="4"/>
  <c r="A2262" i="4"/>
  <c r="M2261" i="4"/>
  <c r="G2261" i="4"/>
  <c r="A2261" i="4"/>
  <c r="M2260" i="4"/>
  <c r="G2260" i="4"/>
  <c r="A2260" i="4"/>
  <c r="M2259" i="4"/>
  <c r="G2259" i="4"/>
  <c r="A2259" i="4"/>
  <c r="M2258" i="4"/>
  <c r="G2258" i="4"/>
  <c r="A2258" i="4"/>
  <c r="M2257" i="4"/>
  <c r="G2257" i="4"/>
  <c r="A2257" i="4"/>
  <c r="M2256" i="4"/>
  <c r="G2256" i="4"/>
  <c r="A2256" i="4"/>
  <c r="M2255" i="4"/>
  <c r="G2255" i="4"/>
  <c r="A2255" i="4"/>
  <c r="M2254" i="4"/>
  <c r="G2254" i="4"/>
  <c r="A2254" i="4"/>
  <c r="M2253" i="4"/>
  <c r="G2253" i="4"/>
  <c r="A2253" i="4"/>
  <c r="M2252" i="4"/>
  <c r="G2252" i="4"/>
  <c r="A2252" i="4"/>
  <c r="M2251" i="4"/>
  <c r="G2251" i="4"/>
  <c r="A2251" i="4"/>
  <c r="M2250" i="4"/>
  <c r="G2250" i="4"/>
  <c r="A2250" i="4"/>
  <c r="M2249" i="4"/>
  <c r="G2249" i="4"/>
  <c r="A2249" i="4"/>
  <c r="M2248" i="4"/>
  <c r="G2248" i="4"/>
  <c r="A2248" i="4"/>
  <c r="M2247" i="4"/>
  <c r="G2247" i="4"/>
  <c r="A2247" i="4"/>
  <c r="M2246" i="4"/>
  <c r="G2246" i="4"/>
  <c r="A2246" i="4"/>
  <c r="M2245" i="4"/>
  <c r="G2245" i="4"/>
  <c r="A2245" i="4"/>
  <c r="M2244" i="4"/>
  <c r="G2244" i="4"/>
  <c r="A2244" i="4"/>
  <c r="M2243" i="4"/>
  <c r="G2243" i="4"/>
  <c r="A2243" i="4"/>
  <c r="M2242" i="4"/>
  <c r="G2242" i="4"/>
  <c r="A2242" i="4"/>
  <c r="M2241" i="4"/>
  <c r="G2241" i="4"/>
  <c r="A2241" i="4"/>
  <c r="M2240" i="4"/>
  <c r="G2240" i="4"/>
  <c r="A2240" i="4"/>
  <c r="M2239" i="4"/>
  <c r="G2239" i="4"/>
  <c r="A2239" i="4"/>
  <c r="M2238" i="4"/>
  <c r="G2238" i="4"/>
  <c r="A2238" i="4"/>
  <c r="M2237" i="4"/>
  <c r="G2237" i="4"/>
  <c r="M2236" i="4"/>
  <c r="G2236" i="4"/>
  <c r="M2235" i="4"/>
  <c r="G2235" i="4"/>
  <c r="M2234" i="4"/>
  <c r="G2234" i="4"/>
  <c r="M2233" i="4"/>
  <c r="G2233" i="4"/>
  <c r="M2232" i="4"/>
  <c r="G2232" i="4"/>
  <c r="M2231" i="4"/>
  <c r="G2231" i="4"/>
  <c r="M2230" i="4"/>
  <c r="G2230" i="4"/>
  <c r="M2229" i="4"/>
  <c r="G2229" i="4"/>
  <c r="M2228" i="4"/>
  <c r="G2228" i="4"/>
  <c r="M2227" i="4"/>
  <c r="G2227" i="4"/>
  <c r="A2227" i="4"/>
  <c r="M2226" i="4"/>
  <c r="G2226" i="4"/>
  <c r="A2226" i="4"/>
  <c r="M2225" i="4"/>
  <c r="G2225" i="4"/>
  <c r="M2224" i="4"/>
  <c r="G2224" i="4"/>
  <c r="M2223" i="4"/>
  <c r="G2223" i="4"/>
  <c r="M2222" i="4"/>
  <c r="G2222" i="4"/>
  <c r="M2221" i="4"/>
  <c r="G2221" i="4"/>
  <c r="M2220" i="4"/>
  <c r="G2220" i="4"/>
  <c r="M2219" i="4"/>
  <c r="G2219" i="4"/>
  <c r="M2218" i="4"/>
  <c r="G2218" i="4"/>
  <c r="M2217" i="4"/>
  <c r="G2217" i="4"/>
  <c r="M2216" i="4"/>
  <c r="G2216" i="4"/>
  <c r="M2215" i="4"/>
  <c r="G2215" i="4"/>
  <c r="M2214" i="4"/>
  <c r="G2214" i="4"/>
  <c r="M2213" i="4"/>
  <c r="G2213" i="4"/>
  <c r="M2212" i="4"/>
  <c r="G2212" i="4"/>
  <c r="M2211" i="4"/>
  <c r="G2211" i="4"/>
  <c r="M2210" i="4"/>
  <c r="G2210" i="4"/>
  <c r="M2209" i="4"/>
  <c r="G2209" i="4"/>
  <c r="M2208" i="4"/>
  <c r="G2208" i="4"/>
  <c r="M2207" i="4"/>
  <c r="G2207" i="4"/>
  <c r="M2206" i="4"/>
  <c r="G2206" i="4"/>
  <c r="M2205" i="4"/>
  <c r="G2205" i="4"/>
  <c r="M2204" i="4"/>
  <c r="G2204" i="4"/>
  <c r="M2203" i="4"/>
  <c r="G2203" i="4"/>
  <c r="M2202" i="4"/>
  <c r="G2202" i="4"/>
  <c r="M2201" i="4"/>
  <c r="G2201" i="4"/>
  <c r="M2200" i="4"/>
  <c r="G2200" i="4"/>
  <c r="M2199" i="4"/>
  <c r="G2199" i="4"/>
  <c r="M2198" i="4"/>
  <c r="G2198" i="4"/>
  <c r="M2197" i="4"/>
  <c r="G2197" i="4"/>
  <c r="M2196" i="4"/>
  <c r="G2196" i="4"/>
  <c r="M2195" i="4"/>
  <c r="G2195" i="4"/>
  <c r="A2195" i="4"/>
  <c r="M2194" i="4"/>
  <c r="G2194" i="4"/>
  <c r="A2194" i="4"/>
  <c r="M2193" i="4"/>
  <c r="G2193" i="4"/>
  <c r="A2193" i="4"/>
  <c r="M2192" i="4"/>
  <c r="G2192" i="4"/>
  <c r="A2192" i="4"/>
  <c r="M2191" i="4"/>
  <c r="G2191" i="4"/>
  <c r="A2191" i="4"/>
  <c r="M2190" i="4"/>
  <c r="G2190" i="4"/>
  <c r="A2190" i="4"/>
  <c r="M2189" i="4"/>
  <c r="G2189" i="4"/>
  <c r="A2189" i="4"/>
  <c r="M2188" i="4"/>
  <c r="G2188" i="4"/>
  <c r="A2188" i="4"/>
  <c r="M2187" i="4"/>
  <c r="G2187" i="4"/>
  <c r="A2187" i="4"/>
  <c r="M2186" i="4"/>
  <c r="G2186" i="4"/>
  <c r="A2186" i="4"/>
  <c r="M2185" i="4"/>
  <c r="G2185" i="4"/>
  <c r="A2185" i="4"/>
  <c r="M2184" i="4"/>
  <c r="G2184" i="4"/>
  <c r="A2184" i="4"/>
  <c r="M2183" i="4"/>
  <c r="G2183" i="4"/>
  <c r="A2183" i="4"/>
  <c r="M2182" i="4"/>
  <c r="G2182" i="4"/>
  <c r="A2182" i="4"/>
  <c r="M2181" i="4"/>
  <c r="G2181" i="4"/>
  <c r="A2181" i="4"/>
  <c r="M2180" i="4"/>
  <c r="G2180" i="4"/>
  <c r="A2180" i="4"/>
  <c r="M2179" i="4"/>
  <c r="G2179" i="4"/>
  <c r="A2179" i="4"/>
  <c r="M2178" i="4"/>
  <c r="G2178" i="4"/>
  <c r="A2178" i="4"/>
  <c r="M2177" i="4"/>
  <c r="G2177" i="4"/>
  <c r="A2177" i="4"/>
  <c r="M2176" i="4"/>
  <c r="G2176" i="4"/>
  <c r="A2176" i="4"/>
  <c r="M2175" i="4"/>
  <c r="G2175" i="4"/>
  <c r="A2175" i="4"/>
  <c r="M2174" i="4"/>
  <c r="G2174" i="4"/>
  <c r="A2174" i="4"/>
  <c r="M2173" i="4"/>
  <c r="G2173" i="4"/>
  <c r="A2173" i="4"/>
  <c r="M2172" i="4"/>
  <c r="G2172" i="4"/>
  <c r="A2172" i="4"/>
  <c r="M2171" i="4"/>
  <c r="G2171" i="4"/>
  <c r="A2171" i="4"/>
  <c r="M2170" i="4"/>
  <c r="G2170" i="4"/>
  <c r="A2170" i="4"/>
  <c r="M2169" i="4"/>
  <c r="G2169" i="4"/>
  <c r="A2169" i="4"/>
  <c r="M2168" i="4"/>
  <c r="G2168" i="4"/>
  <c r="A2168" i="4"/>
  <c r="M2167" i="4"/>
  <c r="G2167" i="4"/>
  <c r="A2167" i="4"/>
  <c r="M2166" i="4"/>
  <c r="G2166" i="4"/>
  <c r="A2166" i="4"/>
  <c r="M2165" i="4"/>
  <c r="G2165" i="4"/>
  <c r="M2164" i="4"/>
  <c r="G2164" i="4"/>
  <c r="M2163" i="4"/>
  <c r="G2163" i="4"/>
  <c r="M2162" i="4"/>
  <c r="G2162" i="4"/>
  <c r="M2161" i="4"/>
  <c r="G2161" i="4"/>
  <c r="M2160" i="4"/>
  <c r="G2160" i="4"/>
  <c r="M2159" i="4"/>
  <c r="G2159" i="4"/>
  <c r="M2158" i="4"/>
  <c r="G2158" i="4"/>
  <c r="M2157" i="4"/>
  <c r="G2157" i="4"/>
  <c r="M2156" i="4"/>
  <c r="G2156" i="4"/>
  <c r="M2155" i="4"/>
  <c r="G2155" i="4"/>
  <c r="M2154" i="4"/>
  <c r="G2154" i="4"/>
  <c r="M2153" i="4"/>
  <c r="G2153" i="4"/>
  <c r="M2152" i="4"/>
  <c r="G2152" i="4"/>
  <c r="M2151" i="4"/>
  <c r="G2151" i="4"/>
  <c r="M2150" i="4"/>
  <c r="G2150" i="4"/>
  <c r="A2150" i="4"/>
  <c r="M2149" i="4"/>
  <c r="G2149" i="4"/>
  <c r="A2149" i="4"/>
  <c r="M2148" i="4"/>
  <c r="G2148" i="4"/>
  <c r="A2148" i="4"/>
  <c r="M2147" i="4"/>
  <c r="G2147" i="4"/>
  <c r="A2147" i="4"/>
  <c r="M2146" i="4"/>
  <c r="G2146" i="4"/>
  <c r="A2146" i="4"/>
  <c r="M2145" i="4"/>
  <c r="G2145" i="4"/>
  <c r="A2145" i="4"/>
  <c r="M2144" i="4"/>
  <c r="G2144" i="4"/>
  <c r="A2144" i="4"/>
  <c r="M2143" i="4"/>
  <c r="G2143" i="4"/>
  <c r="A2143" i="4"/>
  <c r="M2142" i="4"/>
  <c r="G2142" i="4"/>
  <c r="A2142" i="4"/>
  <c r="M2141" i="4"/>
  <c r="G2141" i="4"/>
  <c r="A2141" i="4"/>
  <c r="M2140" i="4"/>
  <c r="G2140" i="4"/>
  <c r="A2140" i="4"/>
  <c r="M2139" i="4"/>
  <c r="G2139" i="4"/>
  <c r="A2139" i="4"/>
  <c r="M2138" i="4"/>
  <c r="G2138" i="4"/>
  <c r="A2138" i="4"/>
  <c r="M2137" i="4"/>
  <c r="G2137" i="4"/>
  <c r="A2137" i="4"/>
  <c r="M2136" i="4"/>
  <c r="G2136" i="4"/>
  <c r="A2136" i="4"/>
  <c r="M2135" i="4"/>
  <c r="G2135" i="4"/>
  <c r="A2135" i="4"/>
  <c r="M2134" i="4"/>
  <c r="G2134" i="4"/>
  <c r="A2134" i="4"/>
  <c r="M2133" i="4"/>
  <c r="G2133" i="4"/>
  <c r="A2133" i="4"/>
  <c r="M2132" i="4"/>
  <c r="G2132" i="4"/>
  <c r="A2132" i="4"/>
  <c r="M2131" i="4"/>
  <c r="G2131" i="4"/>
  <c r="A2131" i="4"/>
  <c r="M2130" i="4"/>
  <c r="G2130" i="4"/>
  <c r="A2130" i="4"/>
  <c r="M2129" i="4"/>
  <c r="G2129" i="4"/>
  <c r="A2129" i="4"/>
  <c r="M2128" i="4"/>
  <c r="G2128" i="4"/>
  <c r="A2128" i="4"/>
  <c r="M2127" i="4"/>
  <c r="G2127" i="4"/>
  <c r="A2127" i="4"/>
  <c r="M2126" i="4"/>
  <c r="G2126" i="4"/>
  <c r="A2126" i="4"/>
  <c r="M2125" i="4"/>
  <c r="G2125" i="4"/>
  <c r="A2125" i="4"/>
  <c r="M2124" i="4"/>
  <c r="G2124" i="4"/>
  <c r="A2124" i="4"/>
  <c r="M2123" i="4"/>
  <c r="G2123" i="4"/>
  <c r="A2123" i="4"/>
  <c r="M2122" i="4"/>
  <c r="G2122" i="4"/>
  <c r="A2122" i="4"/>
  <c r="M2121" i="4"/>
  <c r="G2121" i="4"/>
  <c r="A2121" i="4"/>
  <c r="M2120" i="4"/>
  <c r="G2120" i="4"/>
  <c r="A2120" i="4"/>
  <c r="M2119" i="4"/>
  <c r="G2119" i="4"/>
  <c r="M2118" i="4"/>
  <c r="G2118" i="4"/>
  <c r="M2117" i="4"/>
  <c r="G2117" i="4"/>
  <c r="M2116" i="4"/>
  <c r="G2116" i="4"/>
  <c r="M2115" i="4"/>
  <c r="G2115" i="4"/>
  <c r="M2114" i="4"/>
  <c r="G2114" i="4"/>
  <c r="M2113" i="4"/>
  <c r="G2113" i="4"/>
  <c r="M2112" i="4"/>
  <c r="G2112" i="4"/>
  <c r="M2111" i="4"/>
  <c r="G2111" i="4"/>
  <c r="M2110" i="4"/>
  <c r="G2110" i="4"/>
  <c r="A2110" i="4"/>
  <c r="M2109" i="4"/>
  <c r="G2109" i="4"/>
  <c r="A2109" i="4"/>
  <c r="M2108" i="4"/>
  <c r="G2108" i="4"/>
  <c r="A2108" i="4"/>
  <c r="M2107" i="4"/>
  <c r="G2107" i="4"/>
  <c r="A2107" i="4"/>
  <c r="M2106" i="4"/>
  <c r="G2106" i="4"/>
  <c r="A2106" i="4"/>
  <c r="M2105" i="4"/>
  <c r="G2105" i="4"/>
  <c r="A2105" i="4"/>
  <c r="M2104" i="4"/>
  <c r="G2104" i="4"/>
  <c r="A2104" i="4"/>
  <c r="M2103" i="4"/>
  <c r="G2103" i="4"/>
  <c r="A2103" i="4"/>
  <c r="M2102" i="4"/>
  <c r="G2102" i="4"/>
  <c r="A2102" i="4"/>
  <c r="M2101" i="4"/>
  <c r="G2101" i="4"/>
  <c r="A2101" i="4"/>
  <c r="M2100" i="4"/>
  <c r="G2100" i="4"/>
  <c r="A2100" i="4"/>
  <c r="M2099" i="4"/>
  <c r="G2099" i="4"/>
  <c r="A2099" i="4"/>
  <c r="M2098" i="4"/>
  <c r="G2098" i="4"/>
  <c r="A2098" i="4"/>
  <c r="M2097" i="4"/>
  <c r="G2097" i="4"/>
  <c r="A2097" i="4"/>
  <c r="M2096" i="4"/>
  <c r="G2096" i="4"/>
  <c r="M2095" i="4"/>
  <c r="G2095" i="4"/>
  <c r="A2095" i="4"/>
  <c r="M2094" i="4"/>
  <c r="G2094" i="4"/>
  <c r="M2093" i="4"/>
  <c r="G2093" i="4"/>
  <c r="M2092" i="4"/>
  <c r="G2092" i="4"/>
  <c r="M2091" i="4"/>
  <c r="G2091" i="4"/>
  <c r="M2090" i="4"/>
  <c r="G2090" i="4"/>
  <c r="M2089" i="4"/>
  <c r="G2089" i="4"/>
  <c r="M2088" i="4"/>
  <c r="G2088" i="4"/>
  <c r="M2087" i="4"/>
  <c r="G2087" i="4"/>
  <c r="M2086" i="4"/>
  <c r="G2086" i="4"/>
  <c r="M2085" i="4"/>
  <c r="G2085" i="4"/>
  <c r="A2085" i="4"/>
  <c r="M2084" i="4"/>
  <c r="G2084" i="4"/>
  <c r="A2084" i="4"/>
  <c r="M2083" i="4"/>
  <c r="G2083" i="4"/>
  <c r="A2083" i="4"/>
  <c r="M2082" i="4"/>
  <c r="G2082" i="4"/>
  <c r="A2082" i="4"/>
  <c r="M2081" i="4"/>
  <c r="G2081" i="4"/>
  <c r="M2080" i="4"/>
  <c r="G2080" i="4"/>
  <c r="M2079" i="4"/>
  <c r="G2079" i="4"/>
  <c r="M2078" i="4"/>
  <c r="G2078" i="4"/>
  <c r="M2077" i="4"/>
  <c r="G2077" i="4"/>
  <c r="M2076" i="4"/>
  <c r="G2076" i="4"/>
  <c r="M2075" i="4"/>
  <c r="G2075" i="4"/>
  <c r="M2074" i="4"/>
  <c r="G2074" i="4"/>
  <c r="M2073" i="4"/>
  <c r="G2073" i="4"/>
  <c r="M2072" i="4"/>
  <c r="G2072" i="4"/>
  <c r="M2071" i="4"/>
  <c r="G2071" i="4"/>
  <c r="M2070" i="4"/>
  <c r="G2070" i="4"/>
  <c r="M2069" i="4"/>
  <c r="G2069" i="4"/>
  <c r="M2068" i="4"/>
  <c r="G2068" i="4"/>
  <c r="M2067" i="4"/>
  <c r="G2067" i="4"/>
  <c r="M2066" i="4"/>
  <c r="G2066" i="4"/>
  <c r="M2065" i="4"/>
  <c r="G2065" i="4"/>
  <c r="M2064" i="4"/>
  <c r="G2064" i="4"/>
  <c r="A2064" i="4"/>
  <c r="M2063" i="4"/>
  <c r="G2063" i="4"/>
  <c r="A2063" i="4"/>
  <c r="M2062" i="4"/>
  <c r="G2062" i="4"/>
  <c r="A2062" i="4"/>
  <c r="M2061" i="4"/>
  <c r="G2061" i="4"/>
  <c r="A2061" i="4"/>
  <c r="M2060" i="4"/>
  <c r="G2060" i="4"/>
  <c r="A2060" i="4"/>
  <c r="M2059" i="4"/>
  <c r="G2059" i="4"/>
  <c r="A2059" i="4"/>
  <c r="M2058" i="4"/>
  <c r="G2058" i="4"/>
  <c r="A2058" i="4"/>
  <c r="M2057" i="4"/>
  <c r="G2057" i="4"/>
  <c r="A2057" i="4"/>
  <c r="M2056" i="4"/>
  <c r="G2056" i="4"/>
  <c r="A2056" i="4"/>
  <c r="M2055" i="4"/>
  <c r="G2055" i="4"/>
  <c r="A2055" i="4"/>
  <c r="M2054" i="4"/>
  <c r="G2054" i="4"/>
  <c r="M2053" i="4"/>
  <c r="G2053" i="4"/>
  <c r="M2052" i="4"/>
  <c r="G2052" i="4"/>
  <c r="M2051" i="4"/>
  <c r="G2051" i="4"/>
  <c r="M2050" i="4"/>
  <c r="G2050" i="4"/>
  <c r="M2049" i="4"/>
  <c r="G2049" i="4"/>
  <c r="M2048" i="4"/>
  <c r="G2048" i="4"/>
  <c r="M2047" i="4"/>
  <c r="G2047" i="4"/>
  <c r="M2046" i="4"/>
  <c r="G2046" i="4"/>
  <c r="M2045" i="4"/>
  <c r="G2045" i="4"/>
  <c r="M2044" i="4"/>
  <c r="G2044" i="4"/>
  <c r="M2043" i="4"/>
  <c r="G2043" i="4"/>
  <c r="M2042" i="4"/>
  <c r="G2042" i="4"/>
  <c r="M2041" i="4"/>
  <c r="G2041" i="4"/>
  <c r="M2040" i="4"/>
  <c r="G2040" i="4"/>
  <c r="M2039" i="4"/>
  <c r="G2039" i="4"/>
  <c r="M2038" i="4"/>
  <c r="G2038" i="4"/>
  <c r="M2037" i="4"/>
  <c r="G2037" i="4"/>
  <c r="M2036" i="4"/>
  <c r="G2036" i="4"/>
  <c r="M2035" i="4"/>
  <c r="G2035" i="4"/>
  <c r="M2034" i="4"/>
  <c r="G2034" i="4"/>
  <c r="M2033" i="4"/>
  <c r="G2033" i="4"/>
  <c r="M2032" i="4"/>
  <c r="G2032" i="4"/>
  <c r="M2031" i="4"/>
  <c r="G2031" i="4"/>
  <c r="M2030" i="4"/>
  <c r="G2030" i="4"/>
  <c r="M2029" i="4"/>
  <c r="G2029" i="4"/>
  <c r="A2029" i="4"/>
  <c r="M2028" i="4"/>
  <c r="G2028" i="4"/>
  <c r="A2028" i="4"/>
  <c r="M2027" i="4"/>
  <c r="G2027" i="4"/>
  <c r="A2027" i="4"/>
  <c r="M2026" i="4"/>
  <c r="G2026" i="4"/>
  <c r="A2026" i="4"/>
  <c r="M2025" i="4"/>
  <c r="G2025" i="4"/>
  <c r="A2025" i="4"/>
  <c r="M2024" i="4"/>
  <c r="G2024" i="4"/>
  <c r="A2024" i="4"/>
  <c r="M2023" i="4"/>
  <c r="G2023" i="4"/>
  <c r="A2023" i="4"/>
  <c r="M2022" i="4"/>
  <c r="G2022" i="4"/>
  <c r="A2022" i="4"/>
  <c r="M2021" i="4"/>
  <c r="G2021" i="4"/>
  <c r="A2021" i="4"/>
  <c r="M2020" i="4"/>
  <c r="G2020" i="4"/>
  <c r="A2020" i="4"/>
  <c r="M2019" i="4"/>
  <c r="G2019" i="4"/>
  <c r="M2018" i="4"/>
  <c r="G2018" i="4"/>
  <c r="M2017" i="4"/>
  <c r="G2017" i="4"/>
  <c r="M2016" i="4"/>
  <c r="G2016" i="4"/>
  <c r="M2015" i="4"/>
  <c r="G2015" i="4"/>
  <c r="M2014" i="4"/>
  <c r="G2014" i="4"/>
  <c r="M2013" i="4"/>
  <c r="G2013" i="4"/>
  <c r="M2012" i="4"/>
  <c r="G2012" i="4"/>
  <c r="M2011" i="4"/>
  <c r="G2011" i="4"/>
  <c r="M2010" i="4"/>
  <c r="G2010" i="4"/>
  <c r="M2009" i="4"/>
  <c r="G2009" i="4"/>
  <c r="M2008" i="4"/>
  <c r="G2008" i="4"/>
  <c r="M2007" i="4"/>
  <c r="G2007" i="4"/>
  <c r="M2006" i="4"/>
  <c r="G2006" i="4"/>
  <c r="M2005" i="4"/>
  <c r="G2005" i="4"/>
  <c r="M2004" i="4"/>
  <c r="G2004" i="4"/>
  <c r="M2003" i="4"/>
  <c r="G2003" i="4"/>
  <c r="M2002" i="4"/>
  <c r="G2002" i="4"/>
  <c r="M2001" i="4"/>
  <c r="G2001" i="4"/>
  <c r="M2000" i="4"/>
  <c r="G2000" i="4"/>
  <c r="A2000" i="4"/>
  <c r="M1999" i="4"/>
  <c r="G1999" i="4"/>
  <c r="A1999" i="4"/>
  <c r="M1998" i="4"/>
  <c r="G1998" i="4"/>
  <c r="A1998" i="4"/>
  <c r="M1997" i="4"/>
  <c r="G1997" i="4"/>
  <c r="A1997" i="4"/>
  <c r="M1996" i="4"/>
  <c r="G1996" i="4"/>
  <c r="A1996" i="4"/>
  <c r="M1995" i="4"/>
  <c r="G1995" i="4"/>
  <c r="A1995" i="4"/>
  <c r="M1994" i="4"/>
  <c r="G1994" i="4"/>
  <c r="A1994" i="4"/>
  <c r="M1993" i="4"/>
  <c r="G1993" i="4"/>
  <c r="A1993" i="4"/>
  <c r="M1992" i="4"/>
  <c r="G1992" i="4"/>
  <c r="A1992" i="4"/>
  <c r="M1991" i="4"/>
  <c r="G1991" i="4"/>
  <c r="A1991" i="4"/>
  <c r="M1990" i="4"/>
  <c r="G1990" i="4"/>
  <c r="M1989" i="4"/>
  <c r="G1989" i="4"/>
  <c r="M1988" i="4"/>
  <c r="G1988" i="4"/>
  <c r="M1987" i="4"/>
  <c r="G1987" i="4"/>
  <c r="M1986" i="4"/>
  <c r="G1986" i="4"/>
  <c r="M1985" i="4"/>
  <c r="G1985" i="4"/>
  <c r="M1984" i="4"/>
  <c r="G1984" i="4"/>
  <c r="M1983" i="4"/>
  <c r="G1983" i="4"/>
  <c r="M1982" i="4"/>
  <c r="G1982" i="4"/>
  <c r="M1981" i="4"/>
  <c r="G1981" i="4"/>
  <c r="M1980" i="4"/>
  <c r="G1980" i="4"/>
  <c r="A1980" i="4"/>
  <c r="M1979" i="4"/>
  <c r="G1979" i="4"/>
  <c r="A1979" i="4"/>
  <c r="M1978" i="4"/>
  <c r="G1978" i="4"/>
  <c r="A1978" i="4"/>
  <c r="M1977" i="4"/>
  <c r="G1977" i="4"/>
  <c r="A1977" i="4"/>
  <c r="M1976" i="4"/>
  <c r="G1976" i="4"/>
  <c r="A1976" i="4"/>
  <c r="M1975" i="4"/>
  <c r="G1975" i="4"/>
  <c r="A1975" i="4"/>
  <c r="M1974" i="4"/>
  <c r="G1974" i="4"/>
  <c r="A1974" i="4"/>
  <c r="M1973" i="4"/>
  <c r="G1973" i="4"/>
  <c r="A1973" i="4"/>
  <c r="M1972" i="4"/>
  <c r="G1972" i="4"/>
  <c r="A1972" i="4"/>
  <c r="M1971" i="4"/>
  <c r="G1971" i="4"/>
  <c r="A1971" i="4"/>
  <c r="M1970" i="4"/>
  <c r="G1970" i="4"/>
  <c r="M1969" i="4"/>
  <c r="G1969" i="4"/>
  <c r="M1968" i="4"/>
  <c r="G1968" i="4"/>
  <c r="M1967" i="4"/>
  <c r="G1967" i="4"/>
  <c r="M1966" i="4"/>
  <c r="G1966" i="4"/>
  <c r="M1965" i="4"/>
  <c r="G1965" i="4"/>
  <c r="M1964" i="4"/>
  <c r="G1964" i="4"/>
  <c r="M1963" i="4"/>
  <c r="G1963" i="4"/>
  <c r="M1962" i="4"/>
  <c r="G1962" i="4"/>
  <c r="M1961" i="4"/>
  <c r="G1961" i="4"/>
  <c r="M1960" i="4"/>
  <c r="G1960" i="4"/>
  <c r="M1959" i="4"/>
  <c r="G1959" i="4"/>
  <c r="M1958" i="4"/>
  <c r="G1958" i="4"/>
  <c r="M1957" i="4"/>
  <c r="G1957" i="4"/>
  <c r="M1956" i="4"/>
  <c r="G1956" i="4"/>
  <c r="M1955" i="4"/>
  <c r="G1955" i="4"/>
  <c r="A1955" i="4"/>
  <c r="M1954" i="4"/>
  <c r="G1954" i="4"/>
  <c r="A1954" i="4"/>
  <c r="M1953" i="4"/>
  <c r="G1953" i="4"/>
  <c r="A1953" i="4"/>
  <c r="M1952" i="4"/>
  <c r="G1952" i="4"/>
  <c r="A1952" i="4"/>
  <c r="M1951" i="4"/>
  <c r="G1951" i="4"/>
  <c r="A1951" i="4"/>
  <c r="M1950" i="4"/>
  <c r="G1950" i="4"/>
  <c r="A1950" i="4"/>
  <c r="M1949" i="4"/>
  <c r="G1949" i="4"/>
  <c r="A1949" i="4"/>
  <c r="M1948" i="4"/>
  <c r="G1948" i="4"/>
  <c r="A1948" i="4"/>
  <c r="M1947" i="4"/>
  <c r="G1947" i="4"/>
  <c r="A1947" i="4"/>
  <c r="M1946" i="4"/>
  <c r="G1946" i="4"/>
  <c r="A1946" i="4"/>
  <c r="M1945" i="4"/>
  <c r="G1945" i="4"/>
  <c r="M1944" i="4"/>
  <c r="G1944" i="4"/>
  <c r="M1943" i="4"/>
  <c r="G1943" i="4"/>
  <c r="M1942" i="4"/>
  <c r="G1942" i="4"/>
  <c r="M1941" i="4"/>
  <c r="G1941" i="4"/>
  <c r="M1940" i="4"/>
  <c r="G1940" i="4"/>
  <c r="M1939" i="4"/>
  <c r="G1939" i="4"/>
  <c r="M1938" i="4"/>
  <c r="G1938" i="4"/>
  <c r="M1937" i="4"/>
  <c r="G1937" i="4"/>
  <c r="M1936" i="4"/>
  <c r="G1936" i="4"/>
  <c r="M1935" i="4"/>
  <c r="G1935" i="4"/>
  <c r="M1934" i="4"/>
  <c r="G1934" i="4"/>
  <c r="M1933" i="4"/>
  <c r="G1933" i="4"/>
  <c r="M1932" i="4"/>
  <c r="G1932" i="4"/>
  <c r="M1931" i="4"/>
  <c r="G1931" i="4"/>
  <c r="A1931" i="4"/>
  <c r="M1930" i="4"/>
  <c r="G1930" i="4"/>
  <c r="A1930" i="4"/>
  <c r="M1929" i="4"/>
  <c r="G1929" i="4"/>
  <c r="A1929" i="4"/>
  <c r="M1928" i="4"/>
  <c r="G1928" i="4"/>
  <c r="A1928" i="4"/>
  <c r="M1927" i="4"/>
  <c r="G1927" i="4"/>
  <c r="A1927" i="4"/>
  <c r="M1926" i="4"/>
  <c r="G1926" i="4"/>
  <c r="A1926" i="4"/>
  <c r="M1925" i="4"/>
  <c r="G1925" i="4"/>
  <c r="A1925" i="4"/>
  <c r="M1924" i="4"/>
  <c r="G1924" i="4"/>
  <c r="A1924" i="4"/>
  <c r="M1923" i="4"/>
  <c r="G1923" i="4"/>
  <c r="A1923" i="4"/>
  <c r="M1922" i="4"/>
  <c r="G1922" i="4"/>
  <c r="A1922" i="4"/>
  <c r="M1921" i="4"/>
  <c r="I1921" i="4"/>
  <c r="G1921" i="4"/>
  <c r="M1920" i="4"/>
  <c r="I1920" i="4"/>
  <c r="G1920" i="4"/>
  <c r="M1919" i="4"/>
  <c r="I1919" i="4"/>
  <c r="G1919" i="4"/>
  <c r="M1918" i="4"/>
  <c r="I1918" i="4"/>
  <c r="G1918" i="4"/>
  <c r="A1918" i="4"/>
  <c r="M1917" i="4"/>
  <c r="I1917" i="4"/>
  <c r="G1917" i="4"/>
  <c r="A1917" i="4"/>
  <c r="M1916" i="4"/>
  <c r="I1916" i="4"/>
  <c r="G1916" i="4"/>
  <c r="A1916" i="4"/>
  <c r="M1915" i="4"/>
  <c r="I1915" i="4"/>
  <c r="G1915" i="4"/>
  <c r="A1915" i="4"/>
  <c r="M1914" i="4"/>
  <c r="I1914" i="4"/>
  <c r="G1914" i="4"/>
  <c r="A1914" i="4"/>
  <c r="M1913" i="4"/>
  <c r="I1913" i="4"/>
  <c r="G1913" i="4"/>
  <c r="A1913" i="4"/>
  <c r="M1912" i="4"/>
  <c r="I1912" i="4"/>
  <c r="G1912" i="4"/>
  <c r="A1912" i="4"/>
  <c r="M1911" i="4"/>
  <c r="I1911" i="4"/>
  <c r="G1911" i="4"/>
  <c r="A1911" i="4"/>
  <c r="M1910" i="4"/>
  <c r="I1910" i="4"/>
  <c r="G1910" i="4"/>
  <c r="A1910" i="4"/>
  <c r="M1909" i="4"/>
  <c r="G1909" i="4"/>
  <c r="A1909" i="4"/>
  <c r="M1908" i="4"/>
  <c r="G1908" i="4"/>
  <c r="A1908" i="4"/>
  <c r="M1907" i="4"/>
  <c r="G1907" i="4"/>
  <c r="A1907" i="4"/>
  <c r="M1906" i="4"/>
  <c r="G1906" i="4"/>
  <c r="A1906" i="4"/>
  <c r="M1905" i="4"/>
  <c r="G1905" i="4"/>
  <c r="A1905" i="4"/>
  <c r="M1904" i="4"/>
  <c r="G1904" i="4"/>
  <c r="A1904" i="4"/>
  <c r="M1903" i="4"/>
  <c r="G1903" i="4"/>
  <c r="A1903" i="4"/>
  <c r="M1902" i="4"/>
  <c r="G1902" i="4"/>
  <c r="A1902" i="4"/>
  <c r="M1901" i="4"/>
  <c r="G1901" i="4"/>
  <c r="A1901" i="4"/>
  <c r="M1900" i="4"/>
  <c r="G1900" i="4"/>
  <c r="A1900" i="4"/>
  <c r="M1899" i="4"/>
  <c r="G1899" i="4"/>
  <c r="A1899" i="4"/>
  <c r="M1898" i="4"/>
  <c r="G1898" i="4"/>
  <c r="M1897" i="4"/>
  <c r="G1897" i="4"/>
  <c r="M1896" i="4"/>
  <c r="G1896" i="4"/>
  <c r="M1895" i="4"/>
  <c r="G1895" i="4"/>
  <c r="M1894" i="4"/>
  <c r="G1894" i="4"/>
  <c r="M1893" i="4"/>
  <c r="G1893" i="4"/>
  <c r="M1892" i="4"/>
  <c r="G1892" i="4"/>
  <c r="M1891" i="4"/>
  <c r="G1891" i="4"/>
  <c r="M1890" i="4"/>
  <c r="G1890" i="4"/>
  <c r="M1889" i="4"/>
  <c r="G1889" i="4"/>
  <c r="M1888" i="4"/>
  <c r="G1888" i="4"/>
  <c r="M1887" i="4"/>
  <c r="G1887" i="4"/>
  <c r="M1886" i="4"/>
  <c r="G1886" i="4"/>
  <c r="M1885" i="4"/>
  <c r="G1885" i="4"/>
  <c r="M1884" i="4"/>
  <c r="G1884" i="4"/>
  <c r="M1883" i="4"/>
  <c r="G1883" i="4"/>
  <c r="M1882" i="4"/>
  <c r="G1882" i="4"/>
  <c r="M1881" i="4"/>
  <c r="G1881" i="4"/>
  <c r="M1880" i="4"/>
  <c r="G1880" i="4"/>
  <c r="M1879" i="4"/>
  <c r="G1879" i="4"/>
  <c r="A1879" i="4"/>
  <c r="M1878" i="4"/>
  <c r="G1878" i="4"/>
  <c r="M1877" i="4"/>
  <c r="G1877" i="4"/>
  <c r="A1877" i="4"/>
  <c r="M1876" i="4"/>
  <c r="G1876" i="4"/>
  <c r="A1876" i="4"/>
  <c r="M1875" i="4"/>
  <c r="G1875" i="4"/>
  <c r="A1875" i="4"/>
  <c r="M1874" i="4"/>
  <c r="G1874" i="4"/>
  <c r="A1874" i="4"/>
  <c r="M1873" i="4"/>
  <c r="G1873" i="4"/>
  <c r="A1873" i="4"/>
  <c r="M1872" i="4"/>
  <c r="G1872" i="4"/>
  <c r="A1872" i="4"/>
  <c r="M1871" i="4"/>
  <c r="G1871" i="4"/>
  <c r="A1871" i="4"/>
  <c r="M1870" i="4"/>
  <c r="G1870" i="4"/>
  <c r="A1870" i="4"/>
  <c r="M1869" i="4"/>
  <c r="G1869" i="4"/>
  <c r="A1869" i="4"/>
  <c r="M1868" i="4"/>
  <c r="G1868" i="4"/>
  <c r="A1868" i="4"/>
  <c r="M1867" i="4"/>
  <c r="G1867" i="4"/>
  <c r="M1866" i="4"/>
  <c r="G1866" i="4"/>
  <c r="M1865" i="4"/>
  <c r="G1865" i="4"/>
  <c r="M1864" i="4"/>
  <c r="G1864" i="4"/>
  <c r="M1863" i="4"/>
  <c r="G1863" i="4"/>
  <c r="M1862" i="4"/>
  <c r="G1862" i="4"/>
  <c r="M1861" i="4"/>
  <c r="G1861" i="4"/>
  <c r="M1860" i="4"/>
  <c r="G1860" i="4"/>
  <c r="M1859" i="4"/>
  <c r="G1859" i="4"/>
  <c r="M1858" i="4"/>
  <c r="G1858" i="4"/>
  <c r="M1857" i="4"/>
  <c r="G1857" i="4"/>
  <c r="M1856" i="4"/>
  <c r="G1856" i="4"/>
  <c r="M1855" i="4"/>
  <c r="G1855" i="4"/>
  <c r="M1854" i="4"/>
  <c r="G1854" i="4"/>
  <c r="M1853" i="4"/>
  <c r="G1853" i="4"/>
  <c r="M1852" i="4"/>
  <c r="G1852" i="4"/>
  <c r="M1851" i="4"/>
  <c r="G1851" i="4"/>
  <c r="A1851" i="4"/>
  <c r="M1850" i="4"/>
  <c r="G1850" i="4"/>
  <c r="A1850" i="4"/>
  <c r="M1849" i="4"/>
  <c r="G1849" i="4"/>
  <c r="A1849" i="4"/>
  <c r="M1848" i="4"/>
  <c r="G1848" i="4"/>
  <c r="A1848" i="4"/>
  <c r="M1847" i="4"/>
  <c r="G1847" i="4"/>
  <c r="A1847" i="4"/>
  <c r="M1846" i="4"/>
  <c r="G1846" i="4"/>
  <c r="A1846" i="4"/>
  <c r="M1845" i="4"/>
  <c r="G1845" i="4"/>
  <c r="A1845" i="4"/>
  <c r="M1844" i="4"/>
  <c r="G1844" i="4"/>
  <c r="A1844" i="4"/>
  <c r="M1843" i="4"/>
  <c r="G1843" i="4"/>
  <c r="A1843" i="4"/>
  <c r="M1842" i="4"/>
  <c r="G1842" i="4"/>
  <c r="A1842" i="4"/>
  <c r="M1841" i="4"/>
  <c r="G1841" i="4"/>
  <c r="M1840" i="4"/>
  <c r="G1840" i="4"/>
  <c r="M1839" i="4"/>
  <c r="G1839" i="4"/>
  <c r="M1838" i="4"/>
  <c r="G1838" i="4"/>
  <c r="M1837" i="4"/>
  <c r="G1837" i="4"/>
  <c r="M1836" i="4"/>
  <c r="G1836" i="4"/>
  <c r="M1835" i="4"/>
  <c r="G1835" i="4"/>
  <c r="M1834" i="4"/>
  <c r="G1834" i="4"/>
  <c r="M1833" i="4"/>
  <c r="G1833" i="4"/>
  <c r="M1832" i="4"/>
  <c r="G1832" i="4"/>
  <c r="M1831" i="4"/>
  <c r="G1831" i="4"/>
  <c r="A1831" i="4"/>
  <c r="M1830" i="4"/>
  <c r="G1830" i="4"/>
  <c r="A1830" i="4"/>
  <c r="M1829" i="4"/>
  <c r="G1829" i="4"/>
  <c r="A1829" i="4"/>
  <c r="M1828" i="4"/>
  <c r="G1828" i="4"/>
  <c r="A1828" i="4"/>
  <c r="M1827" i="4"/>
  <c r="G1827" i="4"/>
  <c r="A1827" i="4"/>
  <c r="M1826" i="4"/>
  <c r="G1826" i="4"/>
  <c r="A1826" i="4"/>
  <c r="M1825" i="4"/>
  <c r="G1825" i="4"/>
  <c r="A1825" i="4"/>
  <c r="M1824" i="4"/>
  <c r="G1824" i="4"/>
  <c r="A1824" i="4"/>
  <c r="M1823" i="4"/>
  <c r="G1823" i="4"/>
  <c r="A1823" i="4"/>
  <c r="M1822" i="4"/>
  <c r="G1822" i="4"/>
  <c r="A1822" i="4"/>
  <c r="M1821" i="4"/>
  <c r="G1821" i="4"/>
  <c r="A1821" i="4"/>
  <c r="M1820" i="4"/>
  <c r="G1820" i="4"/>
  <c r="A1820" i="4"/>
  <c r="M1819" i="4"/>
  <c r="G1819" i="4"/>
  <c r="A1819" i="4"/>
  <c r="M1818" i="4"/>
  <c r="G1818" i="4"/>
  <c r="A1818" i="4"/>
  <c r="M1817" i="4"/>
  <c r="G1817" i="4"/>
  <c r="A1817" i="4"/>
  <c r="M1816" i="4"/>
  <c r="G1816" i="4"/>
  <c r="A1816" i="4"/>
  <c r="M1815" i="4"/>
  <c r="G1815" i="4"/>
  <c r="A1815" i="4"/>
  <c r="M1814" i="4"/>
  <c r="G1814" i="4"/>
  <c r="A1814" i="4"/>
  <c r="M1813" i="4"/>
  <c r="G1813" i="4"/>
  <c r="M1812" i="4"/>
  <c r="G1812" i="4"/>
  <c r="M1811" i="4"/>
  <c r="G1811" i="4"/>
  <c r="M1810" i="4"/>
  <c r="G1810" i="4"/>
  <c r="M1809" i="4"/>
  <c r="G1809" i="4"/>
  <c r="M1808" i="4"/>
  <c r="G1808" i="4"/>
  <c r="M1807" i="4"/>
  <c r="G1807" i="4"/>
  <c r="M1806" i="4"/>
  <c r="G1806" i="4"/>
  <c r="M1805" i="4"/>
  <c r="G1805" i="4"/>
  <c r="M1804" i="4"/>
  <c r="G1804" i="4"/>
  <c r="M1803" i="4"/>
  <c r="G1803" i="4"/>
  <c r="M1802" i="4"/>
  <c r="G1802" i="4"/>
  <c r="M1801" i="4"/>
  <c r="G1801" i="4"/>
  <c r="M1800" i="4"/>
  <c r="G1800" i="4"/>
  <c r="M1799" i="4"/>
  <c r="G1799" i="4"/>
  <c r="M1798" i="4"/>
  <c r="G1798" i="4"/>
  <c r="M1797" i="4"/>
  <c r="G1797" i="4"/>
  <c r="M1796" i="4"/>
  <c r="G1796" i="4"/>
  <c r="M1795" i="4"/>
  <c r="G1795" i="4"/>
  <c r="M1794" i="4"/>
  <c r="G1794" i="4"/>
  <c r="M1793" i="4"/>
  <c r="G1793" i="4"/>
  <c r="M1792" i="4"/>
  <c r="G1792" i="4"/>
  <c r="M1791" i="4"/>
  <c r="G1791" i="4"/>
  <c r="M1790" i="4"/>
  <c r="G1790" i="4"/>
  <c r="M1789" i="4"/>
  <c r="G1789" i="4"/>
  <c r="M1788" i="4"/>
  <c r="G1788" i="4"/>
  <c r="M1787" i="4"/>
  <c r="G1787" i="4"/>
  <c r="M1786" i="4"/>
  <c r="G1786" i="4"/>
  <c r="M1785" i="4"/>
  <c r="G1785" i="4"/>
  <c r="M1784" i="4"/>
  <c r="G1784" i="4"/>
  <c r="M1783" i="4"/>
  <c r="G1783" i="4"/>
  <c r="M1782" i="4"/>
  <c r="G1782" i="4"/>
  <c r="M1781" i="4"/>
  <c r="G1781" i="4"/>
  <c r="M1780" i="4"/>
  <c r="G1780" i="4"/>
  <c r="M1779" i="4"/>
  <c r="G1779" i="4"/>
  <c r="M1778" i="4"/>
  <c r="G1778" i="4"/>
  <c r="M1777" i="4"/>
  <c r="G1777" i="4"/>
  <c r="M1776" i="4"/>
  <c r="G1776" i="4"/>
  <c r="M1775" i="4"/>
  <c r="G1775" i="4"/>
  <c r="R1774" i="4"/>
  <c r="M1774" i="4"/>
  <c r="G1774" i="4"/>
  <c r="A1774" i="4"/>
  <c r="M1773" i="4"/>
  <c r="G1773" i="4"/>
  <c r="M1772" i="4"/>
  <c r="G1772" i="4"/>
  <c r="M1771" i="4"/>
  <c r="G1771" i="4"/>
  <c r="M1770" i="4"/>
  <c r="G1770" i="4"/>
  <c r="M1769" i="4"/>
  <c r="G1769" i="4"/>
  <c r="M1768" i="4"/>
  <c r="G1768" i="4"/>
  <c r="M1767" i="4"/>
  <c r="G1767" i="4"/>
  <c r="M1766" i="4"/>
  <c r="G1766" i="4"/>
  <c r="M1765" i="4"/>
  <c r="G1765" i="4"/>
  <c r="M1764" i="4"/>
  <c r="G1764" i="4"/>
  <c r="M1763" i="4"/>
  <c r="G1763" i="4"/>
  <c r="M1762" i="4"/>
  <c r="G1762" i="4"/>
  <c r="M1761" i="4"/>
  <c r="G1761" i="4"/>
  <c r="M1760" i="4"/>
  <c r="G1760" i="4"/>
  <c r="M1759" i="4"/>
  <c r="G1759" i="4"/>
  <c r="M1758" i="4"/>
  <c r="G1758" i="4"/>
  <c r="M1757" i="4"/>
  <c r="G1757" i="4"/>
  <c r="M1756" i="4"/>
  <c r="G1756" i="4"/>
  <c r="M1755" i="4"/>
  <c r="G1755" i="4"/>
  <c r="M1754" i="4"/>
  <c r="G1754" i="4"/>
  <c r="M1753" i="4"/>
  <c r="G1753" i="4"/>
  <c r="M1752" i="4"/>
  <c r="G1752" i="4"/>
  <c r="M1751" i="4"/>
  <c r="G1751" i="4"/>
  <c r="M1750" i="4"/>
  <c r="G1750" i="4"/>
  <c r="M1749" i="4"/>
  <c r="G1749" i="4"/>
  <c r="M1748" i="4"/>
  <c r="G1748" i="4"/>
  <c r="M1747" i="4"/>
  <c r="G1747" i="4"/>
  <c r="M1746" i="4"/>
  <c r="G1746" i="4"/>
  <c r="M1745" i="4"/>
  <c r="G1745" i="4"/>
  <c r="M1744" i="4"/>
  <c r="G1744" i="4"/>
  <c r="M1743" i="4"/>
  <c r="G1743" i="4"/>
  <c r="A1743" i="4"/>
  <c r="M1742" i="4"/>
  <c r="G1742" i="4"/>
  <c r="A1742" i="4"/>
  <c r="M1741" i="4"/>
  <c r="G1741" i="4"/>
  <c r="A1741" i="4"/>
  <c r="M1740" i="4"/>
  <c r="G1740" i="4"/>
  <c r="A1740" i="4"/>
  <c r="M1739" i="4"/>
  <c r="G1739" i="4"/>
  <c r="A1739" i="4"/>
  <c r="M1738" i="4"/>
  <c r="G1738" i="4"/>
  <c r="A1738" i="4"/>
  <c r="M1737" i="4"/>
  <c r="G1737" i="4"/>
  <c r="A1737" i="4"/>
  <c r="M1736" i="4"/>
  <c r="G1736" i="4"/>
  <c r="A1736" i="4"/>
  <c r="M1735" i="4"/>
  <c r="G1735" i="4"/>
  <c r="A1735" i="4"/>
  <c r="M1734" i="4"/>
  <c r="G1734" i="4"/>
  <c r="A1734" i="4"/>
  <c r="M1733" i="4"/>
  <c r="G1733" i="4"/>
  <c r="M1732" i="4"/>
  <c r="G1732" i="4"/>
  <c r="M1731" i="4"/>
  <c r="G1731" i="4"/>
  <c r="M1730" i="4"/>
  <c r="G1730" i="4"/>
  <c r="M1729" i="4"/>
  <c r="G1729" i="4"/>
  <c r="M1728" i="4"/>
  <c r="G1728" i="4"/>
  <c r="M1727" i="4"/>
  <c r="G1727" i="4"/>
  <c r="M1726" i="4"/>
  <c r="G1726" i="4"/>
  <c r="M1725" i="4"/>
  <c r="G1725" i="4"/>
  <c r="M1724" i="4"/>
  <c r="G1724" i="4"/>
  <c r="M1723" i="4"/>
  <c r="G1723" i="4"/>
  <c r="M1722" i="4"/>
  <c r="G1722" i="4"/>
  <c r="M1721" i="4"/>
  <c r="G1721" i="4"/>
  <c r="M1720" i="4"/>
  <c r="G1720" i="4"/>
  <c r="M1719" i="4"/>
  <c r="G1719" i="4"/>
  <c r="M1718" i="4"/>
  <c r="G1718" i="4"/>
  <c r="M1717" i="4"/>
  <c r="G1717" i="4"/>
  <c r="M1716" i="4"/>
  <c r="G1716" i="4"/>
  <c r="M1715" i="4"/>
  <c r="G1715" i="4"/>
  <c r="M1714" i="4"/>
  <c r="G1714" i="4"/>
  <c r="M1713" i="4"/>
  <c r="G1713" i="4"/>
  <c r="M1712" i="4"/>
  <c r="G1712" i="4"/>
  <c r="M1711" i="4"/>
  <c r="G1711" i="4"/>
  <c r="M1710" i="4"/>
  <c r="G1710" i="4"/>
  <c r="M1709" i="4"/>
  <c r="G1709" i="4"/>
  <c r="M1708" i="4"/>
  <c r="G1708" i="4"/>
  <c r="M1707" i="4"/>
  <c r="G1707" i="4"/>
  <c r="M1706" i="4"/>
  <c r="G1706" i="4"/>
  <c r="A1706" i="4"/>
  <c r="M1705" i="4"/>
  <c r="G1705" i="4"/>
  <c r="A1705" i="4"/>
  <c r="M1704" i="4"/>
  <c r="G1704" i="4"/>
  <c r="A1704" i="4"/>
  <c r="M1703" i="4"/>
  <c r="G1703" i="4"/>
  <c r="A1703" i="4"/>
  <c r="M1702" i="4"/>
  <c r="G1702" i="4"/>
  <c r="A1702" i="4"/>
  <c r="M1701" i="4"/>
  <c r="G1701" i="4"/>
  <c r="A1701" i="4"/>
  <c r="M1700" i="4"/>
  <c r="G1700" i="4"/>
  <c r="A1700" i="4"/>
  <c r="M1699" i="4"/>
  <c r="G1699" i="4"/>
  <c r="A1699" i="4"/>
  <c r="M1698" i="4"/>
  <c r="G1698" i="4"/>
  <c r="A1698" i="4"/>
  <c r="M1697" i="4"/>
  <c r="G1697" i="4"/>
  <c r="A1697" i="4"/>
  <c r="M1696" i="4"/>
  <c r="G1696" i="4"/>
  <c r="M1695" i="4"/>
  <c r="G1695" i="4"/>
  <c r="M1694" i="4"/>
  <c r="G1694" i="4"/>
  <c r="M1693" i="4"/>
  <c r="G1693" i="4"/>
  <c r="M1692" i="4"/>
  <c r="G1692" i="4"/>
  <c r="M1691" i="4"/>
  <c r="G1691" i="4"/>
  <c r="M1690" i="4"/>
  <c r="G1690" i="4"/>
  <c r="M1689" i="4"/>
  <c r="G1689" i="4"/>
  <c r="M1688" i="4"/>
  <c r="G1688" i="4"/>
  <c r="M1687" i="4"/>
  <c r="G1687" i="4"/>
  <c r="M1686" i="4"/>
  <c r="G1686" i="4"/>
  <c r="M1685" i="4"/>
  <c r="G1685" i="4"/>
  <c r="M1684" i="4"/>
  <c r="G1684" i="4"/>
  <c r="A1684" i="4"/>
  <c r="M1683" i="4"/>
  <c r="G1683" i="4"/>
  <c r="A1683" i="4"/>
  <c r="M1682" i="4"/>
  <c r="G1682" i="4"/>
  <c r="A1682" i="4"/>
  <c r="M1681" i="4"/>
  <c r="G1681" i="4"/>
  <c r="A1681" i="4"/>
  <c r="M1680" i="4"/>
  <c r="G1680" i="4"/>
  <c r="A1680" i="4"/>
  <c r="M1679" i="4"/>
  <c r="G1679" i="4"/>
  <c r="A1679" i="4"/>
  <c r="M1678" i="4"/>
  <c r="G1678" i="4"/>
  <c r="A1678" i="4"/>
  <c r="M1677" i="4"/>
  <c r="G1677" i="4"/>
  <c r="A1677" i="4"/>
  <c r="M1676" i="4"/>
  <c r="G1676" i="4"/>
  <c r="A1676" i="4"/>
  <c r="M1675" i="4"/>
  <c r="G1675" i="4"/>
  <c r="A1675" i="4"/>
  <c r="M1674" i="4"/>
  <c r="G1674" i="4"/>
  <c r="M1673" i="4"/>
  <c r="G1673" i="4"/>
  <c r="M1672" i="4"/>
  <c r="G1672" i="4"/>
  <c r="M1671" i="4"/>
  <c r="G1671" i="4"/>
  <c r="M1670" i="4"/>
  <c r="G1670" i="4"/>
  <c r="M1669" i="4"/>
  <c r="G1669" i="4"/>
  <c r="M1668" i="4"/>
  <c r="G1668" i="4"/>
  <c r="M1667" i="4"/>
  <c r="G1667" i="4"/>
  <c r="M1666" i="4"/>
  <c r="G1666" i="4"/>
  <c r="M1665" i="4"/>
  <c r="G1665" i="4"/>
  <c r="M1664" i="4"/>
  <c r="G1664" i="4"/>
  <c r="M1663" i="4"/>
  <c r="G1663" i="4"/>
  <c r="M1662" i="4"/>
  <c r="G1662" i="4"/>
  <c r="M1661" i="4"/>
  <c r="G1661" i="4"/>
  <c r="M1660" i="4"/>
  <c r="G1660" i="4"/>
  <c r="M1659" i="4"/>
  <c r="G1659" i="4"/>
  <c r="M1658" i="4"/>
  <c r="G1658" i="4"/>
  <c r="M1657" i="4"/>
  <c r="G1657" i="4"/>
  <c r="M1656" i="4"/>
  <c r="G1656" i="4"/>
  <c r="M1655" i="4"/>
  <c r="G1655" i="4"/>
  <c r="M1654" i="4"/>
  <c r="G1654" i="4"/>
  <c r="M1653" i="4"/>
  <c r="G1653" i="4"/>
  <c r="M1652" i="4"/>
  <c r="G1652" i="4"/>
  <c r="M1651" i="4"/>
  <c r="G1651" i="4"/>
  <c r="M1650" i="4"/>
  <c r="G1650" i="4"/>
  <c r="M1649" i="4"/>
  <c r="G1649" i="4"/>
  <c r="M1648" i="4"/>
  <c r="G1648" i="4"/>
  <c r="M1647" i="4"/>
  <c r="G1647" i="4"/>
  <c r="M1646" i="4"/>
  <c r="G1646" i="4"/>
  <c r="M1645" i="4"/>
  <c r="G1645" i="4"/>
  <c r="M1644" i="4"/>
  <c r="G1644" i="4"/>
  <c r="M1643" i="4"/>
  <c r="G1643" i="4"/>
  <c r="M1642" i="4"/>
  <c r="G1642" i="4"/>
  <c r="M1641" i="4"/>
  <c r="G1641" i="4"/>
  <c r="M1640" i="4"/>
  <c r="G1640" i="4"/>
  <c r="M1639" i="4"/>
  <c r="G1639" i="4"/>
  <c r="M1638" i="4"/>
  <c r="G1638" i="4"/>
  <c r="A1638" i="4"/>
  <c r="M1637" i="4"/>
  <c r="G1637" i="4"/>
  <c r="A1637" i="4"/>
  <c r="M1636" i="4"/>
  <c r="G1636" i="4"/>
  <c r="A1636" i="4"/>
  <c r="M1635" i="4"/>
  <c r="G1635" i="4"/>
  <c r="A1635" i="4"/>
  <c r="M1634" i="4"/>
  <c r="G1634" i="4"/>
  <c r="A1634" i="4"/>
  <c r="M1633" i="4"/>
  <c r="G1633" i="4"/>
  <c r="A1633" i="4"/>
  <c r="M1632" i="4"/>
  <c r="G1632" i="4"/>
  <c r="A1632" i="4"/>
  <c r="M1631" i="4"/>
  <c r="G1631" i="4"/>
  <c r="A1631" i="4"/>
  <c r="M1630" i="4"/>
  <c r="G1630" i="4"/>
  <c r="A1630" i="4"/>
  <c r="M1629" i="4"/>
  <c r="G1629" i="4"/>
  <c r="A1629" i="4"/>
  <c r="M1628" i="4"/>
  <c r="G1628" i="4"/>
  <c r="A1628" i="4"/>
  <c r="M1627" i="4"/>
  <c r="G1627" i="4"/>
  <c r="A1627" i="4"/>
  <c r="M1626" i="4"/>
  <c r="G1626" i="4"/>
  <c r="A1626" i="4"/>
  <c r="M1625" i="4"/>
  <c r="G1625" i="4"/>
  <c r="A1625" i="4"/>
  <c r="M1624" i="4"/>
  <c r="G1624" i="4"/>
  <c r="A1624" i="4"/>
  <c r="M1623" i="4"/>
  <c r="G1623" i="4"/>
  <c r="A1623" i="4"/>
  <c r="M1622" i="4"/>
  <c r="G1622" i="4"/>
  <c r="A1622" i="4"/>
  <c r="M1621" i="4"/>
  <c r="G1621" i="4"/>
  <c r="A1621" i="4"/>
  <c r="M1620" i="4"/>
  <c r="G1620" i="4"/>
  <c r="M1619" i="4"/>
  <c r="G1619" i="4"/>
  <c r="M1618" i="4"/>
  <c r="G1618" i="4"/>
  <c r="M1617" i="4"/>
  <c r="G1617" i="4"/>
  <c r="M1616" i="4"/>
  <c r="G1616" i="4"/>
  <c r="M1615" i="4"/>
  <c r="G1615" i="4"/>
  <c r="M1614" i="4"/>
  <c r="G1614" i="4"/>
  <c r="M1613" i="4"/>
  <c r="G1613" i="4"/>
  <c r="M1612" i="4"/>
  <c r="G1612" i="4"/>
  <c r="M1611" i="4"/>
  <c r="G1611" i="4"/>
  <c r="M1610" i="4"/>
  <c r="G1610" i="4"/>
  <c r="M1609" i="4"/>
  <c r="G1609" i="4"/>
  <c r="M1608" i="4"/>
  <c r="G1608" i="4"/>
  <c r="M1607" i="4"/>
  <c r="G1607" i="4"/>
  <c r="M1606" i="4"/>
  <c r="G1606" i="4"/>
  <c r="M1605" i="4"/>
  <c r="G1605" i="4"/>
  <c r="M1604" i="4"/>
  <c r="G1604" i="4"/>
  <c r="M1603" i="4"/>
  <c r="G1603" i="4"/>
  <c r="M1602" i="4"/>
  <c r="G1602" i="4"/>
  <c r="M1601" i="4"/>
  <c r="G1601" i="4"/>
  <c r="A1601" i="4"/>
  <c r="M1600" i="4"/>
  <c r="G1600" i="4"/>
  <c r="A1600" i="4"/>
  <c r="M1599" i="4"/>
  <c r="G1599" i="4"/>
  <c r="A1599" i="4"/>
  <c r="M1598" i="4"/>
  <c r="G1598" i="4"/>
  <c r="A1598" i="4"/>
  <c r="M1597" i="4"/>
  <c r="G1597" i="4"/>
  <c r="A1597" i="4"/>
  <c r="M1596" i="4"/>
  <c r="G1596" i="4"/>
  <c r="A1596" i="4"/>
  <c r="M1595" i="4"/>
  <c r="G1595" i="4"/>
  <c r="A1595" i="4"/>
  <c r="M1594" i="4"/>
  <c r="G1594" i="4"/>
  <c r="A1594" i="4"/>
  <c r="M1593" i="4"/>
  <c r="G1593" i="4"/>
  <c r="A1593" i="4"/>
  <c r="M1592" i="4"/>
  <c r="G1592" i="4"/>
  <c r="A1592" i="4"/>
  <c r="M1591" i="4"/>
  <c r="G1591" i="4"/>
  <c r="M1590" i="4"/>
  <c r="G1590" i="4"/>
  <c r="M1589" i="4"/>
  <c r="G1589" i="4"/>
  <c r="M1588" i="4"/>
  <c r="G1588" i="4"/>
  <c r="M1587" i="4"/>
  <c r="G1587" i="4"/>
  <c r="M1586" i="4"/>
  <c r="G1586" i="4"/>
  <c r="M1585" i="4"/>
  <c r="G1585" i="4"/>
  <c r="A1585" i="4"/>
  <c r="M1584" i="4"/>
  <c r="G1584" i="4"/>
  <c r="A1584" i="4"/>
  <c r="M1583" i="4"/>
  <c r="G1583" i="4"/>
  <c r="A1583" i="4"/>
  <c r="M1582" i="4"/>
  <c r="G1582" i="4"/>
  <c r="A1582" i="4"/>
  <c r="M1581" i="4"/>
  <c r="G1581" i="4"/>
  <c r="A1581" i="4"/>
  <c r="M1580" i="4"/>
  <c r="G1580" i="4"/>
  <c r="A1580" i="4"/>
  <c r="M1579" i="4"/>
  <c r="G1579" i="4"/>
  <c r="A1579" i="4"/>
  <c r="M1578" i="4"/>
  <c r="G1578" i="4"/>
  <c r="A1578" i="4"/>
  <c r="M1577" i="4"/>
  <c r="G1577" i="4"/>
  <c r="A1577" i="4"/>
  <c r="M1576" i="4"/>
  <c r="G1576" i="4"/>
  <c r="M1575" i="4"/>
  <c r="G1575" i="4"/>
  <c r="M1574" i="4"/>
  <c r="G1574" i="4"/>
  <c r="A1574" i="4"/>
  <c r="M1573" i="4"/>
  <c r="G1573" i="4"/>
  <c r="A1573" i="4"/>
  <c r="M1572" i="4"/>
  <c r="G1572" i="4"/>
  <c r="A1572" i="4"/>
  <c r="M1571" i="4"/>
  <c r="G1571" i="4"/>
  <c r="A1571" i="4"/>
  <c r="M1570" i="4"/>
  <c r="G1570" i="4"/>
  <c r="A1570" i="4"/>
  <c r="M1569" i="4"/>
  <c r="G1569" i="4"/>
  <c r="A1569" i="4"/>
  <c r="M1568" i="4"/>
  <c r="G1568" i="4"/>
  <c r="A1568" i="4"/>
  <c r="M1567" i="4"/>
  <c r="G1567" i="4"/>
  <c r="A1567" i="4"/>
  <c r="M1566" i="4"/>
  <c r="G1566" i="4"/>
  <c r="A1566" i="4"/>
  <c r="M1565" i="4"/>
  <c r="G1565" i="4"/>
  <c r="A1565" i="4"/>
  <c r="M1564" i="4"/>
  <c r="G1564" i="4"/>
  <c r="A1564" i="4"/>
  <c r="M1563" i="4"/>
  <c r="G1563" i="4"/>
  <c r="A1563" i="4"/>
  <c r="M1562" i="4"/>
  <c r="G1562" i="4"/>
  <c r="A1562" i="4"/>
  <c r="M1561" i="4"/>
  <c r="G1561" i="4"/>
  <c r="A1561" i="4"/>
  <c r="M1560" i="4"/>
  <c r="G1560" i="4"/>
  <c r="A1560" i="4"/>
  <c r="M1559" i="4"/>
  <c r="G1559" i="4"/>
  <c r="A1559" i="4"/>
  <c r="M1558" i="4"/>
  <c r="G1558" i="4"/>
  <c r="A1558" i="4"/>
  <c r="M1557" i="4"/>
  <c r="G1557" i="4"/>
  <c r="A1557" i="4"/>
  <c r="M1556" i="4"/>
  <c r="G1556" i="4"/>
  <c r="A1556" i="4"/>
  <c r="M1555" i="4"/>
  <c r="G1555" i="4"/>
  <c r="A1555" i="4"/>
  <c r="M1554" i="4"/>
  <c r="G1554" i="4"/>
  <c r="A1554" i="4"/>
  <c r="M1553" i="4"/>
  <c r="G1553" i="4"/>
  <c r="A1553" i="4"/>
  <c r="M1552" i="4"/>
  <c r="G1552" i="4"/>
  <c r="A1552" i="4"/>
  <c r="M1551" i="4"/>
  <c r="G1551" i="4"/>
  <c r="A1551" i="4"/>
  <c r="M1550" i="4"/>
  <c r="G1550" i="4"/>
  <c r="A1550" i="4"/>
  <c r="M1549" i="4"/>
  <c r="G1549" i="4"/>
  <c r="A1549" i="4"/>
  <c r="M1548" i="4"/>
  <c r="G1548" i="4"/>
  <c r="A1548" i="4"/>
  <c r="M1547" i="4"/>
  <c r="G1547" i="4"/>
  <c r="A1547" i="4"/>
  <c r="M1546" i="4"/>
  <c r="G1546" i="4"/>
  <c r="A1546" i="4"/>
  <c r="M1545" i="4"/>
  <c r="G1545" i="4"/>
  <c r="A1545" i="4"/>
  <c r="M1544" i="4"/>
  <c r="G1544" i="4"/>
  <c r="A1544" i="4"/>
  <c r="M1543" i="4"/>
  <c r="G1543" i="4"/>
  <c r="A1543" i="4"/>
  <c r="M1542" i="4"/>
  <c r="G1542" i="4"/>
  <c r="A1542" i="4"/>
  <c r="M1541" i="4"/>
  <c r="G1541" i="4"/>
  <c r="A1541" i="4"/>
  <c r="M1540" i="4"/>
  <c r="G1540" i="4"/>
  <c r="A1540" i="4"/>
  <c r="M1539" i="4"/>
  <c r="G1539" i="4"/>
  <c r="A1539" i="4"/>
  <c r="M1538" i="4"/>
  <c r="G1538" i="4"/>
  <c r="A1538" i="4"/>
  <c r="M1537" i="4"/>
  <c r="G1537" i="4"/>
  <c r="M1536" i="4"/>
  <c r="G1536" i="4"/>
  <c r="M1535" i="4"/>
  <c r="G1535" i="4"/>
  <c r="M1534" i="4"/>
  <c r="G1534" i="4"/>
  <c r="M1533" i="4"/>
  <c r="G1533" i="4"/>
  <c r="M1532" i="4"/>
  <c r="G1532" i="4"/>
  <c r="M1531" i="4"/>
  <c r="G1531" i="4"/>
  <c r="M1530" i="4"/>
  <c r="G1530" i="4"/>
  <c r="M1529" i="4"/>
  <c r="G1529" i="4"/>
  <c r="M1528" i="4"/>
  <c r="G1528" i="4"/>
  <c r="M1527" i="4"/>
  <c r="G1527" i="4"/>
  <c r="M1526" i="4"/>
  <c r="G1526" i="4"/>
  <c r="M1525" i="4"/>
  <c r="G1525" i="4"/>
  <c r="M1524" i="4"/>
  <c r="G1524" i="4"/>
  <c r="M1523" i="4"/>
  <c r="G1523" i="4"/>
  <c r="M1522" i="4"/>
  <c r="G1522" i="4"/>
  <c r="M1521" i="4"/>
  <c r="G1521" i="4"/>
  <c r="M1520" i="4"/>
  <c r="G1520" i="4"/>
  <c r="M1519" i="4"/>
  <c r="G1519" i="4"/>
  <c r="M1518" i="4"/>
  <c r="G1518" i="4"/>
  <c r="M1517" i="4"/>
  <c r="G1517" i="4"/>
  <c r="M1516" i="4"/>
  <c r="G1516" i="4"/>
  <c r="M1515" i="4"/>
  <c r="G1515" i="4"/>
  <c r="M1514" i="4"/>
  <c r="G1514" i="4"/>
  <c r="M1513" i="4"/>
  <c r="G1513" i="4"/>
  <c r="M1512" i="4"/>
  <c r="G1512" i="4"/>
  <c r="M1511" i="4"/>
  <c r="G1511" i="4"/>
  <c r="A1511" i="4"/>
  <c r="M1510" i="4"/>
  <c r="G1510" i="4"/>
  <c r="A1510" i="4"/>
  <c r="M1509" i="4"/>
  <c r="G1509" i="4"/>
  <c r="A1509" i="4"/>
  <c r="M1508" i="4"/>
  <c r="G1508" i="4"/>
  <c r="A1508" i="4"/>
  <c r="M1507" i="4"/>
  <c r="G1507" i="4"/>
  <c r="A1507" i="4"/>
  <c r="M1506" i="4"/>
  <c r="G1506" i="4"/>
  <c r="A1506" i="4"/>
  <c r="M1505" i="4"/>
  <c r="G1505" i="4"/>
  <c r="A1505" i="4"/>
  <c r="M1504" i="4"/>
  <c r="G1504" i="4"/>
  <c r="A1504" i="4"/>
  <c r="M1503" i="4"/>
  <c r="G1503" i="4"/>
  <c r="A1503" i="4"/>
  <c r="M1502" i="4"/>
  <c r="G1502" i="4"/>
  <c r="A1502" i="4"/>
  <c r="M1501" i="4"/>
  <c r="G1501" i="4"/>
  <c r="M1500" i="4"/>
  <c r="G1500" i="4"/>
  <c r="M1499" i="4"/>
  <c r="G1499" i="4"/>
  <c r="M1498" i="4"/>
  <c r="G1498" i="4"/>
  <c r="M1497" i="4"/>
  <c r="G1497" i="4"/>
  <c r="M1496" i="4"/>
  <c r="G1496" i="4"/>
  <c r="M1495" i="4"/>
  <c r="G1495" i="4"/>
  <c r="M1494" i="4"/>
  <c r="G1494" i="4"/>
  <c r="M1493" i="4"/>
  <c r="G1493" i="4"/>
  <c r="M1492" i="4"/>
  <c r="G1492" i="4"/>
  <c r="M1491" i="4"/>
  <c r="G1491" i="4"/>
  <c r="M1490" i="4"/>
  <c r="G1490" i="4"/>
  <c r="M1489" i="4"/>
  <c r="G1489" i="4"/>
  <c r="M1488" i="4"/>
  <c r="G1488" i="4"/>
  <c r="M1487" i="4"/>
  <c r="G1487" i="4"/>
  <c r="M1486" i="4"/>
  <c r="G1486" i="4"/>
  <c r="M1485" i="4"/>
  <c r="G1485" i="4"/>
  <c r="M1484" i="4"/>
  <c r="G1484" i="4"/>
  <c r="M1483" i="4"/>
  <c r="G1483" i="4"/>
  <c r="M1482" i="4"/>
  <c r="G1482" i="4"/>
  <c r="M1481" i="4"/>
  <c r="G1481" i="4"/>
  <c r="M1480" i="4"/>
  <c r="G1480" i="4"/>
  <c r="M1479" i="4"/>
  <c r="G1479" i="4"/>
  <c r="M1478" i="4"/>
  <c r="G1478" i="4"/>
  <c r="M1477" i="4"/>
  <c r="G1477" i="4"/>
  <c r="M1476" i="4"/>
  <c r="G1476" i="4"/>
  <c r="M1475" i="4"/>
  <c r="G1475" i="4"/>
  <c r="M1474" i="4"/>
  <c r="G1474" i="4"/>
  <c r="M1473" i="4"/>
  <c r="G1473" i="4"/>
  <c r="M1472" i="4"/>
  <c r="G1472" i="4"/>
  <c r="M1471" i="4"/>
  <c r="G1471" i="4"/>
  <c r="M1470" i="4"/>
  <c r="G1470" i="4"/>
  <c r="M1469" i="4"/>
  <c r="G1469" i="4"/>
  <c r="M1468" i="4"/>
  <c r="G1468" i="4"/>
  <c r="M1467" i="4"/>
  <c r="G1467" i="4"/>
  <c r="M1466" i="4"/>
  <c r="G1466" i="4"/>
  <c r="A1466" i="4"/>
  <c r="M1465" i="4"/>
  <c r="G1465" i="4"/>
  <c r="A1465" i="4"/>
  <c r="M1464" i="4"/>
  <c r="G1464" i="4"/>
  <c r="A1464" i="4"/>
  <c r="M1463" i="4"/>
  <c r="G1463" i="4"/>
  <c r="A1463" i="4"/>
  <c r="M1462" i="4"/>
  <c r="G1462" i="4"/>
  <c r="A1462" i="4"/>
  <c r="M1461" i="4"/>
  <c r="G1461" i="4"/>
  <c r="A1461" i="4"/>
  <c r="M1460" i="4"/>
  <c r="G1460" i="4"/>
  <c r="A1460" i="4"/>
  <c r="M1459" i="4"/>
  <c r="G1459" i="4"/>
  <c r="A1459" i="4"/>
  <c r="M1458" i="4"/>
  <c r="G1458" i="4"/>
  <c r="A1458" i="4"/>
  <c r="M1457" i="4"/>
  <c r="G1457" i="4"/>
  <c r="A1457" i="4"/>
  <c r="M1456" i="4"/>
  <c r="G1456" i="4"/>
  <c r="M1455" i="4"/>
  <c r="G1455" i="4"/>
  <c r="M1454" i="4"/>
  <c r="G1454" i="4"/>
  <c r="M1453" i="4"/>
  <c r="G1453" i="4"/>
  <c r="M1452" i="4"/>
  <c r="G1452" i="4"/>
  <c r="M1451" i="4"/>
  <c r="G1451" i="4"/>
  <c r="M1450" i="4"/>
  <c r="G1450" i="4"/>
  <c r="M1449" i="4"/>
  <c r="G1449" i="4"/>
  <c r="M1448" i="4"/>
  <c r="G1448" i="4"/>
  <c r="M1447" i="4"/>
  <c r="G1447" i="4"/>
  <c r="M1446" i="4"/>
  <c r="G1446" i="4"/>
  <c r="M1445" i="4"/>
  <c r="G1445" i="4"/>
  <c r="M1444" i="4"/>
  <c r="G1444" i="4"/>
  <c r="M1443" i="4"/>
  <c r="G1443" i="4"/>
  <c r="M1442" i="4"/>
  <c r="G1442" i="4"/>
  <c r="M1441" i="4"/>
  <c r="G1441" i="4"/>
  <c r="M1440" i="4"/>
  <c r="G1440" i="4"/>
  <c r="A1440" i="4"/>
  <c r="M1439" i="4"/>
  <c r="G1439" i="4"/>
  <c r="A1439" i="4"/>
  <c r="M1438" i="4"/>
  <c r="G1438" i="4"/>
  <c r="A1438" i="4"/>
  <c r="M1437" i="4"/>
  <c r="G1437" i="4"/>
  <c r="A1437" i="4"/>
  <c r="M1436" i="4"/>
  <c r="G1436" i="4"/>
  <c r="A1436" i="4"/>
  <c r="M1435" i="4"/>
  <c r="G1435" i="4"/>
  <c r="A1435" i="4"/>
  <c r="M1434" i="4"/>
  <c r="G1434" i="4"/>
  <c r="A1434" i="4"/>
  <c r="M1433" i="4"/>
  <c r="G1433" i="4"/>
  <c r="A1433" i="4"/>
  <c r="M1432" i="4"/>
  <c r="G1432" i="4"/>
  <c r="A1432" i="4"/>
  <c r="M1431" i="4"/>
  <c r="G1431" i="4"/>
  <c r="A1431" i="4"/>
  <c r="M1430" i="4"/>
  <c r="G1430" i="4"/>
  <c r="M1429" i="4"/>
  <c r="G1429" i="4"/>
  <c r="M1428" i="4"/>
  <c r="G1428" i="4"/>
  <c r="M1427" i="4"/>
  <c r="G1427" i="4"/>
  <c r="M1426" i="4"/>
  <c r="G1426" i="4"/>
  <c r="M1425" i="4"/>
  <c r="G1425" i="4"/>
  <c r="M1424" i="4"/>
  <c r="G1424" i="4"/>
  <c r="M1423" i="4"/>
  <c r="G1423" i="4"/>
  <c r="M1422" i="4"/>
  <c r="G1422" i="4"/>
  <c r="M1421" i="4"/>
  <c r="G1421" i="4"/>
  <c r="M1420" i="4"/>
  <c r="G1420" i="4"/>
  <c r="M1419" i="4"/>
  <c r="G1419" i="4"/>
  <c r="M1418" i="4"/>
  <c r="G1418" i="4"/>
  <c r="M1417" i="4"/>
  <c r="G1417" i="4"/>
  <c r="M1416" i="4"/>
  <c r="G1416" i="4"/>
  <c r="M1415" i="4"/>
  <c r="G1415" i="4"/>
  <c r="M1414" i="4"/>
  <c r="G1414" i="4"/>
  <c r="M1413" i="4"/>
  <c r="G1413" i="4"/>
  <c r="M1412" i="4"/>
  <c r="G1412" i="4"/>
  <c r="M1411" i="4"/>
  <c r="G1411" i="4"/>
  <c r="M1410" i="4"/>
  <c r="G1410" i="4"/>
  <c r="M1409" i="4"/>
  <c r="G1409" i="4"/>
  <c r="M1408" i="4"/>
  <c r="G1408" i="4"/>
  <c r="M1407" i="4"/>
  <c r="G1407" i="4"/>
  <c r="M1406" i="4"/>
  <c r="G1406" i="4"/>
  <c r="M1405" i="4"/>
  <c r="G1405" i="4"/>
  <c r="M1404" i="4"/>
  <c r="G1404" i="4"/>
  <c r="M1403" i="4"/>
  <c r="G1403" i="4"/>
  <c r="M1402" i="4"/>
  <c r="G1402" i="4"/>
  <c r="M1401" i="4"/>
  <c r="G1401" i="4"/>
  <c r="M1400" i="4"/>
  <c r="G1400" i="4"/>
  <c r="M1399" i="4"/>
  <c r="G1399" i="4"/>
  <c r="M1398" i="4"/>
  <c r="G1398" i="4"/>
  <c r="M1397" i="4"/>
  <c r="G1397" i="4"/>
  <c r="A1397" i="4"/>
  <c r="M1396" i="4"/>
  <c r="G1396" i="4"/>
  <c r="A1396" i="4"/>
  <c r="M1395" i="4"/>
  <c r="G1395" i="4"/>
  <c r="A1395" i="4"/>
  <c r="M1394" i="4"/>
  <c r="G1394" i="4"/>
  <c r="A1394" i="4"/>
  <c r="M1393" i="4"/>
  <c r="G1393" i="4"/>
  <c r="A1393" i="4"/>
  <c r="M1392" i="4"/>
  <c r="G1392" i="4"/>
  <c r="A1392" i="4"/>
  <c r="M1391" i="4"/>
  <c r="G1391" i="4"/>
  <c r="A1391" i="4"/>
  <c r="M1390" i="4"/>
  <c r="G1390" i="4"/>
  <c r="A1390" i="4"/>
  <c r="M1389" i="4"/>
  <c r="G1389" i="4"/>
  <c r="A1389" i="4"/>
  <c r="M1388" i="4"/>
  <c r="G1388" i="4"/>
  <c r="A1388" i="4"/>
  <c r="M1387" i="4"/>
  <c r="G1387" i="4"/>
  <c r="M1386" i="4"/>
  <c r="G1386" i="4"/>
  <c r="M1385" i="4"/>
  <c r="G1385" i="4"/>
  <c r="M1384" i="4"/>
  <c r="G1384" i="4"/>
  <c r="M1383" i="4"/>
  <c r="G1383" i="4"/>
  <c r="M1382" i="4"/>
  <c r="G1382" i="4"/>
  <c r="M1381" i="4"/>
  <c r="G1381" i="4"/>
  <c r="M1380" i="4"/>
  <c r="G1380" i="4"/>
  <c r="M1379" i="4"/>
  <c r="G1379" i="4"/>
  <c r="M1378" i="4"/>
  <c r="G1378" i="4"/>
  <c r="M1377" i="4"/>
  <c r="G1377" i="4"/>
  <c r="M1376" i="4"/>
  <c r="G1376" i="4"/>
  <c r="M1375" i="4"/>
  <c r="G1375" i="4"/>
  <c r="M1374" i="4"/>
  <c r="G1374" i="4"/>
  <c r="M1373" i="4"/>
  <c r="G1373" i="4"/>
  <c r="M1372" i="4"/>
  <c r="G1372" i="4"/>
  <c r="M1371" i="4"/>
  <c r="G1371" i="4"/>
  <c r="M1370" i="4"/>
  <c r="G1370" i="4"/>
  <c r="M1369" i="4"/>
  <c r="G1369" i="4"/>
  <c r="M1368" i="4"/>
  <c r="G1368" i="4"/>
  <c r="M1367" i="4"/>
  <c r="G1367" i="4"/>
  <c r="M1366" i="4"/>
  <c r="G1366" i="4"/>
  <c r="M1365" i="4"/>
  <c r="G1365" i="4"/>
  <c r="M1364" i="4"/>
  <c r="G1364" i="4"/>
  <c r="M1363" i="4"/>
  <c r="G1363" i="4"/>
  <c r="M1362" i="4"/>
  <c r="G1362" i="4"/>
  <c r="M1361" i="4"/>
  <c r="G1361" i="4"/>
  <c r="M1360" i="4"/>
  <c r="G1360" i="4"/>
  <c r="M1359" i="4"/>
  <c r="G1359" i="4"/>
  <c r="M1358" i="4"/>
  <c r="G1358" i="4"/>
  <c r="M1357" i="4"/>
  <c r="G1357" i="4"/>
  <c r="M1356" i="4"/>
  <c r="G1356" i="4"/>
  <c r="M1355" i="4"/>
  <c r="G1355" i="4"/>
  <c r="M1354" i="4"/>
  <c r="G1354" i="4"/>
  <c r="M1353" i="4"/>
  <c r="G1353" i="4"/>
  <c r="M1352" i="4"/>
  <c r="G1352" i="4"/>
  <c r="M1351" i="4"/>
  <c r="G1351" i="4"/>
  <c r="M1350" i="4"/>
  <c r="G1350" i="4"/>
  <c r="M1349" i="4"/>
  <c r="G1349" i="4"/>
  <c r="M1348" i="4"/>
  <c r="G1348" i="4"/>
  <c r="M1347" i="4"/>
  <c r="G1347" i="4"/>
  <c r="M1346" i="4"/>
  <c r="G1346" i="4"/>
  <c r="M1345" i="4"/>
  <c r="G1345" i="4"/>
  <c r="M1344" i="4"/>
  <c r="G1344" i="4"/>
  <c r="M1343" i="4"/>
  <c r="G1343" i="4"/>
  <c r="M1342" i="4"/>
  <c r="G1342" i="4"/>
  <c r="M1341" i="4"/>
  <c r="G1341" i="4"/>
  <c r="M1340" i="4"/>
  <c r="G1340" i="4"/>
  <c r="M1339" i="4"/>
  <c r="G1339" i="4"/>
  <c r="M1338" i="4"/>
  <c r="G1338" i="4"/>
  <c r="M1337" i="4"/>
  <c r="G1337" i="4"/>
  <c r="M1336" i="4"/>
  <c r="G1336" i="4"/>
  <c r="M1335" i="4"/>
  <c r="G1335" i="4"/>
  <c r="M1334" i="4"/>
  <c r="G1334" i="4"/>
  <c r="M1333" i="4"/>
  <c r="G1333" i="4"/>
  <c r="M1332" i="4"/>
  <c r="G1332" i="4"/>
  <c r="M1331" i="4"/>
  <c r="G1331" i="4"/>
  <c r="M1330" i="4"/>
  <c r="G1330" i="4"/>
  <c r="M1329" i="4"/>
  <c r="G1329" i="4"/>
  <c r="M1328" i="4"/>
  <c r="G1328" i="4"/>
  <c r="M1327" i="4"/>
  <c r="G1327" i="4"/>
  <c r="M1326" i="4"/>
  <c r="G1326" i="4"/>
  <c r="M1325" i="4"/>
  <c r="G1325" i="4"/>
  <c r="M1324" i="4"/>
  <c r="G1324" i="4"/>
  <c r="M1323" i="4"/>
  <c r="G1323" i="4"/>
  <c r="A1323" i="4"/>
  <c r="M1322" i="4"/>
  <c r="G1322" i="4"/>
  <c r="A1322" i="4"/>
  <c r="M1321" i="4"/>
  <c r="G1321" i="4"/>
  <c r="A1321" i="4"/>
  <c r="M1320" i="4"/>
  <c r="G1320" i="4"/>
  <c r="A1320" i="4"/>
  <c r="M1319" i="4"/>
  <c r="G1319" i="4"/>
  <c r="A1319" i="4"/>
  <c r="M1318" i="4"/>
  <c r="G1318" i="4"/>
  <c r="A1318" i="4"/>
  <c r="M1317" i="4"/>
  <c r="G1317" i="4"/>
  <c r="A1317" i="4"/>
  <c r="M1316" i="4"/>
  <c r="G1316" i="4"/>
  <c r="A1316" i="4"/>
  <c r="M1315" i="4"/>
  <c r="G1315" i="4"/>
  <c r="A1315" i="4"/>
  <c r="M1314" i="4"/>
  <c r="G1314" i="4"/>
  <c r="A1314" i="4"/>
  <c r="M1313" i="4"/>
  <c r="G1313" i="4"/>
  <c r="M1312" i="4"/>
  <c r="G1312" i="4"/>
  <c r="M1311" i="4"/>
  <c r="G1311" i="4"/>
  <c r="M1310" i="4"/>
  <c r="G1310" i="4"/>
  <c r="M1309" i="4"/>
  <c r="G1309" i="4"/>
  <c r="M1308" i="4"/>
  <c r="G1308" i="4"/>
  <c r="M1307" i="4"/>
  <c r="G1307" i="4"/>
  <c r="M1306" i="4"/>
  <c r="G1306" i="4"/>
  <c r="M1305" i="4"/>
  <c r="G1305" i="4"/>
  <c r="M1304" i="4"/>
  <c r="G1304" i="4"/>
  <c r="M1303" i="4"/>
  <c r="G1303" i="4"/>
  <c r="M1302" i="4"/>
  <c r="G1302" i="4"/>
  <c r="M1301" i="4"/>
  <c r="G1301" i="4"/>
  <c r="M1300" i="4"/>
  <c r="G1300" i="4"/>
  <c r="M1299" i="4"/>
  <c r="G1299" i="4"/>
  <c r="M1298" i="4"/>
  <c r="G1298" i="4"/>
  <c r="M1297" i="4"/>
  <c r="G1297" i="4"/>
  <c r="M1296" i="4"/>
  <c r="G1296" i="4"/>
  <c r="M1295" i="4"/>
  <c r="G1295" i="4"/>
  <c r="M1294" i="4"/>
  <c r="G1294" i="4"/>
  <c r="M1293" i="4"/>
  <c r="G1293" i="4"/>
  <c r="M1292" i="4"/>
  <c r="G1292" i="4"/>
  <c r="M1291" i="4"/>
  <c r="G1291" i="4"/>
  <c r="M1290" i="4"/>
  <c r="G1290" i="4"/>
  <c r="M1289" i="4"/>
  <c r="G1289" i="4"/>
  <c r="M1288" i="4"/>
  <c r="G1288" i="4"/>
  <c r="M1287" i="4"/>
  <c r="G1287" i="4"/>
  <c r="M1286" i="4"/>
  <c r="G1286" i="4"/>
  <c r="M1285" i="4"/>
  <c r="G1285" i="4"/>
  <c r="M1284" i="4"/>
  <c r="G1284" i="4"/>
  <c r="M1283" i="4"/>
  <c r="G1283" i="4"/>
  <c r="M1282" i="4"/>
  <c r="G1282" i="4"/>
  <c r="M1281" i="4"/>
  <c r="G1281" i="4"/>
  <c r="M1280" i="4"/>
  <c r="G1280" i="4"/>
  <c r="M1279" i="4"/>
  <c r="G1279" i="4"/>
  <c r="M1278" i="4"/>
  <c r="G1278" i="4"/>
  <c r="M1277" i="4"/>
  <c r="G1277" i="4"/>
  <c r="M1276" i="4"/>
  <c r="G1276" i="4"/>
  <c r="M1275" i="4"/>
  <c r="G1275" i="4"/>
  <c r="A1275" i="4"/>
  <c r="M1274" i="4"/>
  <c r="G1274" i="4"/>
  <c r="A1274" i="4"/>
  <c r="M1273" i="4"/>
  <c r="G1273" i="4"/>
  <c r="A1273" i="4"/>
  <c r="M1272" i="4"/>
  <c r="G1272" i="4"/>
  <c r="A1272" i="4"/>
  <c r="M1271" i="4"/>
  <c r="G1271" i="4"/>
  <c r="A1271" i="4"/>
  <c r="M1270" i="4"/>
  <c r="G1270" i="4"/>
  <c r="A1270" i="4"/>
  <c r="M1269" i="4"/>
  <c r="G1269" i="4"/>
  <c r="A1269" i="4"/>
  <c r="M1268" i="4"/>
  <c r="G1268" i="4"/>
  <c r="A1268" i="4"/>
  <c r="M1267" i="4"/>
  <c r="G1267" i="4"/>
  <c r="A1267" i="4"/>
  <c r="M1266" i="4"/>
  <c r="G1266" i="4"/>
  <c r="A1266" i="4"/>
  <c r="M1265" i="4"/>
  <c r="G1265" i="4"/>
  <c r="M1264" i="4"/>
  <c r="G1264" i="4"/>
  <c r="M1263" i="4"/>
  <c r="G1263" i="4"/>
  <c r="M1262" i="4"/>
  <c r="G1262" i="4"/>
  <c r="M1261" i="4"/>
  <c r="G1261" i="4"/>
  <c r="M1260" i="4"/>
  <c r="G1260" i="4"/>
  <c r="M1259" i="4"/>
  <c r="G1259" i="4"/>
  <c r="M1258" i="4"/>
  <c r="G1258" i="4"/>
  <c r="M1257" i="4"/>
  <c r="G1257" i="4"/>
  <c r="M1256" i="4"/>
  <c r="G1256" i="4"/>
  <c r="M1255" i="4"/>
  <c r="G1255" i="4"/>
  <c r="M1254" i="4"/>
  <c r="G1254" i="4"/>
  <c r="M1253" i="4"/>
  <c r="G1253" i="4"/>
  <c r="M1252" i="4"/>
  <c r="G1252" i="4"/>
  <c r="M1251" i="4"/>
  <c r="G1251" i="4"/>
  <c r="A1251" i="4"/>
  <c r="M1250" i="4"/>
  <c r="G1250" i="4"/>
  <c r="A1250" i="4"/>
  <c r="M1249" i="4"/>
  <c r="G1249" i="4"/>
  <c r="A1249" i="4"/>
  <c r="M1248" i="4"/>
  <c r="G1248" i="4"/>
  <c r="A1248" i="4"/>
  <c r="M1247" i="4"/>
  <c r="G1247" i="4"/>
  <c r="A1247" i="4"/>
  <c r="M1246" i="4"/>
  <c r="G1246" i="4"/>
  <c r="A1246" i="4"/>
  <c r="M1245" i="4"/>
  <c r="G1245" i="4"/>
  <c r="A1245" i="4"/>
  <c r="M1244" i="4"/>
  <c r="G1244" i="4"/>
  <c r="A1244" i="4"/>
  <c r="M1243" i="4"/>
  <c r="G1243" i="4"/>
  <c r="A1243" i="4"/>
  <c r="M1242" i="4"/>
  <c r="G1242" i="4"/>
  <c r="A1242" i="4"/>
  <c r="M1241" i="4"/>
  <c r="G1241" i="4"/>
  <c r="M1240" i="4"/>
  <c r="G1240" i="4"/>
  <c r="M1239" i="4"/>
  <c r="G1239" i="4"/>
  <c r="M1238" i="4"/>
  <c r="G1238" i="4"/>
  <c r="M1237" i="4"/>
  <c r="G1237" i="4"/>
  <c r="M1236" i="4"/>
  <c r="G1236" i="4"/>
  <c r="M1235" i="4"/>
  <c r="G1235" i="4"/>
  <c r="M1234" i="4"/>
  <c r="G1234" i="4"/>
  <c r="M1233" i="4"/>
  <c r="G1233" i="4"/>
  <c r="M1232" i="4"/>
  <c r="G1232" i="4"/>
  <c r="M1231" i="4"/>
  <c r="G1231" i="4"/>
  <c r="M1230" i="4"/>
  <c r="G1230" i="4"/>
  <c r="M1229" i="4"/>
  <c r="G1229" i="4"/>
  <c r="M1228" i="4"/>
  <c r="G1228" i="4"/>
  <c r="M1227" i="4"/>
  <c r="G1227" i="4"/>
  <c r="M1226" i="4"/>
  <c r="G1226" i="4"/>
  <c r="M1225" i="4"/>
  <c r="G1225" i="4"/>
  <c r="M1224" i="4"/>
  <c r="G1224" i="4"/>
  <c r="M1223" i="4"/>
  <c r="G1223" i="4"/>
  <c r="M1222" i="4"/>
  <c r="G1222" i="4"/>
  <c r="M1221" i="4"/>
  <c r="G1221" i="4"/>
  <c r="M1220" i="4"/>
  <c r="G1220" i="4"/>
  <c r="M1219" i="4"/>
  <c r="G1219" i="4"/>
  <c r="M1218" i="4"/>
  <c r="G1218" i="4"/>
  <c r="M1217" i="4"/>
  <c r="G1217" i="4"/>
  <c r="M1216" i="4"/>
  <c r="G1216" i="4"/>
  <c r="M1215" i="4"/>
  <c r="G1215" i="4"/>
  <c r="M1214" i="4"/>
  <c r="G1214" i="4"/>
  <c r="M1213" i="4"/>
  <c r="G1213" i="4"/>
  <c r="M1212" i="4"/>
  <c r="G1212" i="4"/>
  <c r="M1211" i="4"/>
  <c r="G1211" i="4"/>
  <c r="M1210" i="4"/>
  <c r="G1210" i="4"/>
  <c r="M1209" i="4"/>
  <c r="G1209" i="4"/>
  <c r="M1208" i="4"/>
  <c r="G1208" i="4"/>
  <c r="M1207" i="4"/>
  <c r="G1207" i="4"/>
  <c r="M1206" i="4"/>
  <c r="G1206" i="4"/>
  <c r="M1205" i="4"/>
  <c r="G1205" i="4"/>
  <c r="M1204" i="4"/>
  <c r="G1204" i="4"/>
  <c r="M1203" i="4"/>
  <c r="G1203" i="4"/>
  <c r="M1202" i="4"/>
  <c r="G1202" i="4"/>
  <c r="M1201" i="4"/>
  <c r="G1201" i="4"/>
  <c r="M1200" i="4"/>
  <c r="G1200" i="4"/>
  <c r="M1199" i="4"/>
  <c r="G1199" i="4"/>
  <c r="M1198" i="4"/>
  <c r="G1198" i="4"/>
  <c r="M1197" i="4"/>
  <c r="G1197" i="4"/>
  <c r="M1196" i="4"/>
  <c r="G1196" i="4"/>
  <c r="M1195" i="4"/>
  <c r="G1195" i="4"/>
  <c r="M1194" i="4"/>
  <c r="G1194" i="4"/>
  <c r="M1193" i="4"/>
  <c r="G1193" i="4"/>
  <c r="M1192" i="4"/>
  <c r="G1192" i="4"/>
  <c r="M1191" i="4"/>
  <c r="G1191" i="4"/>
  <c r="M1190" i="4"/>
  <c r="G1190" i="4"/>
  <c r="M1189" i="4"/>
  <c r="G1189" i="4"/>
  <c r="M1188" i="4"/>
  <c r="G1188" i="4"/>
  <c r="M1187" i="4"/>
  <c r="G1187" i="4"/>
  <c r="M1186" i="4"/>
  <c r="G1186" i="4"/>
  <c r="M1185" i="4"/>
  <c r="G1185" i="4"/>
  <c r="M1184" i="4"/>
  <c r="G1184" i="4"/>
  <c r="M1183" i="4"/>
  <c r="G1183" i="4"/>
  <c r="M1182" i="4"/>
  <c r="G1182" i="4"/>
  <c r="M1181" i="4"/>
  <c r="G1181" i="4"/>
  <c r="M1180" i="4"/>
  <c r="G1180" i="4"/>
  <c r="M1179" i="4"/>
  <c r="G1179" i="4"/>
  <c r="M1178" i="4"/>
  <c r="G1178" i="4"/>
  <c r="M1177" i="4"/>
  <c r="G1177" i="4"/>
  <c r="M1176" i="4"/>
  <c r="G1176" i="4"/>
  <c r="M1175" i="4"/>
  <c r="G1175" i="4"/>
  <c r="A1175" i="4"/>
  <c r="M1174" i="4"/>
  <c r="G1174" i="4"/>
  <c r="M1173" i="4"/>
  <c r="G1173" i="4"/>
  <c r="M1172" i="4"/>
  <c r="G1172" i="4"/>
  <c r="M1171" i="4"/>
  <c r="G1171" i="4"/>
  <c r="M1170" i="4"/>
  <c r="G1170" i="4"/>
  <c r="M1169" i="4"/>
  <c r="G1169" i="4"/>
  <c r="A1169" i="4"/>
  <c r="M1168" i="4"/>
  <c r="G1168" i="4"/>
  <c r="A1168" i="4"/>
  <c r="M1167" i="4"/>
  <c r="G1167" i="4"/>
  <c r="A1167" i="4"/>
  <c r="M1166" i="4"/>
  <c r="G1166" i="4"/>
  <c r="A1166" i="4"/>
  <c r="M1165" i="4"/>
  <c r="G1165" i="4"/>
  <c r="A1165" i="4"/>
  <c r="M1164" i="4"/>
  <c r="G1164" i="4"/>
  <c r="A1164" i="4"/>
  <c r="M1163" i="4"/>
  <c r="G1163" i="4"/>
  <c r="A1163" i="4"/>
  <c r="M1162" i="4"/>
  <c r="G1162" i="4"/>
  <c r="A1162" i="4"/>
  <c r="M1161" i="4"/>
  <c r="G1161" i="4"/>
  <c r="M1160" i="4"/>
  <c r="G1160" i="4"/>
  <c r="M1159" i="4"/>
  <c r="G1159" i="4"/>
  <c r="M1158" i="4"/>
  <c r="G1158" i="4"/>
  <c r="A1158" i="4"/>
  <c r="M1157" i="4"/>
  <c r="G1157" i="4"/>
  <c r="A1157" i="4"/>
  <c r="M1156" i="4"/>
  <c r="G1156" i="4"/>
  <c r="M1155" i="4"/>
  <c r="G1155" i="4"/>
  <c r="M1154" i="4"/>
  <c r="G1154" i="4"/>
  <c r="M1153" i="4"/>
  <c r="G1153" i="4"/>
  <c r="M1152" i="4"/>
  <c r="G1152" i="4"/>
  <c r="M1151" i="4"/>
  <c r="G1151" i="4"/>
  <c r="A1151" i="4"/>
  <c r="M1150" i="4"/>
  <c r="G1150" i="4"/>
  <c r="A1150" i="4"/>
  <c r="M1149" i="4"/>
  <c r="G1149" i="4"/>
  <c r="A1149" i="4"/>
  <c r="M1148" i="4"/>
  <c r="G1148" i="4"/>
  <c r="A1148" i="4"/>
  <c r="M1147" i="4"/>
  <c r="G1147" i="4"/>
  <c r="A1147" i="4"/>
  <c r="M1146" i="4"/>
  <c r="G1146" i="4"/>
  <c r="A1146" i="4"/>
  <c r="M1145" i="4"/>
  <c r="G1145" i="4"/>
  <c r="A1145" i="4"/>
  <c r="M1144" i="4"/>
  <c r="G1144" i="4"/>
  <c r="A1144" i="4"/>
  <c r="M1143" i="4"/>
  <c r="G1143" i="4"/>
  <c r="A1143" i="4"/>
  <c r="M1142" i="4"/>
  <c r="G1142" i="4"/>
  <c r="A1142" i="4"/>
  <c r="M1141" i="4"/>
  <c r="G1141" i="4"/>
  <c r="M1140" i="4"/>
  <c r="G1140" i="4"/>
  <c r="M1139" i="4"/>
  <c r="G1139" i="4"/>
  <c r="M1138" i="4"/>
  <c r="G1138" i="4"/>
  <c r="M1137" i="4"/>
  <c r="G1137" i="4"/>
  <c r="M1136" i="4"/>
  <c r="G1136" i="4"/>
  <c r="M1135" i="4"/>
  <c r="G1135" i="4"/>
  <c r="M1134" i="4"/>
  <c r="G1134" i="4"/>
  <c r="M1133" i="4"/>
  <c r="G1133" i="4"/>
  <c r="M1132" i="4"/>
  <c r="G1132" i="4"/>
  <c r="M1131" i="4"/>
  <c r="G1131" i="4"/>
  <c r="M1130" i="4"/>
  <c r="G1130" i="4"/>
  <c r="M1129" i="4"/>
  <c r="G1129" i="4"/>
  <c r="M1128" i="4"/>
  <c r="G1128" i="4"/>
  <c r="M1127" i="4"/>
  <c r="G1127" i="4"/>
  <c r="M1126" i="4"/>
  <c r="G1126" i="4"/>
  <c r="M1125" i="4"/>
  <c r="G1125" i="4"/>
  <c r="M1124" i="4"/>
  <c r="G1124" i="4"/>
  <c r="M1123" i="4"/>
  <c r="G1123" i="4"/>
  <c r="A1123" i="4"/>
  <c r="M1122" i="4"/>
  <c r="G1122" i="4"/>
  <c r="A1122" i="4"/>
  <c r="M1121" i="4"/>
  <c r="G1121" i="4"/>
  <c r="A1121" i="4"/>
  <c r="M1120" i="4"/>
  <c r="G1120" i="4"/>
  <c r="A1120" i="4"/>
  <c r="M1119" i="4"/>
  <c r="G1119" i="4"/>
  <c r="A1119" i="4"/>
  <c r="M1118" i="4"/>
  <c r="G1118" i="4"/>
  <c r="A1118" i="4"/>
  <c r="M1117" i="4"/>
  <c r="G1117" i="4"/>
  <c r="A1117" i="4"/>
  <c r="M1116" i="4"/>
  <c r="G1116" i="4"/>
  <c r="A1116" i="4"/>
  <c r="M1115" i="4"/>
  <c r="G1115" i="4"/>
  <c r="A1115" i="4"/>
  <c r="M1114" i="4"/>
  <c r="G1114" i="4"/>
  <c r="A1114" i="4"/>
  <c r="M1113" i="4"/>
  <c r="G1113" i="4"/>
  <c r="M1112" i="4"/>
  <c r="G1112" i="4"/>
  <c r="M1111" i="4"/>
  <c r="G1111" i="4"/>
  <c r="M1110" i="4"/>
  <c r="G1110" i="4"/>
  <c r="M1109" i="4"/>
  <c r="G1109" i="4"/>
  <c r="M1108" i="4"/>
  <c r="G1108" i="4"/>
  <c r="M1107" i="4"/>
  <c r="G1107" i="4"/>
  <c r="M1106" i="4"/>
  <c r="G1106" i="4"/>
  <c r="M1105" i="4"/>
  <c r="G1105" i="4"/>
  <c r="M1104" i="4"/>
  <c r="G1104" i="4"/>
  <c r="M1103" i="4"/>
  <c r="G1103" i="4"/>
  <c r="M1102" i="4"/>
  <c r="G1102" i="4"/>
  <c r="M1101" i="4"/>
  <c r="G1101" i="4"/>
  <c r="M1100" i="4"/>
  <c r="G1100" i="4"/>
  <c r="M1099" i="4"/>
  <c r="G1099" i="4"/>
  <c r="M1098" i="4"/>
  <c r="G1098" i="4"/>
  <c r="M1097" i="4"/>
  <c r="G1097" i="4"/>
  <c r="M1096" i="4"/>
  <c r="G1096" i="4"/>
  <c r="A1096" i="4"/>
  <c r="M1095" i="4"/>
  <c r="G1095" i="4"/>
  <c r="A1095" i="4"/>
  <c r="M1094" i="4"/>
  <c r="G1094" i="4"/>
  <c r="A1094" i="4"/>
  <c r="M1093" i="4"/>
  <c r="G1093" i="4"/>
  <c r="A1093" i="4"/>
  <c r="M1092" i="4"/>
  <c r="G1092" i="4"/>
  <c r="A1092" i="4"/>
  <c r="M1091" i="4"/>
  <c r="G1091" i="4"/>
  <c r="A1091" i="4"/>
  <c r="M1090" i="4"/>
  <c r="G1090" i="4"/>
  <c r="A1090" i="4"/>
  <c r="M1089" i="4"/>
  <c r="G1089" i="4"/>
  <c r="A1089" i="4"/>
  <c r="M1088" i="4"/>
  <c r="G1088" i="4"/>
  <c r="A1088" i="4"/>
  <c r="M1087" i="4"/>
  <c r="G1087" i="4"/>
  <c r="A1087" i="4"/>
  <c r="M1086" i="4"/>
  <c r="G1086" i="4"/>
  <c r="M1085" i="4"/>
  <c r="G1085" i="4"/>
  <c r="M1084" i="4"/>
  <c r="G1084" i="4"/>
  <c r="M1083" i="4"/>
  <c r="G1083" i="4"/>
  <c r="M1082" i="4"/>
  <c r="G1082" i="4"/>
  <c r="M1081" i="4"/>
  <c r="G1081" i="4"/>
  <c r="M1080" i="4"/>
  <c r="G1080" i="4"/>
  <c r="M1079" i="4"/>
  <c r="G1079" i="4"/>
  <c r="M1078" i="4"/>
  <c r="G1078" i="4"/>
  <c r="M1077" i="4"/>
  <c r="G1077" i="4"/>
  <c r="M1076" i="4"/>
  <c r="G1076" i="4"/>
  <c r="M1075" i="4"/>
  <c r="G1075" i="4"/>
  <c r="M1074" i="4"/>
  <c r="G1074" i="4"/>
  <c r="M1073" i="4"/>
  <c r="G1073" i="4"/>
  <c r="M1072" i="4"/>
  <c r="G1072" i="4"/>
  <c r="M1071" i="4"/>
  <c r="G1071" i="4"/>
  <c r="M1070" i="4"/>
  <c r="G1070" i="4"/>
  <c r="M1069" i="4"/>
  <c r="G1069" i="4"/>
  <c r="A1069" i="4"/>
  <c r="M1068" i="4"/>
  <c r="G1068" i="4"/>
  <c r="A1068" i="4"/>
  <c r="M1067" i="4"/>
  <c r="G1067" i="4"/>
  <c r="A1067" i="4"/>
  <c r="M1066" i="4"/>
  <c r="G1066" i="4"/>
  <c r="A1066" i="4"/>
  <c r="M1065" i="4"/>
  <c r="G1065" i="4"/>
  <c r="A1065" i="4"/>
  <c r="M1064" i="4"/>
  <c r="G1064" i="4"/>
  <c r="A1064" i="4"/>
  <c r="M1063" i="4"/>
  <c r="G1063" i="4"/>
  <c r="A1063" i="4"/>
  <c r="M1062" i="4"/>
  <c r="G1062" i="4"/>
  <c r="A1062" i="4"/>
  <c r="M1061" i="4"/>
  <c r="G1061" i="4"/>
  <c r="A1061" i="4"/>
  <c r="M1060" i="4"/>
  <c r="G1060" i="4"/>
  <c r="A1060" i="4"/>
  <c r="M1059" i="4"/>
  <c r="G1059" i="4"/>
  <c r="M1058" i="4"/>
  <c r="G1058" i="4"/>
  <c r="M1057" i="4"/>
  <c r="G1057" i="4"/>
  <c r="M1056" i="4"/>
  <c r="G1056" i="4"/>
  <c r="M1055" i="4"/>
  <c r="G1055" i="4"/>
  <c r="M1054" i="4"/>
  <c r="G1054" i="4"/>
  <c r="M1053" i="4"/>
  <c r="G1053" i="4"/>
  <c r="M1052" i="4"/>
  <c r="G1052" i="4"/>
  <c r="M1051" i="4"/>
  <c r="G1051" i="4"/>
  <c r="M1050" i="4"/>
  <c r="G1050" i="4"/>
  <c r="M1049" i="4"/>
  <c r="G1049" i="4"/>
  <c r="M1048" i="4"/>
  <c r="G1048" i="4"/>
  <c r="M1047" i="4"/>
  <c r="G1047" i="4"/>
  <c r="M1046" i="4"/>
  <c r="G1046" i="4"/>
  <c r="A1046" i="4"/>
  <c r="M1045" i="4"/>
  <c r="G1045" i="4"/>
  <c r="A1045" i="4"/>
  <c r="M1044" i="4"/>
  <c r="G1044" i="4"/>
  <c r="A1044" i="4"/>
  <c r="M1043" i="4"/>
  <c r="G1043" i="4"/>
  <c r="A1043" i="4"/>
  <c r="M1042" i="4"/>
  <c r="G1042" i="4"/>
  <c r="A1042" i="4"/>
  <c r="M1041" i="4"/>
  <c r="G1041" i="4"/>
  <c r="A1041" i="4"/>
  <c r="M1040" i="4"/>
  <c r="G1040" i="4"/>
  <c r="A1040" i="4"/>
  <c r="M1039" i="4"/>
  <c r="G1039" i="4"/>
  <c r="A1039" i="4"/>
  <c r="M1038" i="4"/>
  <c r="G1038" i="4"/>
  <c r="A1038" i="4"/>
  <c r="M1037" i="4"/>
  <c r="G1037" i="4"/>
  <c r="A1037" i="4"/>
  <c r="M1036" i="4"/>
  <c r="G1036" i="4"/>
  <c r="M1035" i="4"/>
  <c r="G1035" i="4"/>
  <c r="M1034" i="4"/>
  <c r="G1034" i="4"/>
  <c r="M1033" i="4"/>
  <c r="G1033" i="4"/>
  <c r="M1032" i="4"/>
  <c r="G1032" i="4"/>
  <c r="M1031" i="4"/>
  <c r="G1031" i="4"/>
  <c r="M1030" i="4"/>
  <c r="G1030" i="4"/>
  <c r="M1029" i="4"/>
  <c r="G1029" i="4"/>
  <c r="M1028" i="4"/>
  <c r="G1028" i="4"/>
  <c r="M1027" i="4"/>
  <c r="G1027" i="4"/>
  <c r="M1026" i="4"/>
  <c r="G1026" i="4"/>
  <c r="M1025" i="4"/>
  <c r="G1025" i="4"/>
  <c r="M1024" i="4"/>
  <c r="G1024" i="4"/>
  <c r="M1023" i="4"/>
  <c r="G1023" i="4"/>
  <c r="A1023" i="4"/>
  <c r="M1022" i="4"/>
  <c r="G1022" i="4"/>
  <c r="A1022" i="4"/>
  <c r="M1021" i="4"/>
  <c r="G1021" i="4"/>
  <c r="A1021" i="4"/>
  <c r="M1020" i="4"/>
  <c r="G1020" i="4"/>
  <c r="A1020" i="4"/>
  <c r="M1019" i="4"/>
  <c r="G1019" i="4"/>
  <c r="A1019" i="4"/>
  <c r="M1018" i="4"/>
  <c r="G1018" i="4"/>
  <c r="A1018" i="4"/>
  <c r="M1017" i="4"/>
  <c r="G1017" i="4"/>
  <c r="A1017" i="4"/>
  <c r="M1016" i="4"/>
  <c r="G1016" i="4"/>
  <c r="A1016" i="4"/>
  <c r="M1015" i="4"/>
  <c r="G1015" i="4"/>
  <c r="A1015" i="4"/>
  <c r="M1014" i="4"/>
  <c r="G1014" i="4"/>
  <c r="A1014" i="4"/>
  <c r="M1013" i="4"/>
  <c r="G1013" i="4"/>
  <c r="M1012" i="4"/>
  <c r="G1012" i="4"/>
  <c r="M1011" i="4"/>
  <c r="G1011" i="4"/>
  <c r="M1010" i="4"/>
  <c r="G1010" i="4"/>
  <c r="M1009" i="4"/>
  <c r="G1009" i="4"/>
  <c r="M1008" i="4"/>
  <c r="G1008" i="4"/>
  <c r="M1007" i="4"/>
  <c r="G1007" i="4"/>
  <c r="M1006" i="4"/>
  <c r="G1006" i="4"/>
  <c r="M1005" i="4"/>
  <c r="G1005" i="4"/>
  <c r="M1004" i="4"/>
  <c r="G1004" i="4"/>
  <c r="M1003" i="4"/>
  <c r="G1003" i="4"/>
  <c r="M1002" i="4"/>
  <c r="G1002" i="4"/>
  <c r="M1001" i="4"/>
  <c r="G1001" i="4"/>
  <c r="M1000" i="4"/>
  <c r="G1000" i="4"/>
  <c r="M999" i="4"/>
  <c r="G999" i="4"/>
  <c r="M998" i="4"/>
  <c r="G998" i="4"/>
  <c r="M997" i="4"/>
  <c r="G997" i="4"/>
  <c r="A997" i="4"/>
  <c r="M996" i="4"/>
  <c r="G996" i="4"/>
  <c r="A996" i="4"/>
  <c r="M995" i="4"/>
  <c r="G995" i="4"/>
  <c r="A995" i="4"/>
  <c r="M994" i="4"/>
  <c r="G994" i="4"/>
  <c r="A994" i="4"/>
  <c r="M993" i="4"/>
  <c r="G993" i="4"/>
  <c r="A993" i="4"/>
  <c r="M992" i="4"/>
  <c r="G992" i="4"/>
  <c r="A992" i="4"/>
  <c r="M991" i="4"/>
  <c r="G991" i="4"/>
  <c r="A991" i="4"/>
  <c r="M990" i="4"/>
  <c r="G990" i="4"/>
  <c r="A990" i="4"/>
  <c r="M989" i="4"/>
  <c r="G989" i="4"/>
  <c r="A989" i="4"/>
  <c r="M988" i="4"/>
  <c r="G988" i="4"/>
  <c r="A988" i="4"/>
  <c r="M987" i="4"/>
  <c r="G987" i="4"/>
  <c r="M986" i="4"/>
  <c r="G986" i="4"/>
  <c r="M985" i="4"/>
  <c r="G985" i="4"/>
  <c r="M984" i="4"/>
  <c r="G984" i="4"/>
  <c r="M983" i="4"/>
  <c r="G983" i="4"/>
  <c r="M982" i="4"/>
  <c r="G982" i="4"/>
  <c r="M981" i="4"/>
  <c r="G981" i="4"/>
  <c r="M980" i="4"/>
  <c r="G980" i="4"/>
  <c r="M979" i="4"/>
  <c r="G979" i="4"/>
  <c r="M978" i="4"/>
  <c r="G978" i="4"/>
  <c r="M977" i="4"/>
  <c r="G977" i="4"/>
  <c r="M976" i="4"/>
  <c r="G976" i="4"/>
  <c r="M975" i="4"/>
  <c r="G975" i="4"/>
  <c r="M974" i="4"/>
  <c r="G974" i="4"/>
  <c r="M973" i="4"/>
  <c r="G973" i="4"/>
  <c r="M972" i="4"/>
  <c r="G972" i="4"/>
  <c r="M971" i="4"/>
  <c r="G971" i="4"/>
  <c r="A971" i="4"/>
  <c r="M970" i="4"/>
  <c r="G970" i="4"/>
  <c r="A970" i="4"/>
  <c r="M969" i="4"/>
  <c r="G969" i="4"/>
  <c r="A969" i="4"/>
  <c r="M968" i="4"/>
  <c r="G968" i="4"/>
  <c r="A968" i="4"/>
  <c r="M967" i="4"/>
  <c r="G967" i="4"/>
  <c r="A967" i="4"/>
  <c r="M966" i="4"/>
  <c r="G966" i="4"/>
  <c r="A966" i="4"/>
  <c r="M965" i="4"/>
  <c r="G965" i="4"/>
  <c r="A965" i="4"/>
  <c r="M964" i="4"/>
  <c r="G964" i="4"/>
  <c r="A964" i="4"/>
  <c r="M963" i="4"/>
  <c r="G963" i="4"/>
  <c r="A963" i="4"/>
  <c r="M962" i="4"/>
  <c r="G962" i="4"/>
  <c r="A962" i="4"/>
  <c r="M961" i="4"/>
  <c r="G961" i="4"/>
  <c r="M960" i="4"/>
  <c r="G960" i="4"/>
  <c r="M959" i="4"/>
  <c r="G959" i="4"/>
  <c r="M958" i="4"/>
  <c r="G958" i="4"/>
  <c r="M957" i="4"/>
  <c r="G957" i="4"/>
  <c r="M956" i="4"/>
  <c r="G956" i="4"/>
  <c r="M955" i="4"/>
  <c r="G955" i="4"/>
  <c r="M954" i="4"/>
  <c r="G954" i="4"/>
  <c r="M953" i="4"/>
  <c r="G953" i="4"/>
  <c r="M952" i="4"/>
  <c r="G952" i="4"/>
  <c r="A952" i="4"/>
  <c r="M951" i="4"/>
  <c r="G951" i="4"/>
  <c r="A951" i="4"/>
  <c r="M950" i="4"/>
  <c r="G950" i="4"/>
  <c r="A950" i="4"/>
  <c r="M949" i="4"/>
  <c r="G949" i="4"/>
  <c r="A949" i="4"/>
  <c r="M948" i="4"/>
  <c r="G948" i="4"/>
  <c r="A948" i="4"/>
  <c r="M947" i="4"/>
  <c r="G947" i="4"/>
  <c r="A947" i="4"/>
  <c r="M946" i="4"/>
  <c r="G946" i="4"/>
  <c r="A946" i="4"/>
  <c r="M945" i="4"/>
  <c r="G945" i="4"/>
  <c r="A945" i="4"/>
  <c r="M944" i="4"/>
  <c r="G944" i="4"/>
  <c r="A944" i="4"/>
  <c r="M943" i="4"/>
  <c r="G943" i="4"/>
  <c r="A943" i="4"/>
  <c r="M942" i="4"/>
  <c r="G942" i="4"/>
  <c r="M941" i="4"/>
  <c r="G941" i="4"/>
  <c r="M940" i="4"/>
  <c r="G940" i="4"/>
  <c r="M939" i="4"/>
  <c r="G939" i="4"/>
  <c r="M938" i="4"/>
  <c r="G938" i="4"/>
  <c r="M937" i="4"/>
  <c r="G937" i="4"/>
  <c r="M936" i="4"/>
  <c r="G936" i="4"/>
  <c r="M935" i="4"/>
  <c r="G935" i="4"/>
  <c r="M934" i="4"/>
  <c r="G934" i="4"/>
  <c r="M933" i="4"/>
  <c r="G933" i="4"/>
  <c r="M932" i="4"/>
  <c r="G932" i="4"/>
  <c r="M931" i="4"/>
  <c r="G931" i="4"/>
  <c r="A931" i="4"/>
  <c r="M930" i="4"/>
  <c r="G930" i="4"/>
  <c r="A930" i="4"/>
  <c r="M929" i="4"/>
  <c r="G929" i="4"/>
  <c r="A929" i="4"/>
  <c r="M928" i="4"/>
  <c r="G928" i="4"/>
  <c r="A928" i="4"/>
  <c r="M927" i="4"/>
  <c r="G927" i="4"/>
  <c r="A927" i="4"/>
  <c r="M926" i="4"/>
  <c r="G926" i="4"/>
  <c r="A926" i="4"/>
  <c r="M925" i="4"/>
  <c r="G925" i="4"/>
  <c r="A925" i="4"/>
  <c r="M924" i="4"/>
  <c r="G924" i="4"/>
  <c r="A924" i="4"/>
  <c r="M923" i="4"/>
  <c r="G923" i="4"/>
  <c r="A923" i="4"/>
  <c r="M922" i="4"/>
  <c r="G922" i="4"/>
  <c r="A922" i="4"/>
  <c r="M921" i="4"/>
  <c r="G921" i="4"/>
  <c r="A921" i="4"/>
  <c r="M920" i="4"/>
  <c r="G920" i="4"/>
  <c r="A920" i="4"/>
  <c r="M919" i="4"/>
  <c r="G919" i="4"/>
  <c r="A919" i="4"/>
  <c r="M918" i="4"/>
  <c r="G918" i="4"/>
  <c r="A918" i="4"/>
  <c r="M917" i="4"/>
  <c r="G917" i="4"/>
  <c r="A917" i="4"/>
  <c r="M916" i="4"/>
  <c r="G916" i="4"/>
  <c r="A916" i="4"/>
  <c r="M915" i="4"/>
  <c r="G915" i="4"/>
  <c r="M914" i="4"/>
  <c r="G914" i="4"/>
  <c r="M913" i="4"/>
  <c r="G913" i="4"/>
  <c r="M912" i="4"/>
  <c r="G912" i="4"/>
  <c r="M911" i="4"/>
  <c r="G911" i="4"/>
  <c r="M910" i="4"/>
  <c r="G910" i="4"/>
  <c r="M909" i="4"/>
  <c r="G909" i="4"/>
  <c r="M908" i="4"/>
  <c r="G908" i="4"/>
  <c r="M907" i="4"/>
  <c r="G907" i="4"/>
  <c r="M906" i="4"/>
  <c r="G906" i="4"/>
  <c r="M905" i="4"/>
  <c r="G905" i="4"/>
  <c r="M904" i="4"/>
  <c r="G904" i="4"/>
  <c r="M903" i="4"/>
  <c r="G903" i="4"/>
  <c r="M902" i="4"/>
  <c r="G902" i="4"/>
  <c r="M901" i="4"/>
  <c r="G901" i="4"/>
  <c r="M900" i="4"/>
  <c r="G900" i="4"/>
  <c r="M899" i="4"/>
  <c r="G899" i="4"/>
  <c r="M898" i="4"/>
  <c r="G898" i="4"/>
  <c r="M897" i="4"/>
  <c r="G897" i="4"/>
  <c r="M896" i="4"/>
  <c r="G896" i="4"/>
  <c r="M895" i="4"/>
  <c r="G895" i="4"/>
  <c r="M894" i="4"/>
  <c r="G894" i="4"/>
  <c r="M893" i="4"/>
  <c r="G893" i="4"/>
  <c r="M892" i="4"/>
  <c r="G892" i="4"/>
  <c r="M891" i="4"/>
  <c r="G891" i="4"/>
  <c r="M890" i="4"/>
  <c r="G890" i="4"/>
  <c r="M889" i="4"/>
  <c r="G889" i="4"/>
  <c r="M888" i="4"/>
  <c r="G888" i="4"/>
  <c r="M887" i="4"/>
  <c r="G887" i="4"/>
  <c r="M886" i="4"/>
  <c r="G886" i="4"/>
  <c r="A886" i="4"/>
  <c r="M885" i="4"/>
  <c r="G885" i="4"/>
  <c r="M884" i="4"/>
  <c r="G884" i="4"/>
  <c r="M883" i="4"/>
  <c r="G883" i="4"/>
  <c r="M882" i="4"/>
  <c r="G882" i="4"/>
  <c r="M881" i="4"/>
  <c r="G881" i="4"/>
  <c r="A881" i="4"/>
  <c r="M880" i="4"/>
  <c r="G880" i="4"/>
  <c r="A880" i="4"/>
  <c r="M879" i="4"/>
  <c r="G879" i="4"/>
  <c r="M878" i="4"/>
  <c r="G878" i="4"/>
  <c r="M877" i="4"/>
  <c r="G877" i="4"/>
  <c r="M876" i="4"/>
  <c r="G876" i="4"/>
  <c r="M875" i="4"/>
  <c r="G875" i="4"/>
  <c r="M874" i="4"/>
  <c r="G874" i="4"/>
  <c r="M873" i="4"/>
  <c r="G873" i="4"/>
  <c r="M872" i="4"/>
  <c r="G872" i="4"/>
  <c r="M871" i="4"/>
  <c r="G871" i="4"/>
  <c r="M870" i="4"/>
  <c r="G870" i="4"/>
  <c r="M869" i="4"/>
  <c r="G869" i="4"/>
  <c r="M868" i="4"/>
  <c r="G868" i="4"/>
  <c r="M867" i="4"/>
  <c r="G867" i="4"/>
  <c r="M866" i="4"/>
  <c r="G866" i="4"/>
  <c r="M865" i="4"/>
  <c r="G865" i="4"/>
  <c r="M864" i="4"/>
  <c r="G864" i="4"/>
  <c r="M863" i="4"/>
  <c r="G863" i="4"/>
  <c r="M862" i="4"/>
  <c r="G862" i="4"/>
  <c r="M861" i="4"/>
  <c r="G861" i="4"/>
  <c r="M860" i="4"/>
  <c r="G860" i="4"/>
  <c r="M859" i="4"/>
  <c r="G859" i="4"/>
  <c r="M858" i="4"/>
  <c r="G858" i="4"/>
  <c r="M857" i="4"/>
  <c r="G857" i="4"/>
  <c r="M856" i="4"/>
  <c r="G856" i="4"/>
  <c r="M855" i="4"/>
  <c r="G855" i="4"/>
  <c r="M854" i="4"/>
  <c r="G854" i="4"/>
  <c r="M853" i="4"/>
  <c r="G853" i="4"/>
  <c r="M852" i="4"/>
  <c r="G852" i="4"/>
  <c r="M851" i="4"/>
  <c r="G851" i="4"/>
  <c r="M850" i="4"/>
  <c r="G850" i="4"/>
  <c r="M849" i="4"/>
  <c r="G849" i="4"/>
  <c r="M848" i="4"/>
  <c r="G848" i="4"/>
  <c r="M847" i="4"/>
  <c r="G847" i="4"/>
  <c r="M846" i="4"/>
  <c r="G846" i="4"/>
  <c r="M845" i="4"/>
  <c r="G845" i="4"/>
  <c r="M844" i="4"/>
  <c r="G844" i="4"/>
  <c r="M843" i="4"/>
  <c r="G843" i="4"/>
  <c r="M842" i="4"/>
  <c r="G842" i="4"/>
  <c r="M841" i="4"/>
  <c r="G841" i="4"/>
  <c r="M840" i="4"/>
  <c r="G840" i="4"/>
  <c r="M839" i="4"/>
  <c r="G839" i="4"/>
  <c r="M838" i="4"/>
  <c r="G838" i="4"/>
  <c r="M837" i="4"/>
  <c r="G837" i="4"/>
  <c r="M836" i="4"/>
  <c r="G836" i="4"/>
  <c r="M835" i="4"/>
  <c r="G835" i="4"/>
  <c r="M834" i="4"/>
  <c r="G834" i="4"/>
  <c r="M833" i="4"/>
  <c r="G833" i="4"/>
  <c r="M832" i="4"/>
  <c r="G832" i="4"/>
  <c r="M831" i="4"/>
  <c r="G831" i="4"/>
  <c r="M830" i="4"/>
  <c r="G830" i="4"/>
  <c r="M829" i="4"/>
  <c r="G829" i="4"/>
  <c r="M828" i="4"/>
  <c r="G828" i="4"/>
  <c r="M827" i="4"/>
  <c r="G827" i="4"/>
  <c r="M826" i="4"/>
  <c r="G826" i="4"/>
  <c r="M825" i="4"/>
  <c r="G825" i="4"/>
  <c r="M824" i="4"/>
  <c r="G824" i="4"/>
  <c r="M823" i="4"/>
  <c r="G823" i="4"/>
  <c r="M822" i="4"/>
  <c r="G822" i="4"/>
  <c r="M821" i="4"/>
  <c r="G821" i="4"/>
  <c r="M820" i="4"/>
  <c r="G820" i="4"/>
  <c r="M819" i="4"/>
  <c r="G819" i="4"/>
  <c r="M818" i="4"/>
  <c r="G818" i="4"/>
  <c r="M817" i="4"/>
  <c r="G817" i="4"/>
  <c r="A817" i="4"/>
  <c r="M816" i="4"/>
  <c r="G816" i="4"/>
  <c r="M815" i="4"/>
  <c r="G815" i="4"/>
  <c r="M814" i="4"/>
  <c r="G814" i="4"/>
  <c r="M813" i="4"/>
  <c r="G813" i="4"/>
  <c r="M812" i="4"/>
  <c r="G812" i="4"/>
  <c r="M811" i="4"/>
  <c r="G811" i="4"/>
  <c r="M810" i="4"/>
  <c r="G810" i="4"/>
  <c r="M809" i="4"/>
  <c r="G809" i="4"/>
  <c r="M808" i="4"/>
  <c r="G808" i="4"/>
  <c r="M807" i="4"/>
  <c r="G807" i="4"/>
  <c r="M806" i="4"/>
  <c r="G806" i="4"/>
  <c r="M805" i="4"/>
  <c r="G805" i="4"/>
  <c r="M804" i="4"/>
  <c r="G804" i="4"/>
  <c r="M803" i="4"/>
  <c r="G803" i="4"/>
  <c r="M802" i="4"/>
  <c r="G802" i="4"/>
  <c r="M801" i="4"/>
  <c r="G801" i="4"/>
  <c r="M800" i="4"/>
  <c r="G800" i="4"/>
  <c r="M799" i="4"/>
  <c r="G799" i="4"/>
  <c r="M798" i="4"/>
  <c r="G798" i="4"/>
  <c r="M797" i="4"/>
  <c r="G797" i="4"/>
  <c r="M796" i="4"/>
  <c r="G796" i="4"/>
  <c r="M795" i="4"/>
  <c r="G795" i="4"/>
  <c r="M794" i="4"/>
  <c r="G794" i="4"/>
  <c r="M793" i="4"/>
  <c r="G793" i="4"/>
  <c r="M792" i="4"/>
  <c r="G792" i="4"/>
  <c r="M791" i="4"/>
  <c r="G791" i="4"/>
  <c r="A791" i="4"/>
  <c r="M790" i="4"/>
  <c r="G790" i="4"/>
  <c r="M789" i="4"/>
  <c r="G789" i="4"/>
  <c r="M788" i="4"/>
  <c r="G788" i="4"/>
  <c r="M787" i="4"/>
  <c r="G787" i="4"/>
  <c r="M786" i="4"/>
  <c r="G786" i="4"/>
  <c r="M785" i="4"/>
  <c r="G785" i="4"/>
  <c r="M784" i="4"/>
  <c r="G784" i="4"/>
  <c r="M783" i="4"/>
  <c r="G783" i="4"/>
  <c r="M782" i="4"/>
  <c r="G782" i="4"/>
  <c r="M781" i="4"/>
  <c r="G781" i="4"/>
  <c r="M780" i="4"/>
  <c r="G780" i="4"/>
  <c r="M779" i="4"/>
  <c r="G779" i="4"/>
  <c r="M778" i="4"/>
  <c r="G778" i="4"/>
  <c r="M777" i="4"/>
  <c r="G777" i="4"/>
  <c r="M776" i="4"/>
  <c r="G776" i="4"/>
  <c r="M775" i="4"/>
  <c r="G775" i="4"/>
  <c r="A775" i="4"/>
  <c r="M774" i="4"/>
  <c r="G774" i="4"/>
  <c r="A774" i="4"/>
  <c r="M773" i="4"/>
  <c r="G773" i="4"/>
  <c r="A773" i="4"/>
  <c r="M772" i="4"/>
  <c r="G772" i="4"/>
  <c r="A772" i="4"/>
  <c r="M771" i="4"/>
  <c r="G771" i="4"/>
  <c r="A771" i="4"/>
  <c r="M770" i="4"/>
  <c r="G770" i="4"/>
  <c r="A770" i="4"/>
  <c r="M769" i="4"/>
  <c r="G769" i="4"/>
  <c r="A769" i="4"/>
  <c r="M768" i="4"/>
  <c r="G768" i="4"/>
  <c r="A768" i="4"/>
  <c r="M767" i="4"/>
  <c r="G767" i="4"/>
  <c r="A767" i="4"/>
  <c r="M766" i="4"/>
  <c r="G766" i="4"/>
  <c r="A766" i="4"/>
  <c r="M765" i="4"/>
  <c r="G765" i="4"/>
  <c r="M764" i="4"/>
  <c r="G764" i="4"/>
  <c r="M763" i="4"/>
  <c r="G763" i="4"/>
  <c r="M762" i="4"/>
  <c r="G762" i="4"/>
  <c r="M761" i="4"/>
  <c r="G761" i="4"/>
  <c r="M760" i="4"/>
  <c r="G760" i="4"/>
  <c r="M759" i="4"/>
  <c r="G759" i="4"/>
  <c r="M758" i="4"/>
  <c r="G758" i="4"/>
  <c r="M757" i="4"/>
  <c r="G757" i="4"/>
  <c r="M756" i="4"/>
  <c r="G756" i="4"/>
  <c r="M755" i="4"/>
  <c r="G755" i="4"/>
  <c r="M754" i="4"/>
  <c r="G754" i="4"/>
  <c r="A754" i="4"/>
  <c r="M753" i="4"/>
  <c r="G753" i="4"/>
  <c r="A753" i="4"/>
  <c r="M752" i="4"/>
  <c r="G752" i="4"/>
  <c r="A752" i="4"/>
  <c r="M751" i="4"/>
  <c r="G751" i="4"/>
  <c r="A751" i="4"/>
  <c r="M750" i="4"/>
  <c r="G750" i="4"/>
  <c r="A750" i="4"/>
  <c r="M749" i="4"/>
  <c r="G749" i="4"/>
  <c r="A749" i="4"/>
  <c r="M748" i="4"/>
  <c r="G748" i="4"/>
  <c r="A748" i="4"/>
  <c r="M747" i="4"/>
  <c r="G747" i="4"/>
  <c r="A747" i="4"/>
  <c r="M746" i="4"/>
  <c r="G746" i="4"/>
  <c r="A746" i="4"/>
  <c r="M745" i="4"/>
  <c r="G745" i="4"/>
  <c r="A745" i="4"/>
  <c r="M744" i="4"/>
  <c r="G744" i="4"/>
  <c r="M743" i="4"/>
  <c r="G743" i="4"/>
  <c r="M742" i="4"/>
  <c r="G742" i="4"/>
  <c r="M741" i="4"/>
  <c r="G741" i="4"/>
  <c r="M740" i="4"/>
  <c r="G740" i="4"/>
  <c r="M739" i="4"/>
  <c r="G739" i="4"/>
  <c r="M738" i="4"/>
  <c r="G738" i="4"/>
  <c r="M737" i="4"/>
  <c r="G737" i="4"/>
  <c r="M736" i="4"/>
  <c r="G736" i="4"/>
  <c r="M735" i="4"/>
  <c r="G735" i="4"/>
  <c r="M734" i="4"/>
  <c r="G734" i="4"/>
  <c r="M733" i="4"/>
  <c r="G733" i="4"/>
  <c r="M732" i="4"/>
  <c r="G732" i="4"/>
  <c r="M731" i="4"/>
  <c r="G731" i="4"/>
  <c r="M730" i="4"/>
  <c r="G730" i="4"/>
  <c r="M729" i="4"/>
  <c r="G729" i="4"/>
  <c r="M728" i="4"/>
  <c r="G728" i="4"/>
  <c r="M727" i="4"/>
  <c r="G727" i="4"/>
  <c r="M726" i="4"/>
  <c r="G726" i="4"/>
  <c r="A726" i="4"/>
  <c r="M725" i="4"/>
  <c r="G725" i="4"/>
  <c r="A725" i="4"/>
  <c r="M724" i="4"/>
  <c r="G724" i="4"/>
  <c r="A724" i="4"/>
  <c r="M723" i="4"/>
  <c r="G723" i="4"/>
  <c r="A723" i="4"/>
  <c r="M722" i="4"/>
  <c r="G722" i="4"/>
  <c r="A722" i="4"/>
  <c r="M721" i="4"/>
  <c r="G721" i="4"/>
  <c r="A721" i="4"/>
  <c r="M720" i="4"/>
  <c r="G720" i="4"/>
  <c r="A720" i="4"/>
  <c r="M719" i="4"/>
  <c r="G719" i="4"/>
  <c r="A719" i="4"/>
  <c r="M718" i="4"/>
  <c r="G718" i="4"/>
  <c r="A718" i="4"/>
  <c r="M717" i="4"/>
  <c r="G717" i="4"/>
  <c r="M716" i="4"/>
  <c r="G716" i="4"/>
  <c r="M715" i="4"/>
  <c r="G715" i="4"/>
  <c r="M714" i="4"/>
  <c r="G714" i="4"/>
  <c r="M713" i="4"/>
  <c r="G713" i="4"/>
  <c r="M712" i="4"/>
  <c r="G712" i="4"/>
  <c r="M711" i="4"/>
  <c r="G711" i="4"/>
  <c r="M710" i="4"/>
  <c r="G710" i="4"/>
  <c r="M709" i="4"/>
  <c r="G709" i="4"/>
  <c r="M708" i="4"/>
  <c r="G708" i="4"/>
  <c r="M707" i="4"/>
  <c r="G707" i="4"/>
  <c r="M706" i="4"/>
  <c r="G706" i="4"/>
  <c r="M705" i="4"/>
  <c r="G705" i="4"/>
  <c r="M704" i="4"/>
  <c r="G704" i="4"/>
  <c r="M703" i="4"/>
  <c r="G703" i="4"/>
  <c r="M702" i="4"/>
  <c r="G702" i="4"/>
  <c r="M701" i="4"/>
  <c r="G701" i="4"/>
  <c r="M700" i="4"/>
  <c r="G700" i="4"/>
  <c r="M699" i="4"/>
  <c r="G699" i="4"/>
  <c r="M698" i="4"/>
  <c r="G698" i="4"/>
  <c r="M697" i="4"/>
  <c r="G697" i="4"/>
  <c r="M696" i="4"/>
  <c r="G696" i="4"/>
  <c r="M695" i="4"/>
  <c r="G695" i="4"/>
  <c r="A695" i="4"/>
  <c r="M694" i="4"/>
  <c r="G694" i="4"/>
  <c r="A694" i="4"/>
  <c r="M693" i="4"/>
  <c r="G693" i="4"/>
  <c r="A693" i="4"/>
  <c r="M692" i="4"/>
  <c r="G692" i="4"/>
  <c r="A692" i="4"/>
  <c r="M691" i="4"/>
  <c r="G691" i="4"/>
  <c r="A691" i="4"/>
  <c r="M690" i="4"/>
  <c r="G690" i="4"/>
  <c r="A690" i="4"/>
  <c r="M689" i="4"/>
  <c r="G689" i="4"/>
  <c r="A689" i="4"/>
  <c r="M688" i="4"/>
  <c r="G688" i="4"/>
  <c r="A688" i="4"/>
  <c r="M687" i="4"/>
  <c r="G687" i="4"/>
  <c r="A687" i="4"/>
  <c r="M686" i="4"/>
  <c r="G686" i="4"/>
  <c r="A686" i="4"/>
  <c r="M685" i="4"/>
  <c r="G685" i="4"/>
  <c r="M684" i="4"/>
  <c r="G684" i="4"/>
  <c r="M683" i="4"/>
  <c r="G683" i="4"/>
  <c r="M682" i="4"/>
  <c r="G682" i="4"/>
  <c r="M681" i="4"/>
  <c r="G681" i="4"/>
  <c r="M680" i="4"/>
  <c r="G680" i="4"/>
  <c r="M679" i="4"/>
  <c r="G679" i="4"/>
  <c r="M678" i="4"/>
  <c r="G678" i="4"/>
  <c r="M677" i="4"/>
  <c r="G677" i="4"/>
  <c r="M676" i="4"/>
  <c r="G676" i="4"/>
  <c r="M675" i="4"/>
  <c r="G675" i="4"/>
  <c r="M674" i="4"/>
  <c r="G674" i="4"/>
  <c r="M673" i="4"/>
  <c r="G673" i="4"/>
  <c r="M672" i="4"/>
  <c r="G672" i="4"/>
  <c r="M671" i="4"/>
  <c r="G671" i="4"/>
  <c r="M670" i="4"/>
  <c r="G670" i="4"/>
  <c r="M669" i="4"/>
  <c r="G669" i="4"/>
  <c r="M668" i="4"/>
  <c r="G668" i="4"/>
  <c r="M667" i="4"/>
  <c r="G667" i="4"/>
  <c r="M666" i="4"/>
  <c r="G666" i="4"/>
  <c r="M665" i="4"/>
  <c r="G665" i="4"/>
  <c r="M664" i="4"/>
  <c r="G664" i="4"/>
  <c r="M663" i="4"/>
  <c r="G663" i="4"/>
  <c r="M662" i="4"/>
  <c r="G662" i="4"/>
  <c r="M661" i="4"/>
  <c r="G661" i="4"/>
  <c r="M660" i="4"/>
  <c r="G660" i="4"/>
  <c r="A660" i="4"/>
  <c r="M659" i="4"/>
  <c r="G659" i="4"/>
  <c r="A659" i="4"/>
  <c r="M658" i="4"/>
  <c r="G658" i="4"/>
  <c r="A658" i="4"/>
  <c r="M657" i="4"/>
  <c r="G657" i="4"/>
  <c r="A657" i="4"/>
  <c r="M656" i="4"/>
  <c r="G656" i="4"/>
  <c r="A656" i="4"/>
  <c r="M655" i="4"/>
  <c r="G655" i="4"/>
  <c r="A655" i="4"/>
  <c r="M654" i="4"/>
  <c r="G654" i="4"/>
  <c r="A654" i="4"/>
  <c r="M653" i="4"/>
  <c r="G653" i="4"/>
  <c r="A653" i="4"/>
  <c r="M652" i="4"/>
  <c r="G652" i="4"/>
  <c r="A652" i="4"/>
  <c r="M651" i="4"/>
  <c r="G651" i="4"/>
  <c r="M650" i="4"/>
  <c r="G650" i="4"/>
  <c r="M649" i="4"/>
  <c r="G649" i="4"/>
  <c r="M648" i="4"/>
  <c r="G648" i="4"/>
  <c r="M647" i="4"/>
  <c r="G647" i="4"/>
  <c r="M646" i="4"/>
  <c r="G646" i="4"/>
  <c r="M645" i="4"/>
  <c r="G645" i="4"/>
  <c r="M644" i="4"/>
  <c r="G644" i="4"/>
  <c r="M643" i="4"/>
  <c r="G643" i="4"/>
  <c r="M642" i="4"/>
  <c r="G642" i="4"/>
  <c r="M641" i="4"/>
  <c r="G641" i="4"/>
  <c r="M640" i="4"/>
  <c r="G640" i="4"/>
  <c r="M639" i="4"/>
  <c r="G639" i="4"/>
  <c r="M638" i="4"/>
  <c r="G638" i="4"/>
  <c r="M637" i="4"/>
  <c r="G637" i="4"/>
  <c r="M636" i="4"/>
  <c r="G636" i="4"/>
  <c r="M635" i="4"/>
  <c r="G635" i="4"/>
  <c r="M634" i="4"/>
  <c r="G634" i="4"/>
  <c r="M633" i="4"/>
  <c r="G633" i="4"/>
  <c r="M632" i="4"/>
  <c r="G632" i="4"/>
  <c r="M631" i="4"/>
  <c r="G631" i="4"/>
  <c r="M630" i="4"/>
  <c r="G630" i="4"/>
  <c r="M629" i="4"/>
  <c r="G629" i="4"/>
  <c r="M628" i="4"/>
  <c r="G628" i="4"/>
  <c r="M627" i="4"/>
  <c r="G627" i="4"/>
  <c r="M626" i="4"/>
  <c r="G626" i="4"/>
  <c r="M625" i="4"/>
  <c r="G625" i="4"/>
  <c r="M624" i="4"/>
  <c r="G624" i="4"/>
  <c r="M623" i="4"/>
  <c r="G623" i="4"/>
  <c r="M622" i="4"/>
  <c r="G622" i="4"/>
  <c r="M621" i="4"/>
  <c r="G621" i="4"/>
  <c r="M620" i="4"/>
  <c r="G620" i="4"/>
  <c r="A620" i="4"/>
  <c r="M619" i="4"/>
  <c r="G619" i="4"/>
  <c r="A619" i="4"/>
  <c r="M618" i="4"/>
  <c r="G618" i="4"/>
  <c r="A618" i="4"/>
  <c r="M617" i="4"/>
  <c r="G617" i="4"/>
  <c r="A617" i="4"/>
  <c r="M616" i="4"/>
  <c r="G616" i="4"/>
  <c r="A616" i="4"/>
  <c r="M615" i="4"/>
  <c r="G615" i="4"/>
  <c r="A615" i="4"/>
  <c r="M614" i="4"/>
  <c r="G614" i="4"/>
  <c r="A614" i="4"/>
  <c r="M613" i="4"/>
  <c r="G613" i="4"/>
  <c r="A613" i="4"/>
  <c r="M612" i="4"/>
  <c r="G612" i="4"/>
  <c r="A612" i="4"/>
  <c r="M611" i="4"/>
  <c r="G611" i="4"/>
  <c r="A611" i="4"/>
  <c r="M610" i="4"/>
  <c r="G610" i="4"/>
  <c r="M609" i="4"/>
  <c r="G609" i="4"/>
  <c r="A609" i="4"/>
  <c r="M608" i="4"/>
  <c r="G608" i="4"/>
  <c r="A608" i="4"/>
  <c r="M607" i="4"/>
  <c r="G607" i="4"/>
  <c r="A607" i="4"/>
  <c r="M606" i="4"/>
  <c r="G606" i="4"/>
  <c r="A606" i="4"/>
  <c r="M605" i="4"/>
  <c r="G605" i="4"/>
  <c r="A605" i="4"/>
  <c r="M604" i="4"/>
  <c r="G604" i="4"/>
  <c r="A604" i="4"/>
  <c r="M603" i="4"/>
  <c r="G603" i="4"/>
  <c r="A603" i="4"/>
  <c r="M602" i="4"/>
  <c r="G602" i="4"/>
  <c r="A602" i="4"/>
  <c r="M601" i="4"/>
  <c r="G601" i="4"/>
  <c r="A601" i="4"/>
  <c r="M600" i="4"/>
  <c r="G600" i="4"/>
  <c r="A600" i="4"/>
  <c r="M599" i="4"/>
  <c r="G599" i="4"/>
  <c r="M598" i="4"/>
  <c r="G598" i="4"/>
  <c r="M597" i="4"/>
  <c r="G597" i="4"/>
  <c r="M596" i="4"/>
  <c r="G596" i="4"/>
  <c r="M595" i="4"/>
  <c r="G595" i="4"/>
  <c r="M594" i="4"/>
  <c r="G594" i="4"/>
  <c r="M593" i="4"/>
  <c r="G593" i="4"/>
  <c r="M592" i="4"/>
  <c r="G592" i="4"/>
  <c r="M591" i="4"/>
  <c r="G591" i="4"/>
  <c r="M590" i="4"/>
  <c r="G590" i="4"/>
  <c r="M589" i="4"/>
  <c r="G589" i="4"/>
  <c r="M588" i="4"/>
  <c r="G588" i="4"/>
  <c r="M587" i="4"/>
  <c r="G587" i="4"/>
  <c r="M586" i="4"/>
  <c r="G586" i="4"/>
  <c r="M585" i="4"/>
  <c r="G585" i="4"/>
  <c r="M584" i="4"/>
  <c r="G584" i="4"/>
  <c r="M583" i="4"/>
  <c r="G583" i="4"/>
  <c r="M582" i="4"/>
  <c r="G582" i="4"/>
  <c r="M581" i="4"/>
  <c r="G581" i="4"/>
  <c r="M580" i="4"/>
  <c r="G580" i="4"/>
  <c r="M579" i="4"/>
  <c r="G579" i="4"/>
  <c r="M578" i="4"/>
  <c r="G578" i="4"/>
  <c r="M577" i="4"/>
  <c r="G577" i="4"/>
  <c r="M576" i="4"/>
  <c r="G576" i="4"/>
  <c r="M575" i="4"/>
  <c r="G575" i="4"/>
  <c r="M574" i="4"/>
  <c r="G574" i="4"/>
  <c r="M573" i="4"/>
  <c r="G573" i="4"/>
  <c r="M572" i="4"/>
  <c r="G572" i="4"/>
  <c r="M571" i="4"/>
  <c r="G571" i="4"/>
  <c r="M570" i="4"/>
  <c r="G570" i="4"/>
  <c r="M569" i="4"/>
  <c r="G569" i="4"/>
  <c r="M568" i="4"/>
  <c r="G568" i="4"/>
  <c r="M567" i="4"/>
  <c r="G567" i="4"/>
  <c r="M566" i="4"/>
  <c r="G566" i="4"/>
  <c r="M565" i="4"/>
  <c r="G565" i="4"/>
  <c r="M564" i="4"/>
  <c r="G564" i="4"/>
  <c r="M563" i="4"/>
  <c r="G563" i="4"/>
  <c r="M562" i="4"/>
  <c r="G562" i="4"/>
  <c r="M561" i="4"/>
  <c r="G561" i="4"/>
  <c r="M560" i="4"/>
  <c r="G560" i="4"/>
  <c r="M559" i="4"/>
  <c r="G559" i="4"/>
  <c r="M558" i="4"/>
  <c r="G558" i="4"/>
  <c r="M557" i="4"/>
  <c r="G557" i="4"/>
  <c r="M556" i="4"/>
  <c r="G556" i="4"/>
  <c r="M555" i="4"/>
  <c r="G555" i="4"/>
  <c r="M554" i="4"/>
  <c r="G554" i="4"/>
  <c r="M553" i="4"/>
  <c r="G553" i="4"/>
  <c r="M552" i="4"/>
  <c r="G552" i="4"/>
  <c r="M551" i="4"/>
  <c r="G551" i="4"/>
  <c r="M550" i="4"/>
  <c r="G550" i="4"/>
  <c r="M549" i="4"/>
  <c r="G549" i="4"/>
  <c r="M548" i="4"/>
  <c r="G548" i="4"/>
  <c r="A548" i="4"/>
  <c r="M547" i="4"/>
  <c r="G547" i="4"/>
  <c r="M546" i="4"/>
  <c r="G546" i="4"/>
  <c r="M545" i="4"/>
  <c r="G545" i="4"/>
  <c r="M544" i="4"/>
  <c r="G544" i="4"/>
  <c r="M543" i="4"/>
  <c r="G543" i="4"/>
  <c r="M542" i="4"/>
  <c r="G542" i="4"/>
  <c r="M541" i="4"/>
  <c r="G541" i="4"/>
  <c r="M540" i="4"/>
  <c r="G540" i="4"/>
  <c r="M539" i="4"/>
  <c r="G539" i="4"/>
  <c r="M538" i="4"/>
  <c r="G538" i="4"/>
  <c r="M537" i="4"/>
  <c r="G537" i="4"/>
  <c r="M536" i="4"/>
  <c r="G536" i="4"/>
  <c r="M535" i="4"/>
  <c r="G535" i="4"/>
  <c r="M534" i="4"/>
  <c r="G534" i="4"/>
  <c r="M533" i="4"/>
  <c r="G533" i="4"/>
  <c r="M532" i="4"/>
  <c r="G532" i="4"/>
  <c r="M531" i="4"/>
  <c r="G531" i="4"/>
  <c r="M530" i="4"/>
  <c r="G530" i="4"/>
  <c r="M529" i="4"/>
  <c r="G529" i="4"/>
  <c r="M528" i="4"/>
  <c r="G528" i="4"/>
  <c r="M527" i="4"/>
  <c r="G527" i="4"/>
  <c r="M526" i="4"/>
  <c r="G526" i="4"/>
  <c r="M525" i="4"/>
  <c r="G525" i="4"/>
  <c r="M524" i="4"/>
  <c r="G524" i="4"/>
  <c r="M523" i="4"/>
  <c r="G523" i="4"/>
  <c r="M522" i="4"/>
  <c r="G522" i="4"/>
  <c r="M521" i="4"/>
  <c r="G521" i="4"/>
  <c r="M520" i="4"/>
  <c r="G520" i="4"/>
  <c r="M519" i="4"/>
  <c r="G519" i="4"/>
  <c r="M518" i="4"/>
  <c r="G518" i="4"/>
  <c r="M517" i="4"/>
  <c r="G517" i="4"/>
  <c r="M516" i="4"/>
  <c r="G516" i="4"/>
  <c r="M515" i="4"/>
  <c r="G515" i="4"/>
  <c r="M514" i="4"/>
  <c r="G514" i="4"/>
  <c r="M513" i="4"/>
  <c r="G513" i="4"/>
  <c r="M512" i="4"/>
  <c r="G512" i="4"/>
  <c r="M511" i="4"/>
  <c r="G511" i="4"/>
  <c r="M510" i="4"/>
  <c r="G510" i="4"/>
  <c r="M509" i="4"/>
  <c r="G509" i="4"/>
  <c r="M508" i="4"/>
  <c r="G508" i="4"/>
  <c r="M507" i="4"/>
  <c r="G507" i="4"/>
  <c r="A507" i="4"/>
  <c r="M506" i="4"/>
  <c r="G506" i="4"/>
  <c r="A506" i="4"/>
  <c r="M505" i="4"/>
  <c r="G505" i="4"/>
  <c r="A505" i="4"/>
  <c r="M504" i="4"/>
  <c r="G504" i="4"/>
  <c r="A504" i="4"/>
  <c r="M503" i="4"/>
  <c r="G503" i="4"/>
  <c r="A503" i="4"/>
  <c r="M502" i="4"/>
  <c r="G502" i="4"/>
  <c r="A502" i="4"/>
  <c r="M501" i="4"/>
  <c r="G501" i="4"/>
  <c r="A501" i="4"/>
  <c r="M500" i="4"/>
  <c r="G500" i="4"/>
  <c r="A500" i="4"/>
  <c r="M499" i="4"/>
  <c r="G499" i="4"/>
  <c r="A499" i="4"/>
  <c r="M498" i="4"/>
  <c r="G498" i="4"/>
  <c r="A498" i="4"/>
  <c r="M497" i="4"/>
  <c r="G497" i="4"/>
  <c r="M496" i="4"/>
  <c r="G496" i="4"/>
  <c r="M495" i="4"/>
  <c r="G495" i="4"/>
  <c r="M494" i="4"/>
  <c r="G494" i="4"/>
  <c r="M493" i="4"/>
  <c r="G493" i="4"/>
  <c r="M492" i="4"/>
  <c r="G492" i="4"/>
  <c r="M491" i="4"/>
  <c r="G491" i="4"/>
  <c r="M490" i="4"/>
  <c r="G490" i="4"/>
  <c r="M489" i="4"/>
  <c r="G489" i="4"/>
  <c r="M488" i="4"/>
  <c r="G488" i="4"/>
  <c r="A488" i="4"/>
  <c r="M487" i="4"/>
  <c r="G487" i="4"/>
  <c r="A487" i="4"/>
  <c r="M486" i="4"/>
  <c r="G486" i="4"/>
  <c r="A486" i="4"/>
  <c r="M485" i="4"/>
  <c r="G485" i="4"/>
  <c r="A485" i="4"/>
  <c r="M484" i="4"/>
  <c r="G484" i="4"/>
  <c r="A484" i="4"/>
  <c r="M483" i="4"/>
  <c r="G483" i="4"/>
  <c r="A483" i="4"/>
  <c r="M482" i="4"/>
  <c r="G482" i="4"/>
  <c r="A482" i="4"/>
  <c r="M481" i="4"/>
  <c r="G481" i="4"/>
  <c r="A481" i="4"/>
  <c r="M480" i="4"/>
  <c r="G480" i="4"/>
  <c r="A480" i="4"/>
  <c r="M479" i="4"/>
  <c r="G479" i="4"/>
  <c r="M478" i="4"/>
  <c r="G478" i="4"/>
  <c r="M477" i="4"/>
  <c r="G477" i="4"/>
  <c r="M476" i="4"/>
  <c r="G476" i="4"/>
  <c r="M475" i="4"/>
  <c r="G475" i="4"/>
  <c r="M474" i="4"/>
  <c r="G474" i="4"/>
  <c r="M473" i="4"/>
  <c r="G473" i="4"/>
  <c r="M472" i="4"/>
  <c r="G472" i="4"/>
  <c r="M471" i="4"/>
  <c r="G471" i="4"/>
  <c r="M470" i="4"/>
  <c r="G470" i="4"/>
  <c r="M469" i="4"/>
  <c r="G469" i="4"/>
  <c r="M468" i="4"/>
  <c r="G468" i="4"/>
  <c r="M467" i="4"/>
  <c r="G467" i="4"/>
  <c r="M466" i="4"/>
  <c r="G466" i="4"/>
  <c r="M465" i="4"/>
  <c r="G465" i="4"/>
  <c r="M464" i="4"/>
  <c r="G464" i="4"/>
  <c r="M463" i="4"/>
  <c r="G463" i="4"/>
  <c r="M462" i="4"/>
  <c r="G462" i="4"/>
  <c r="M461" i="4"/>
  <c r="G461" i="4"/>
  <c r="M460" i="4"/>
  <c r="G460" i="4"/>
  <c r="M459" i="4"/>
  <c r="G459" i="4"/>
  <c r="M458" i="4"/>
  <c r="G458" i="4"/>
  <c r="M457" i="4"/>
  <c r="G457" i="4"/>
  <c r="M456" i="4"/>
  <c r="G456" i="4"/>
  <c r="M455" i="4"/>
  <c r="G455" i="4"/>
  <c r="M454" i="4"/>
  <c r="G454" i="4"/>
  <c r="M453" i="4"/>
  <c r="G453" i="4"/>
  <c r="M452" i="4"/>
  <c r="G452" i="4"/>
  <c r="M451" i="4"/>
  <c r="G451" i="4"/>
  <c r="M450" i="4"/>
  <c r="G450" i="4"/>
  <c r="M449" i="4"/>
  <c r="G449" i="4"/>
  <c r="M448" i="4"/>
  <c r="G448" i="4"/>
  <c r="M447" i="4"/>
  <c r="G447" i="4"/>
  <c r="M446" i="4"/>
  <c r="G446" i="4"/>
  <c r="M445" i="4"/>
  <c r="G445" i="4"/>
  <c r="M444" i="4"/>
  <c r="G444" i="4"/>
  <c r="M443" i="4"/>
  <c r="G443" i="4"/>
  <c r="M442" i="4"/>
  <c r="G442" i="4"/>
  <c r="M441" i="4"/>
  <c r="G441" i="4"/>
  <c r="A441" i="4"/>
  <c r="M440" i="4"/>
  <c r="G440" i="4"/>
  <c r="M439" i="4"/>
  <c r="G439" i="4"/>
  <c r="M438" i="4"/>
  <c r="G438" i="4"/>
  <c r="M437" i="4"/>
  <c r="G437" i="4"/>
  <c r="M436" i="4"/>
  <c r="G436" i="4"/>
  <c r="M435" i="4"/>
  <c r="G435" i="4"/>
  <c r="M434" i="4"/>
  <c r="G434" i="4"/>
  <c r="M433" i="4"/>
  <c r="G433" i="4"/>
  <c r="M432" i="4"/>
  <c r="G432" i="4"/>
  <c r="M431" i="4"/>
  <c r="G431" i="4"/>
  <c r="M430" i="4"/>
  <c r="G430" i="4"/>
  <c r="M429" i="4"/>
  <c r="G429" i="4"/>
  <c r="M428" i="4"/>
  <c r="G428" i="4"/>
  <c r="M427" i="4"/>
  <c r="G427" i="4"/>
  <c r="M426" i="4"/>
  <c r="G426" i="4"/>
  <c r="M425" i="4"/>
  <c r="G425" i="4"/>
  <c r="M424" i="4"/>
  <c r="G424" i="4"/>
  <c r="M423" i="4"/>
  <c r="G423" i="4"/>
  <c r="M422" i="4"/>
  <c r="G422" i="4"/>
  <c r="M421" i="4"/>
  <c r="G421" i="4"/>
  <c r="M420" i="4"/>
  <c r="G420" i="4"/>
  <c r="M419" i="4"/>
  <c r="G419" i="4"/>
  <c r="M418" i="4"/>
  <c r="G418" i="4"/>
  <c r="M417" i="4"/>
  <c r="G417" i="4"/>
  <c r="M416" i="4"/>
  <c r="G416" i="4"/>
  <c r="M415" i="4"/>
  <c r="G415" i="4"/>
  <c r="M414" i="4"/>
  <c r="G414" i="4"/>
  <c r="A414" i="4"/>
  <c r="M413" i="4"/>
  <c r="G413" i="4"/>
  <c r="A413" i="4"/>
  <c r="M412" i="4"/>
  <c r="G412" i="4"/>
  <c r="A412" i="4"/>
  <c r="M411" i="4"/>
  <c r="G411" i="4"/>
  <c r="A411" i="4"/>
  <c r="M410" i="4"/>
  <c r="G410" i="4"/>
  <c r="A410" i="4"/>
  <c r="M409" i="4"/>
  <c r="G409" i="4"/>
  <c r="A409" i="4"/>
  <c r="M408" i="4"/>
  <c r="G408" i="4"/>
  <c r="A408" i="4"/>
  <c r="M407" i="4"/>
  <c r="G407" i="4"/>
  <c r="A407" i="4"/>
  <c r="M406" i="4"/>
  <c r="G406" i="4"/>
  <c r="A406" i="4"/>
  <c r="M405" i="4"/>
  <c r="G405" i="4"/>
  <c r="A405" i="4"/>
  <c r="M404" i="4"/>
  <c r="G404" i="4"/>
  <c r="M403" i="4"/>
  <c r="G403" i="4"/>
  <c r="M402" i="4"/>
  <c r="G402" i="4"/>
  <c r="M401" i="4"/>
  <c r="G401" i="4"/>
  <c r="M400" i="4"/>
  <c r="G400" i="4"/>
  <c r="M399" i="4"/>
  <c r="G399" i="4"/>
  <c r="A399" i="4"/>
  <c r="M398" i="4"/>
  <c r="G398" i="4"/>
  <c r="A398" i="4"/>
  <c r="M397" i="4"/>
  <c r="G397" i="4"/>
  <c r="A397" i="4"/>
  <c r="M396" i="4"/>
  <c r="G396" i="4"/>
  <c r="A396" i="4"/>
  <c r="M395" i="4"/>
  <c r="G395" i="4"/>
  <c r="A395" i="4"/>
  <c r="M394" i="4"/>
  <c r="G394" i="4"/>
  <c r="A394" i="4"/>
  <c r="M393" i="4"/>
  <c r="G393" i="4"/>
  <c r="A393" i="4"/>
  <c r="M392" i="4"/>
  <c r="G392" i="4"/>
  <c r="A392" i="4"/>
  <c r="M391" i="4"/>
  <c r="G391" i="4"/>
  <c r="A391" i="4"/>
  <c r="M390" i="4"/>
  <c r="G390" i="4"/>
  <c r="A390" i="4"/>
  <c r="M389" i="4"/>
  <c r="G389" i="4"/>
  <c r="M388" i="4"/>
  <c r="G388" i="4"/>
  <c r="M387" i="4"/>
  <c r="G387" i="4"/>
  <c r="M386" i="4"/>
  <c r="G386" i="4"/>
  <c r="M385" i="4"/>
  <c r="G385" i="4"/>
  <c r="M384" i="4"/>
  <c r="G384" i="4"/>
  <c r="M383" i="4"/>
  <c r="G383" i="4"/>
  <c r="M382" i="4"/>
  <c r="G382" i="4"/>
  <c r="M381" i="4"/>
  <c r="G381" i="4"/>
  <c r="M380" i="4"/>
  <c r="G380" i="4"/>
  <c r="M379" i="4"/>
  <c r="G379" i="4"/>
  <c r="M378" i="4"/>
  <c r="G378" i="4"/>
  <c r="M377" i="4"/>
  <c r="G377" i="4"/>
  <c r="M376" i="4"/>
  <c r="G376" i="4"/>
  <c r="M375" i="4"/>
  <c r="G375" i="4"/>
  <c r="M374" i="4"/>
  <c r="G374" i="4"/>
  <c r="A374" i="4"/>
  <c r="M373" i="4"/>
  <c r="G373" i="4"/>
  <c r="M372" i="4"/>
  <c r="G372" i="4"/>
  <c r="M371" i="4"/>
  <c r="G371" i="4"/>
  <c r="M370" i="4"/>
  <c r="G370" i="4"/>
  <c r="M369" i="4"/>
  <c r="G369" i="4"/>
  <c r="M368" i="4"/>
  <c r="G368" i="4"/>
  <c r="M367" i="4"/>
  <c r="G367" i="4"/>
  <c r="M366" i="4"/>
  <c r="G366" i="4"/>
  <c r="M365" i="4"/>
  <c r="G365" i="4"/>
  <c r="M364" i="4"/>
  <c r="G364" i="4"/>
  <c r="M363" i="4"/>
  <c r="G363" i="4"/>
  <c r="M362" i="4"/>
  <c r="G362" i="4"/>
  <c r="M361" i="4"/>
  <c r="G361" i="4"/>
  <c r="M360" i="4"/>
  <c r="G360" i="4"/>
  <c r="M359" i="4"/>
  <c r="G359" i="4"/>
  <c r="M358" i="4"/>
  <c r="G358" i="4"/>
  <c r="M357" i="4"/>
  <c r="G357" i="4"/>
  <c r="M356" i="4"/>
  <c r="G356" i="4"/>
  <c r="A356" i="4"/>
  <c r="M355" i="4"/>
  <c r="G355" i="4"/>
  <c r="A355" i="4"/>
  <c r="M354" i="4"/>
  <c r="G354" i="4"/>
  <c r="A354" i="4"/>
  <c r="M353" i="4"/>
  <c r="G353" i="4"/>
  <c r="A353" i="4"/>
  <c r="M352" i="4"/>
  <c r="G352" i="4"/>
  <c r="A352" i="4"/>
  <c r="M351" i="4"/>
  <c r="G351" i="4"/>
  <c r="A351" i="4"/>
  <c r="M350" i="4"/>
  <c r="G350" i="4"/>
  <c r="A350" i="4"/>
  <c r="M349" i="4"/>
  <c r="G349" i="4"/>
  <c r="A349" i="4"/>
  <c r="M348" i="4"/>
  <c r="G348" i="4"/>
  <c r="A348" i="4"/>
  <c r="M347" i="4"/>
  <c r="G347" i="4"/>
  <c r="A347" i="4"/>
  <c r="M346" i="4"/>
  <c r="G346" i="4"/>
  <c r="A346" i="4"/>
  <c r="M345" i="4"/>
  <c r="G345" i="4"/>
  <c r="A345" i="4"/>
  <c r="M344" i="4"/>
  <c r="G344" i="4"/>
  <c r="A344" i="4"/>
  <c r="M343" i="4"/>
  <c r="G343" i="4"/>
  <c r="A343" i="4"/>
  <c r="M342" i="4"/>
  <c r="G342" i="4"/>
  <c r="A342" i="4"/>
  <c r="M341" i="4"/>
  <c r="G341" i="4"/>
  <c r="A341" i="4"/>
  <c r="M340" i="4"/>
  <c r="G340" i="4"/>
  <c r="A340" i="4"/>
  <c r="M339" i="4"/>
  <c r="G339" i="4"/>
  <c r="A339" i="4"/>
  <c r="M338" i="4"/>
  <c r="G338" i="4"/>
  <c r="M337" i="4"/>
  <c r="G337" i="4"/>
  <c r="M336" i="4"/>
  <c r="G336" i="4"/>
  <c r="M335" i="4"/>
  <c r="G335" i="4"/>
  <c r="M334" i="4"/>
  <c r="G334" i="4"/>
  <c r="M333" i="4"/>
  <c r="G333" i="4"/>
  <c r="M332" i="4"/>
  <c r="G332" i="4"/>
  <c r="M331" i="4"/>
  <c r="G331" i="4"/>
  <c r="M330" i="4"/>
  <c r="G330" i="4"/>
  <c r="M329" i="4"/>
  <c r="G329" i="4"/>
  <c r="M328" i="4"/>
  <c r="G328" i="4"/>
  <c r="M327" i="4"/>
  <c r="G327" i="4"/>
  <c r="M326" i="4"/>
  <c r="G326" i="4"/>
  <c r="M325" i="4"/>
  <c r="G325" i="4"/>
  <c r="M324" i="4"/>
  <c r="G324" i="4"/>
  <c r="M323" i="4"/>
  <c r="G323" i="4"/>
  <c r="M322" i="4"/>
  <c r="G322" i="4"/>
  <c r="M321" i="4"/>
  <c r="G321" i="4"/>
  <c r="M320" i="4"/>
  <c r="G320" i="4"/>
  <c r="M319" i="4"/>
  <c r="G319" i="4"/>
  <c r="M318" i="4"/>
  <c r="G318" i="4"/>
  <c r="M317" i="4"/>
  <c r="G317" i="4"/>
  <c r="M316" i="4"/>
  <c r="G316" i="4"/>
  <c r="M315" i="4"/>
  <c r="G315" i="4"/>
  <c r="M314" i="4"/>
  <c r="G314" i="4"/>
  <c r="M313" i="4"/>
  <c r="G313" i="4"/>
  <c r="M312" i="4"/>
  <c r="G312" i="4"/>
  <c r="M311" i="4"/>
  <c r="G311" i="4"/>
  <c r="M310" i="4"/>
  <c r="G310" i="4"/>
  <c r="M309" i="4"/>
  <c r="G309" i="4"/>
  <c r="M308" i="4"/>
  <c r="G308" i="4"/>
  <c r="A308" i="4"/>
  <c r="M307" i="4"/>
  <c r="G307" i="4"/>
  <c r="M306" i="4"/>
  <c r="G306" i="4"/>
  <c r="M305" i="4"/>
  <c r="G305" i="4"/>
  <c r="M304" i="4"/>
  <c r="G304" i="4"/>
  <c r="M303" i="4"/>
  <c r="G303" i="4"/>
  <c r="M302" i="4"/>
  <c r="G302" i="4"/>
  <c r="A302" i="4"/>
  <c r="M301" i="4"/>
  <c r="G301" i="4"/>
  <c r="A301" i="4"/>
  <c r="M300" i="4"/>
  <c r="G300" i="4"/>
  <c r="A300" i="4"/>
  <c r="M299" i="4"/>
  <c r="G299" i="4"/>
  <c r="A299" i="4"/>
  <c r="M298" i="4"/>
  <c r="G298" i="4"/>
  <c r="A298" i="4"/>
  <c r="M297" i="4"/>
  <c r="G297" i="4"/>
  <c r="A297" i="4"/>
  <c r="M296" i="4"/>
  <c r="G296" i="4"/>
  <c r="A296" i="4"/>
  <c r="M295" i="4"/>
  <c r="G295" i="4"/>
  <c r="A295" i="4"/>
  <c r="M294" i="4"/>
  <c r="G294" i="4"/>
  <c r="A294" i="4"/>
  <c r="M293" i="4"/>
  <c r="G293" i="4"/>
  <c r="A293" i="4"/>
  <c r="M292" i="4"/>
  <c r="G292" i="4"/>
  <c r="M291" i="4"/>
  <c r="G291" i="4"/>
  <c r="M290" i="4"/>
  <c r="G290" i="4"/>
  <c r="M289" i="4"/>
  <c r="G289" i="4"/>
  <c r="M288" i="4"/>
  <c r="G288" i="4"/>
  <c r="M287" i="4"/>
  <c r="G287" i="4"/>
  <c r="M286" i="4"/>
  <c r="G286" i="4"/>
  <c r="M285" i="4"/>
  <c r="G285" i="4"/>
  <c r="M284" i="4"/>
  <c r="G284" i="4"/>
  <c r="A284" i="4"/>
  <c r="M283" i="4"/>
  <c r="G283" i="4"/>
  <c r="A283" i="4"/>
  <c r="M282" i="4"/>
  <c r="G282" i="4"/>
  <c r="A282" i="4"/>
  <c r="M281" i="4"/>
  <c r="G281" i="4"/>
  <c r="A281" i="4"/>
  <c r="M280" i="4"/>
  <c r="G280" i="4"/>
  <c r="A280" i="4"/>
  <c r="M279" i="4"/>
  <c r="G279" i="4"/>
  <c r="A279" i="4"/>
  <c r="M278" i="4"/>
  <c r="G278" i="4"/>
  <c r="A278" i="4"/>
  <c r="M277" i="4"/>
  <c r="G277" i="4"/>
  <c r="A277" i="4"/>
  <c r="M276" i="4"/>
  <c r="G276" i="4"/>
  <c r="A276" i="4"/>
  <c r="M275" i="4"/>
  <c r="G275" i="4"/>
  <c r="A275" i="4"/>
  <c r="M274" i="4"/>
  <c r="G274" i="4"/>
  <c r="M273" i="4"/>
  <c r="G273" i="4"/>
  <c r="M272" i="4"/>
  <c r="G272" i="4"/>
  <c r="M271" i="4"/>
  <c r="G271" i="4"/>
  <c r="M270" i="4"/>
  <c r="G270" i="4"/>
  <c r="M269" i="4"/>
  <c r="G269" i="4"/>
  <c r="M268" i="4"/>
  <c r="G268" i="4"/>
  <c r="M267" i="4"/>
  <c r="G267" i="4"/>
  <c r="A267" i="4"/>
  <c r="M266" i="4"/>
  <c r="G266" i="4"/>
  <c r="A266" i="4"/>
  <c r="M265" i="4"/>
  <c r="G265" i="4"/>
  <c r="A265" i="4"/>
  <c r="M264" i="4"/>
  <c r="G264" i="4"/>
  <c r="A264" i="4"/>
  <c r="M263" i="4"/>
  <c r="G263" i="4"/>
  <c r="A263" i="4"/>
  <c r="M262" i="4"/>
  <c r="G262" i="4"/>
  <c r="A262" i="4"/>
  <c r="M261" i="4"/>
  <c r="G261" i="4"/>
  <c r="A261" i="4"/>
  <c r="M260" i="4"/>
  <c r="G260" i="4"/>
  <c r="A260" i="4"/>
  <c r="M259" i="4"/>
  <c r="G259" i="4"/>
  <c r="A259" i="4"/>
  <c r="M258" i="4"/>
  <c r="G258" i="4"/>
  <c r="A258" i="4"/>
  <c r="M257" i="4"/>
  <c r="G257" i="4"/>
  <c r="M256" i="4"/>
  <c r="G256" i="4"/>
  <c r="M255" i="4"/>
  <c r="G255" i="4"/>
  <c r="M254" i="4"/>
  <c r="G254" i="4"/>
  <c r="M253" i="4"/>
  <c r="G253" i="4"/>
  <c r="M252" i="4"/>
  <c r="G252" i="4"/>
  <c r="M251" i="4"/>
  <c r="G251" i="4"/>
  <c r="M250" i="4"/>
  <c r="G250" i="4"/>
  <c r="M249" i="4"/>
  <c r="G249" i="4"/>
  <c r="M248" i="4"/>
  <c r="G248" i="4"/>
  <c r="M247" i="4"/>
  <c r="G247" i="4"/>
  <c r="M246" i="4"/>
  <c r="G246" i="4"/>
  <c r="M245" i="4"/>
  <c r="G245" i="4"/>
  <c r="M244" i="4"/>
  <c r="G244" i="4"/>
  <c r="M243" i="4"/>
  <c r="G243" i="4"/>
  <c r="A243" i="4"/>
  <c r="M242" i="4"/>
  <c r="G242" i="4"/>
  <c r="M241" i="4"/>
  <c r="G241" i="4"/>
  <c r="M240" i="4"/>
  <c r="G240" i="4"/>
  <c r="M239" i="4"/>
  <c r="G239" i="4"/>
  <c r="M238" i="4"/>
  <c r="G238" i="4"/>
  <c r="M237" i="4"/>
  <c r="G237" i="4"/>
  <c r="M236" i="4"/>
  <c r="G236" i="4"/>
  <c r="M235" i="4"/>
  <c r="G235" i="4"/>
  <c r="M234" i="4"/>
  <c r="G234" i="4"/>
  <c r="M233" i="4"/>
  <c r="G233" i="4"/>
  <c r="M232" i="4"/>
  <c r="G232" i="4"/>
  <c r="M231" i="4"/>
  <c r="G231" i="4"/>
  <c r="M230" i="4"/>
  <c r="G230" i="4"/>
  <c r="M229" i="4"/>
  <c r="G229" i="4"/>
  <c r="M228" i="4"/>
  <c r="G228" i="4"/>
  <c r="M227" i="4"/>
  <c r="G227" i="4"/>
  <c r="M226" i="4"/>
  <c r="G226" i="4"/>
  <c r="M225" i="4"/>
  <c r="G225" i="4"/>
  <c r="M224" i="4"/>
  <c r="G224" i="4"/>
  <c r="M223" i="4"/>
  <c r="G223" i="4"/>
  <c r="M222" i="4"/>
  <c r="G222" i="4"/>
  <c r="M221" i="4"/>
  <c r="G221" i="4"/>
  <c r="M220" i="4"/>
  <c r="G220" i="4"/>
  <c r="M219" i="4"/>
  <c r="G219" i="4"/>
  <c r="A219" i="4"/>
  <c r="M218" i="4"/>
  <c r="G218" i="4"/>
  <c r="A218" i="4"/>
  <c r="M217" i="4"/>
  <c r="G217" i="4"/>
  <c r="A217" i="4"/>
  <c r="M216" i="4"/>
  <c r="G216" i="4"/>
  <c r="A216" i="4"/>
  <c r="M215" i="4"/>
  <c r="G215" i="4"/>
  <c r="A215" i="4"/>
  <c r="M214" i="4"/>
  <c r="G214" i="4"/>
  <c r="A214" i="4"/>
  <c r="M213" i="4"/>
  <c r="G213" i="4"/>
  <c r="A213" i="4"/>
  <c r="M212" i="4"/>
  <c r="G212" i="4"/>
  <c r="A212" i="4"/>
  <c r="M211" i="4"/>
  <c r="G211" i="4"/>
  <c r="A211" i="4"/>
  <c r="M210" i="4"/>
  <c r="G210" i="4"/>
  <c r="A210" i="4"/>
  <c r="M209" i="4"/>
  <c r="G209" i="4"/>
  <c r="M208" i="4"/>
  <c r="G208" i="4"/>
  <c r="M207" i="4"/>
  <c r="G207" i="4"/>
  <c r="M206" i="4"/>
  <c r="G206" i="4"/>
  <c r="M205" i="4"/>
  <c r="G205" i="4"/>
  <c r="M204" i="4"/>
  <c r="G204" i="4"/>
  <c r="M203" i="4"/>
  <c r="G203" i="4"/>
  <c r="M202" i="4"/>
  <c r="G202" i="4"/>
  <c r="M201" i="4"/>
  <c r="G201" i="4"/>
  <c r="M200" i="4"/>
  <c r="G200" i="4"/>
  <c r="A200" i="4"/>
  <c r="M199" i="4"/>
  <c r="G199" i="4"/>
  <c r="M198" i="4"/>
  <c r="G198" i="4"/>
  <c r="M197" i="4"/>
  <c r="G197" i="4"/>
  <c r="M196" i="4"/>
  <c r="G196" i="4"/>
  <c r="M195" i="4"/>
  <c r="G195" i="4"/>
  <c r="M194" i="4"/>
  <c r="G194" i="4"/>
  <c r="M193" i="4"/>
  <c r="G193" i="4"/>
  <c r="M192" i="4"/>
  <c r="G192" i="4"/>
  <c r="M191" i="4"/>
  <c r="G191" i="4"/>
  <c r="M190" i="4"/>
  <c r="G190" i="4"/>
  <c r="M189" i="4"/>
  <c r="G189" i="4"/>
  <c r="M188" i="4"/>
  <c r="G188" i="4"/>
  <c r="M187" i="4"/>
  <c r="G187" i="4"/>
  <c r="M186" i="4"/>
  <c r="G186" i="4"/>
  <c r="M185" i="4"/>
  <c r="G185" i="4"/>
  <c r="M184" i="4"/>
  <c r="G184" i="4"/>
  <c r="M183" i="4"/>
  <c r="G183" i="4"/>
  <c r="M182" i="4"/>
  <c r="G182" i="4"/>
  <c r="A182" i="4"/>
  <c r="M181" i="4"/>
  <c r="G181" i="4"/>
  <c r="A181" i="4"/>
  <c r="M180" i="4"/>
  <c r="G180" i="4"/>
  <c r="A180" i="4"/>
  <c r="M179" i="4"/>
  <c r="G179" i="4"/>
  <c r="A179" i="4"/>
  <c r="M178" i="4"/>
  <c r="G178" i="4"/>
  <c r="A178" i="4"/>
  <c r="M177" i="4"/>
  <c r="G177" i="4"/>
  <c r="A177" i="4"/>
  <c r="M176" i="4"/>
  <c r="G176" i="4"/>
  <c r="A176" i="4"/>
  <c r="M175" i="4"/>
  <c r="G175" i="4"/>
  <c r="A175" i="4"/>
  <c r="M174" i="4"/>
  <c r="G174" i="4"/>
  <c r="M173" i="4"/>
  <c r="G173" i="4"/>
  <c r="M172" i="4"/>
  <c r="G172" i="4"/>
  <c r="M171" i="4"/>
  <c r="M170" i="4"/>
  <c r="G170" i="4"/>
  <c r="M169" i="4"/>
  <c r="G169" i="4"/>
  <c r="M168" i="4"/>
  <c r="G168" i="4"/>
  <c r="M167" i="4"/>
  <c r="G167" i="4"/>
  <c r="M166" i="4"/>
  <c r="G166" i="4"/>
  <c r="M165" i="4"/>
  <c r="G165" i="4"/>
  <c r="M164" i="4"/>
  <c r="G164" i="4"/>
  <c r="M163" i="4"/>
  <c r="G163" i="4"/>
  <c r="M162" i="4"/>
  <c r="G162" i="4"/>
  <c r="M161" i="4"/>
  <c r="G161" i="4"/>
  <c r="M160" i="4"/>
  <c r="G160" i="4"/>
  <c r="M159" i="4"/>
  <c r="G159" i="4"/>
  <c r="M158" i="4"/>
  <c r="G158" i="4"/>
  <c r="M157" i="4"/>
  <c r="G157" i="4"/>
  <c r="A157" i="4"/>
  <c r="M156" i="4"/>
  <c r="G156" i="4"/>
  <c r="A156" i="4"/>
  <c r="M155" i="4"/>
  <c r="G155" i="4"/>
  <c r="A155" i="4"/>
  <c r="M154" i="4"/>
  <c r="G154" i="4"/>
  <c r="A154" i="4"/>
  <c r="M153" i="4"/>
  <c r="G153" i="4"/>
  <c r="A153" i="4"/>
  <c r="M152" i="4"/>
  <c r="G152" i="4"/>
  <c r="A152" i="4"/>
  <c r="M151" i="4"/>
  <c r="G151" i="4"/>
  <c r="A151" i="4"/>
  <c r="M150" i="4"/>
  <c r="G150" i="4"/>
  <c r="A150" i="4"/>
  <c r="M149" i="4"/>
  <c r="G149" i="4"/>
  <c r="A149" i="4"/>
  <c r="M148" i="4"/>
  <c r="G148" i="4"/>
  <c r="A148" i="4"/>
  <c r="M147" i="4"/>
  <c r="G147" i="4"/>
  <c r="M146" i="4"/>
  <c r="G146" i="4"/>
  <c r="M145" i="4"/>
  <c r="G145" i="4"/>
  <c r="M144" i="4"/>
  <c r="G144" i="4"/>
  <c r="M143" i="4"/>
  <c r="G143" i="4"/>
  <c r="M142" i="4"/>
  <c r="G142" i="4"/>
  <c r="M141" i="4"/>
  <c r="G141" i="4"/>
  <c r="A141" i="4"/>
  <c r="M140" i="4"/>
  <c r="G140" i="4"/>
  <c r="A140" i="4"/>
  <c r="M139" i="4"/>
  <c r="G139" i="4"/>
  <c r="A139" i="4"/>
  <c r="M138" i="4"/>
  <c r="G138" i="4"/>
  <c r="A138" i="4"/>
  <c r="M137" i="4"/>
  <c r="G137" i="4"/>
  <c r="A137" i="4"/>
  <c r="M136" i="4"/>
  <c r="G136" i="4"/>
  <c r="A136" i="4"/>
  <c r="M135" i="4"/>
  <c r="G135" i="4"/>
  <c r="A135" i="4"/>
  <c r="M134" i="4"/>
  <c r="G134" i="4"/>
  <c r="A134" i="4"/>
  <c r="M133" i="4"/>
  <c r="G133" i="4"/>
  <c r="A133" i="4"/>
  <c r="M132" i="4"/>
  <c r="G132" i="4"/>
  <c r="A132" i="4"/>
  <c r="M131" i="4"/>
  <c r="G131" i="4"/>
  <c r="M130" i="4"/>
  <c r="G130" i="4"/>
  <c r="A130" i="4"/>
  <c r="M129" i="4"/>
  <c r="G129" i="4"/>
  <c r="A129" i="4"/>
  <c r="M128" i="4"/>
  <c r="G128" i="4"/>
  <c r="A128" i="4"/>
  <c r="M127" i="4"/>
  <c r="G127" i="4"/>
  <c r="A127" i="4"/>
  <c r="M126" i="4"/>
  <c r="G126" i="4"/>
  <c r="A126" i="4"/>
  <c r="M125" i="4"/>
  <c r="G125" i="4"/>
  <c r="A125" i="4"/>
  <c r="M124" i="4"/>
  <c r="G124" i="4"/>
  <c r="A124" i="4"/>
  <c r="M123" i="4"/>
  <c r="G123" i="4"/>
  <c r="A123" i="4"/>
  <c r="M122" i="4"/>
  <c r="G122" i="4"/>
  <c r="A122" i="4"/>
  <c r="M121" i="4"/>
  <c r="G121" i="4"/>
  <c r="M120" i="4"/>
  <c r="G120" i="4"/>
  <c r="M119" i="4"/>
  <c r="G119" i="4"/>
  <c r="M118" i="4"/>
  <c r="G118" i="4"/>
  <c r="M117" i="4"/>
  <c r="G117" i="4"/>
  <c r="M116" i="4"/>
  <c r="G116" i="4"/>
  <c r="M115" i="4"/>
  <c r="G115" i="4"/>
  <c r="M114" i="4"/>
  <c r="G114" i="4"/>
  <c r="M113" i="4"/>
  <c r="G113" i="4"/>
  <c r="M112" i="4"/>
  <c r="G112" i="4"/>
  <c r="M111" i="4"/>
  <c r="G111" i="4"/>
  <c r="M110" i="4"/>
  <c r="G110" i="4"/>
  <c r="M109" i="4"/>
  <c r="G109" i="4"/>
  <c r="M108" i="4"/>
  <c r="G108" i="4"/>
  <c r="M107" i="4"/>
  <c r="G107" i="4"/>
  <c r="M106" i="4"/>
  <c r="G106" i="4"/>
  <c r="M105" i="4"/>
  <c r="G105" i="4"/>
  <c r="M104" i="4"/>
  <c r="G104" i="4"/>
  <c r="M103" i="4"/>
  <c r="G103" i="4"/>
  <c r="M102" i="4"/>
  <c r="G102" i="4"/>
  <c r="M101" i="4"/>
  <c r="G101" i="4"/>
  <c r="M100" i="4"/>
  <c r="G100" i="4"/>
  <c r="M99" i="4"/>
  <c r="G99" i="4"/>
  <c r="M98" i="4"/>
  <c r="G98" i="4"/>
  <c r="M97" i="4"/>
  <c r="G97" i="4"/>
  <c r="M96" i="4"/>
  <c r="G96" i="4"/>
  <c r="M95" i="4"/>
  <c r="G95" i="4"/>
  <c r="M94" i="4"/>
  <c r="G94" i="4"/>
  <c r="A94" i="4"/>
  <c r="M93" i="4"/>
  <c r="G93" i="4"/>
  <c r="M92" i="4"/>
  <c r="G92" i="4"/>
  <c r="M91" i="4"/>
  <c r="G91" i="4"/>
  <c r="M90" i="4"/>
  <c r="G90" i="4"/>
  <c r="M89" i="4"/>
  <c r="G89" i="4"/>
  <c r="M88" i="4"/>
  <c r="G88" i="4"/>
  <c r="M87" i="4"/>
  <c r="G87" i="4"/>
  <c r="M86" i="4"/>
  <c r="G86" i="4"/>
  <c r="M85" i="4"/>
  <c r="G85" i="4"/>
  <c r="M84" i="4"/>
  <c r="G84" i="4"/>
  <c r="M83" i="4"/>
  <c r="G83" i="4"/>
  <c r="A83" i="4"/>
  <c r="M82" i="4"/>
  <c r="G82" i="4"/>
  <c r="A82" i="4"/>
  <c r="M81" i="4"/>
  <c r="G81" i="4"/>
  <c r="A81" i="4"/>
  <c r="M80" i="4"/>
  <c r="G80" i="4"/>
  <c r="A80" i="4"/>
  <c r="M79" i="4"/>
  <c r="G79" i="4"/>
  <c r="A79" i="4"/>
  <c r="M78" i="4"/>
  <c r="G78" i="4"/>
  <c r="A78" i="4"/>
  <c r="M77" i="4"/>
  <c r="G77" i="4"/>
  <c r="A77" i="4"/>
  <c r="M76" i="4"/>
  <c r="G76" i="4"/>
  <c r="A76" i="4"/>
  <c r="M75" i="4"/>
  <c r="G75" i="4"/>
  <c r="A75" i="4"/>
  <c r="M74" i="4"/>
  <c r="G74" i="4"/>
  <c r="A74" i="4"/>
  <c r="M73" i="4"/>
  <c r="G73" i="4"/>
  <c r="M72" i="4"/>
  <c r="G72" i="4"/>
  <c r="M71" i="4"/>
  <c r="G71" i="4"/>
  <c r="M70" i="4"/>
  <c r="G70" i="4"/>
  <c r="M69" i="4"/>
  <c r="G69" i="4"/>
  <c r="M68" i="4"/>
  <c r="G68" i="4"/>
  <c r="M67" i="4"/>
  <c r="G67" i="4"/>
  <c r="M66" i="4"/>
  <c r="G66" i="4"/>
  <c r="M65" i="4"/>
  <c r="G65" i="4"/>
  <c r="M64" i="4"/>
  <c r="G64" i="4"/>
  <c r="M63" i="4"/>
  <c r="G63" i="4"/>
  <c r="M62" i="4"/>
  <c r="G62" i="4"/>
  <c r="M61" i="4"/>
  <c r="G61" i="4"/>
  <c r="M60" i="4"/>
  <c r="G60" i="4"/>
  <c r="M59" i="4"/>
  <c r="G59" i="4"/>
  <c r="M58" i="4"/>
  <c r="G58" i="4"/>
  <c r="M57" i="4"/>
  <c r="G57" i="4"/>
  <c r="M56" i="4"/>
  <c r="G56" i="4"/>
  <c r="M55" i="4"/>
  <c r="G55" i="4"/>
  <c r="M54" i="4"/>
  <c r="G54" i="4"/>
  <c r="M53" i="4"/>
  <c r="G53" i="4"/>
  <c r="M52" i="4"/>
  <c r="G52" i="4"/>
  <c r="M51" i="4"/>
  <c r="G51" i="4"/>
  <c r="M50" i="4"/>
  <c r="G50" i="4"/>
  <c r="A50" i="4"/>
  <c r="M49" i="4"/>
  <c r="G49" i="4"/>
  <c r="A49" i="4"/>
  <c r="M48" i="4"/>
  <c r="G48" i="4"/>
  <c r="A48" i="4"/>
  <c r="M47" i="4"/>
  <c r="G47" i="4"/>
  <c r="A47" i="4"/>
  <c r="M46" i="4"/>
  <c r="G46" i="4"/>
  <c r="A46" i="4"/>
  <c r="M45" i="4"/>
  <c r="G45" i="4"/>
  <c r="A45" i="4"/>
  <c r="M44" i="4"/>
  <c r="G44" i="4"/>
  <c r="A44" i="4"/>
  <c r="M43" i="4"/>
  <c r="G43" i="4"/>
  <c r="A43" i="4"/>
  <c r="M42" i="4"/>
  <c r="G42" i="4"/>
  <c r="A42" i="4"/>
  <c r="M41" i="4"/>
  <c r="G41" i="4"/>
  <c r="A41" i="4"/>
  <c r="M40" i="4"/>
  <c r="G40" i="4"/>
  <c r="M39" i="4"/>
  <c r="G39" i="4"/>
  <c r="M38" i="4"/>
  <c r="G38" i="4"/>
  <c r="M37" i="4"/>
  <c r="G37" i="4"/>
  <c r="M36" i="4"/>
  <c r="G36" i="4"/>
  <c r="M35" i="4"/>
  <c r="G35" i="4"/>
  <c r="M34" i="4"/>
  <c r="G34" i="4"/>
  <c r="M33" i="4"/>
  <c r="G33" i="4"/>
  <c r="M32" i="4"/>
  <c r="G32" i="4"/>
  <c r="M31" i="4"/>
  <c r="G31" i="4"/>
  <c r="M30" i="4"/>
  <c r="G30" i="4"/>
  <c r="M29" i="4"/>
  <c r="G29" i="4"/>
  <c r="M28" i="4"/>
  <c r="G28" i="4"/>
  <c r="M27" i="4"/>
  <c r="G27" i="4"/>
  <c r="M26" i="4"/>
  <c r="G26" i="4"/>
  <c r="M25" i="4"/>
  <c r="G25" i="4"/>
  <c r="M24" i="4"/>
  <c r="G24" i="4"/>
  <c r="M23" i="4"/>
  <c r="G23" i="4"/>
  <c r="M22" i="4"/>
  <c r="G22" i="4"/>
  <c r="M21" i="4"/>
  <c r="G21" i="4"/>
  <c r="M20" i="4"/>
  <c r="G20" i="4"/>
  <c r="A20" i="4"/>
  <c r="M19" i="4"/>
  <c r="G19" i="4"/>
  <c r="A19" i="4"/>
  <c r="M18" i="4"/>
  <c r="G18" i="4"/>
  <c r="A18" i="4"/>
  <c r="M17" i="4"/>
  <c r="G17" i="4"/>
  <c r="A17" i="4"/>
  <c r="M16" i="4"/>
  <c r="G16" i="4"/>
  <c r="A16" i="4"/>
  <c r="M15" i="4"/>
  <c r="G15" i="4"/>
  <c r="A15" i="4"/>
  <c r="M14" i="4"/>
  <c r="G14" i="4"/>
  <c r="A14" i="4"/>
  <c r="M13" i="4"/>
  <c r="G13" i="4"/>
  <c r="A13" i="4"/>
  <c r="M12" i="4"/>
  <c r="G12" i="4"/>
  <c r="M11" i="4"/>
  <c r="G11" i="4"/>
  <c r="M10" i="4"/>
  <c r="G10" i="4"/>
  <c r="M9" i="4"/>
  <c r="G9" i="4"/>
  <c r="M8" i="4"/>
  <c r="G8" i="4"/>
  <c r="M7" i="4"/>
  <c r="G7" i="4"/>
  <c r="M6" i="4"/>
  <c r="G6" i="4"/>
  <c r="M5" i="4"/>
  <c r="G5" i="4"/>
  <c r="M4" i="4"/>
  <c r="G4" i="4"/>
  <c r="A4" i="4"/>
  <c r="M3" i="4"/>
  <c r="G3" i="4"/>
  <c r="A3" i="4"/>
  <c r="F835" i="3"/>
  <c r="F832" i="3"/>
  <c r="F831" i="3"/>
  <c r="K819" i="3"/>
  <c r="F819" i="3"/>
  <c r="K818" i="3"/>
  <c r="K817" i="3"/>
  <c r="N807" i="3"/>
  <c r="F807" i="3"/>
  <c r="C5" i="6" s="1"/>
  <c r="N806" i="3"/>
  <c r="N808" i="3" s="1"/>
  <c r="F806" i="3"/>
  <c r="C4" i="6" s="1"/>
  <c r="E4" i="6" s="1"/>
  <c r="N805" i="3"/>
  <c r="F805" i="3"/>
  <c r="C3" i="6" s="1"/>
  <c r="Q803" i="3"/>
  <c r="P803" i="3"/>
  <c r="O803" i="3"/>
  <c r="N803" i="3"/>
  <c r="L803" i="3"/>
  <c r="K803" i="3"/>
  <c r="J803" i="3"/>
  <c r="I803" i="3"/>
  <c r="E803" i="3"/>
  <c r="D803" i="3"/>
  <c r="C803" i="3"/>
  <c r="Q802" i="3"/>
  <c r="P802" i="3"/>
  <c r="O802" i="3"/>
  <c r="N802" i="3"/>
  <c r="L802" i="3"/>
  <c r="K802" i="3"/>
  <c r="J802" i="3"/>
  <c r="I802" i="3"/>
  <c r="E802" i="3"/>
  <c r="D802" i="3"/>
  <c r="C802" i="3"/>
  <c r="B802" i="3"/>
  <c r="J799" i="3"/>
  <c r="K798" i="3"/>
  <c r="K800" i="3" s="1"/>
  <c r="J798" i="3"/>
  <c r="J800" i="3" s="1"/>
  <c r="I798" i="3"/>
  <c r="M796" i="3"/>
  <c r="G796" i="3"/>
  <c r="M795" i="3"/>
  <c r="G795" i="3"/>
  <c r="M794" i="3"/>
  <c r="G794" i="3"/>
  <c r="M793" i="3"/>
  <c r="G793" i="3"/>
  <c r="M792" i="3"/>
  <c r="G792" i="3"/>
  <c r="M791" i="3"/>
  <c r="G791" i="3"/>
  <c r="M790" i="3"/>
  <c r="G790" i="3"/>
  <c r="M789" i="3"/>
  <c r="G789" i="3"/>
  <c r="M788" i="3"/>
  <c r="G788" i="3"/>
  <c r="M787" i="3"/>
  <c r="G787" i="3"/>
  <c r="M786" i="3"/>
  <c r="G786" i="3"/>
  <c r="M785" i="3"/>
  <c r="G785" i="3"/>
  <c r="M784" i="3"/>
  <c r="G784" i="3"/>
  <c r="M783" i="3"/>
  <c r="G783" i="3"/>
  <c r="M782" i="3"/>
  <c r="G782" i="3"/>
  <c r="M781" i="3"/>
  <c r="G781" i="3"/>
  <c r="M780" i="3"/>
  <c r="G780" i="3"/>
  <c r="M779" i="3"/>
  <c r="G779" i="3"/>
  <c r="M778" i="3"/>
  <c r="G778" i="3"/>
  <c r="M777" i="3"/>
  <c r="G777" i="3"/>
  <c r="M776" i="3"/>
  <c r="G776" i="3"/>
  <c r="M775" i="3"/>
  <c r="G775" i="3"/>
  <c r="M774" i="3"/>
  <c r="G774" i="3"/>
  <c r="M773" i="3"/>
  <c r="G773" i="3"/>
  <c r="M772" i="3"/>
  <c r="G772" i="3"/>
  <c r="M771" i="3"/>
  <c r="G771" i="3"/>
  <c r="M770" i="3"/>
  <c r="G770" i="3"/>
  <c r="M769" i="3"/>
  <c r="G769" i="3"/>
  <c r="M768" i="3"/>
  <c r="G768" i="3"/>
  <c r="M767" i="3"/>
  <c r="G767" i="3"/>
  <c r="M766" i="3"/>
  <c r="G766" i="3"/>
  <c r="M765" i="3"/>
  <c r="G765" i="3"/>
  <c r="M764" i="3"/>
  <c r="G764" i="3"/>
  <c r="M763" i="3"/>
  <c r="G763" i="3"/>
  <c r="M762" i="3"/>
  <c r="G762" i="3"/>
  <c r="M761" i="3"/>
  <c r="G761" i="3"/>
  <c r="M760" i="3"/>
  <c r="G760" i="3"/>
  <c r="M759" i="3"/>
  <c r="G759" i="3"/>
  <c r="M758" i="3"/>
  <c r="G758" i="3"/>
  <c r="M757" i="3"/>
  <c r="G757" i="3"/>
  <c r="M756" i="3"/>
  <c r="G756" i="3"/>
  <c r="M755" i="3"/>
  <c r="G755" i="3"/>
  <c r="M754" i="3"/>
  <c r="G754" i="3"/>
  <c r="M753" i="3"/>
  <c r="G753" i="3"/>
  <c r="M752" i="3"/>
  <c r="G752" i="3"/>
  <c r="M751" i="3"/>
  <c r="G751" i="3"/>
  <c r="M750" i="3"/>
  <c r="G750" i="3"/>
  <c r="M749" i="3"/>
  <c r="G749" i="3"/>
  <c r="M748" i="3"/>
  <c r="G748" i="3"/>
  <c r="M747" i="3"/>
  <c r="G747" i="3"/>
  <c r="M746" i="3"/>
  <c r="G746" i="3"/>
  <c r="M745" i="3"/>
  <c r="G745" i="3"/>
  <c r="M744" i="3"/>
  <c r="G744" i="3"/>
  <c r="M743" i="3"/>
  <c r="G743" i="3"/>
  <c r="A743" i="3"/>
  <c r="M742" i="3"/>
  <c r="G742" i="3"/>
  <c r="A742" i="3"/>
  <c r="M741" i="3"/>
  <c r="G741" i="3"/>
  <c r="A741" i="3"/>
  <c r="M740" i="3"/>
  <c r="G740" i="3"/>
  <c r="A740" i="3"/>
  <c r="M739" i="3"/>
  <c r="G739" i="3"/>
  <c r="A739" i="3"/>
  <c r="M738" i="3"/>
  <c r="G738" i="3"/>
  <c r="A738" i="3"/>
  <c r="M737" i="3"/>
  <c r="G737" i="3"/>
  <c r="A737" i="3"/>
  <c r="M736" i="3"/>
  <c r="G736" i="3"/>
  <c r="A736" i="3"/>
  <c r="M735" i="3"/>
  <c r="G735" i="3"/>
  <c r="A735" i="3"/>
  <c r="M734" i="3"/>
  <c r="G734" i="3"/>
  <c r="M733" i="3"/>
  <c r="G733" i="3"/>
  <c r="M732" i="3"/>
  <c r="G732" i="3"/>
  <c r="M731" i="3"/>
  <c r="G731" i="3"/>
  <c r="M730" i="3"/>
  <c r="G730" i="3"/>
  <c r="M729" i="3"/>
  <c r="G729" i="3"/>
  <c r="M728" i="3"/>
  <c r="G728" i="3"/>
  <c r="M727" i="3"/>
  <c r="G727" i="3"/>
  <c r="M726" i="3"/>
  <c r="G726" i="3"/>
  <c r="M725" i="3"/>
  <c r="G725" i="3"/>
  <c r="M724" i="3"/>
  <c r="G724" i="3"/>
  <c r="M723" i="3"/>
  <c r="G723" i="3"/>
  <c r="M722" i="3"/>
  <c r="G722" i="3"/>
  <c r="M721" i="3"/>
  <c r="G721" i="3"/>
  <c r="M720" i="3"/>
  <c r="G720" i="3"/>
  <c r="M719" i="3"/>
  <c r="G719" i="3"/>
  <c r="M718" i="3"/>
  <c r="G718" i="3"/>
  <c r="M717" i="3"/>
  <c r="G717" i="3"/>
  <c r="M716" i="3"/>
  <c r="G716" i="3"/>
  <c r="M715" i="3"/>
  <c r="G715" i="3"/>
  <c r="M714" i="3"/>
  <c r="G714" i="3"/>
  <c r="M713" i="3"/>
  <c r="G713" i="3"/>
  <c r="M712" i="3"/>
  <c r="G712" i="3"/>
  <c r="M711" i="3"/>
  <c r="G711" i="3"/>
  <c r="M710" i="3"/>
  <c r="G710" i="3"/>
  <c r="M709" i="3"/>
  <c r="G709" i="3"/>
  <c r="M708" i="3"/>
  <c r="G708" i="3"/>
  <c r="M707" i="3"/>
  <c r="G707" i="3"/>
  <c r="M706" i="3"/>
  <c r="G706" i="3"/>
  <c r="M705" i="3"/>
  <c r="G705" i="3"/>
  <c r="M704" i="3"/>
  <c r="G704" i="3"/>
  <c r="M703" i="3"/>
  <c r="G703" i="3"/>
  <c r="M702" i="3"/>
  <c r="G702" i="3"/>
  <c r="M701" i="3"/>
  <c r="G701" i="3"/>
  <c r="M700" i="3"/>
  <c r="G700" i="3"/>
  <c r="M699" i="3"/>
  <c r="G699" i="3"/>
  <c r="M698" i="3"/>
  <c r="G698" i="3"/>
  <c r="M697" i="3"/>
  <c r="G697" i="3"/>
  <c r="M696" i="3"/>
  <c r="G696" i="3"/>
  <c r="M695" i="3"/>
  <c r="G695" i="3"/>
  <c r="A695" i="3"/>
  <c r="M694" i="3"/>
  <c r="G694" i="3"/>
  <c r="A694" i="3"/>
  <c r="M693" i="3"/>
  <c r="G693" i="3"/>
  <c r="A693" i="3"/>
  <c r="M692" i="3"/>
  <c r="G692" i="3"/>
  <c r="A692" i="3"/>
  <c r="M691" i="3"/>
  <c r="G691" i="3"/>
  <c r="A691" i="3"/>
  <c r="M690" i="3"/>
  <c r="G690" i="3"/>
  <c r="A690" i="3"/>
  <c r="M689" i="3"/>
  <c r="G689" i="3"/>
  <c r="A689" i="3"/>
  <c r="M688" i="3"/>
  <c r="G688" i="3"/>
  <c r="A688" i="3"/>
  <c r="M687" i="3"/>
  <c r="G687" i="3"/>
  <c r="A687" i="3"/>
  <c r="M686" i="3"/>
  <c r="G686" i="3"/>
  <c r="A686" i="3"/>
  <c r="M685" i="3"/>
  <c r="G685" i="3"/>
  <c r="M684" i="3"/>
  <c r="G684" i="3"/>
  <c r="M683" i="3"/>
  <c r="G683" i="3"/>
  <c r="M682" i="3"/>
  <c r="G682" i="3"/>
  <c r="M681" i="3"/>
  <c r="G681" i="3"/>
  <c r="M680" i="3"/>
  <c r="G680" i="3"/>
  <c r="M679" i="3"/>
  <c r="G679" i="3"/>
  <c r="M678" i="3"/>
  <c r="G678" i="3"/>
  <c r="M677" i="3"/>
  <c r="G677" i="3"/>
  <c r="M676" i="3"/>
  <c r="G676" i="3"/>
  <c r="M675" i="3"/>
  <c r="G675" i="3"/>
  <c r="M674" i="3"/>
  <c r="G674" i="3"/>
  <c r="M673" i="3"/>
  <c r="G673" i="3"/>
  <c r="M672" i="3"/>
  <c r="G672" i="3"/>
  <c r="M671" i="3"/>
  <c r="G671" i="3"/>
  <c r="M670" i="3"/>
  <c r="G670" i="3"/>
  <c r="M669" i="3"/>
  <c r="G669" i="3"/>
  <c r="M668" i="3"/>
  <c r="G668" i="3"/>
  <c r="M667" i="3"/>
  <c r="G667" i="3"/>
  <c r="M666" i="3"/>
  <c r="G666" i="3"/>
  <c r="M665" i="3"/>
  <c r="G665" i="3"/>
  <c r="M664" i="3"/>
  <c r="G664" i="3"/>
  <c r="M663" i="3"/>
  <c r="G663" i="3"/>
  <c r="M662" i="3"/>
  <c r="G662" i="3"/>
  <c r="M661" i="3"/>
  <c r="G661" i="3"/>
  <c r="M660" i="3"/>
  <c r="G660" i="3"/>
  <c r="M659" i="3"/>
  <c r="G659" i="3"/>
  <c r="M658" i="3"/>
  <c r="G658" i="3"/>
  <c r="M657" i="3"/>
  <c r="G657" i="3"/>
  <c r="M656" i="3"/>
  <c r="G656" i="3"/>
  <c r="M655" i="3"/>
  <c r="G655" i="3"/>
  <c r="M654" i="3"/>
  <c r="G654" i="3"/>
  <c r="M653" i="3"/>
  <c r="G653" i="3"/>
  <c r="M652" i="3"/>
  <c r="G652" i="3"/>
  <c r="M651" i="3"/>
  <c r="G651" i="3"/>
  <c r="M650" i="3"/>
  <c r="G650" i="3"/>
  <c r="M649" i="3"/>
  <c r="G649" i="3"/>
  <c r="M648" i="3"/>
  <c r="G648" i="3"/>
  <c r="M647" i="3"/>
  <c r="G647" i="3"/>
  <c r="M646" i="3"/>
  <c r="G646" i="3"/>
  <c r="M645" i="3"/>
  <c r="G645" i="3"/>
  <c r="M644" i="3"/>
  <c r="G644" i="3"/>
  <c r="M643" i="3"/>
  <c r="G643" i="3"/>
  <c r="M642" i="3"/>
  <c r="G642" i="3"/>
  <c r="M641" i="3"/>
  <c r="G641" i="3"/>
  <c r="M640" i="3"/>
  <c r="G640" i="3"/>
  <c r="M639" i="3"/>
  <c r="G639" i="3"/>
  <c r="M638" i="3"/>
  <c r="G638" i="3"/>
  <c r="M637" i="3"/>
  <c r="G637" i="3"/>
  <c r="M636" i="3"/>
  <c r="G636" i="3"/>
  <c r="M635" i="3"/>
  <c r="G635" i="3"/>
  <c r="M634" i="3"/>
  <c r="G634" i="3"/>
  <c r="M633" i="3"/>
  <c r="G633" i="3"/>
  <c r="M632" i="3"/>
  <c r="G632" i="3"/>
  <c r="A632" i="3"/>
  <c r="M631" i="3"/>
  <c r="G631" i="3"/>
  <c r="A631" i="3"/>
  <c r="M630" i="3"/>
  <c r="G630" i="3"/>
  <c r="A630" i="3"/>
  <c r="M629" i="3"/>
  <c r="G629" i="3"/>
  <c r="A629" i="3"/>
  <c r="M628" i="3"/>
  <c r="G628" i="3"/>
  <c r="A628" i="3"/>
  <c r="M627" i="3"/>
  <c r="G627" i="3"/>
  <c r="A627" i="3"/>
  <c r="M626" i="3"/>
  <c r="G626" i="3"/>
  <c r="A626" i="3"/>
  <c r="M625" i="3"/>
  <c r="G625" i="3"/>
  <c r="A625" i="3"/>
  <c r="M624" i="3"/>
  <c r="G624" i="3"/>
  <c r="A624" i="3"/>
  <c r="M623" i="3"/>
  <c r="G623" i="3"/>
  <c r="A623" i="3"/>
  <c r="M622" i="3"/>
  <c r="G622" i="3"/>
  <c r="M621" i="3"/>
  <c r="G621" i="3"/>
  <c r="M620" i="3"/>
  <c r="G620" i="3"/>
  <c r="M619" i="3"/>
  <c r="G619" i="3"/>
  <c r="M618" i="3"/>
  <c r="G618" i="3"/>
  <c r="M617" i="3"/>
  <c r="G617" i="3"/>
  <c r="M616" i="3"/>
  <c r="G616" i="3"/>
  <c r="M615" i="3"/>
  <c r="G615" i="3"/>
  <c r="M614" i="3"/>
  <c r="G614" i="3"/>
  <c r="M613" i="3"/>
  <c r="G613" i="3"/>
  <c r="M612" i="3"/>
  <c r="G612" i="3"/>
  <c r="M611" i="3"/>
  <c r="G611" i="3"/>
  <c r="M610" i="3"/>
  <c r="G610" i="3"/>
  <c r="M609" i="3"/>
  <c r="G609" i="3"/>
  <c r="M608" i="3"/>
  <c r="G608" i="3"/>
  <c r="M607" i="3"/>
  <c r="G607" i="3"/>
  <c r="M606" i="3"/>
  <c r="G606" i="3"/>
  <c r="M605" i="3"/>
  <c r="G605" i="3"/>
  <c r="M604" i="3"/>
  <c r="G604" i="3"/>
  <c r="M603" i="3"/>
  <c r="G603" i="3"/>
  <c r="M602" i="3"/>
  <c r="G602" i="3"/>
  <c r="M601" i="3"/>
  <c r="G601" i="3"/>
  <c r="M600" i="3"/>
  <c r="G600" i="3"/>
  <c r="M599" i="3"/>
  <c r="G599" i="3"/>
  <c r="M598" i="3"/>
  <c r="G598" i="3"/>
  <c r="M597" i="3"/>
  <c r="G597" i="3"/>
  <c r="M596" i="3"/>
  <c r="G596" i="3"/>
  <c r="M595" i="3"/>
  <c r="G595" i="3"/>
  <c r="M594" i="3"/>
  <c r="G594" i="3"/>
  <c r="M593" i="3"/>
  <c r="G593" i="3"/>
  <c r="A593" i="3"/>
  <c r="M592" i="3"/>
  <c r="G592" i="3"/>
  <c r="A592" i="3"/>
  <c r="M591" i="3"/>
  <c r="G591" i="3"/>
  <c r="A591" i="3"/>
  <c r="M590" i="3"/>
  <c r="G590" i="3"/>
  <c r="A590" i="3"/>
  <c r="M589" i="3"/>
  <c r="G589" i="3"/>
  <c r="A589" i="3"/>
  <c r="M588" i="3"/>
  <c r="G588" i="3"/>
  <c r="A588" i="3"/>
  <c r="M587" i="3"/>
  <c r="G587" i="3"/>
  <c r="A587" i="3"/>
  <c r="M586" i="3"/>
  <c r="G586" i="3"/>
  <c r="A586" i="3"/>
  <c r="M585" i="3"/>
  <c r="G585" i="3"/>
  <c r="A585" i="3"/>
  <c r="M584" i="3"/>
  <c r="G584" i="3"/>
  <c r="A584" i="3"/>
  <c r="M583" i="3"/>
  <c r="G583" i="3"/>
  <c r="M582" i="3"/>
  <c r="G582" i="3"/>
  <c r="M581" i="3"/>
  <c r="G581" i="3"/>
  <c r="M580" i="3"/>
  <c r="G580" i="3"/>
  <c r="M579" i="3"/>
  <c r="G579" i="3"/>
  <c r="M578" i="3"/>
  <c r="G578" i="3"/>
  <c r="M577" i="3"/>
  <c r="G577" i="3"/>
  <c r="M576" i="3"/>
  <c r="G576" i="3"/>
  <c r="M575" i="3"/>
  <c r="G575" i="3"/>
  <c r="M574" i="3"/>
  <c r="G574" i="3"/>
  <c r="M573" i="3"/>
  <c r="G573" i="3"/>
  <c r="M572" i="3"/>
  <c r="G572" i="3"/>
  <c r="M571" i="3"/>
  <c r="G571" i="3"/>
  <c r="M570" i="3"/>
  <c r="G570" i="3"/>
  <c r="M569" i="3"/>
  <c r="G569" i="3"/>
  <c r="M568" i="3"/>
  <c r="G568" i="3"/>
  <c r="M567" i="3"/>
  <c r="G567" i="3"/>
  <c r="M566" i="3"/>
  <c r="G566" i="3"/>
  <c r="M565" i="3"/>
  <c r="G565" i="3"/>
  <c r="A565" i="3"/>
  <c r="M564" i="3"/>
  <c r="G564" i="3"/>
  <c r="A564" i="3"/>
  <c r="M563" i="3"/>
  <c r="G563" i="3"/>
  <c r="A563" i="3"/>
  <c r="M562" i="3"/>
  <c r="G562" i="3"/>
  <c r="A562" i="3"/>
  <c r="M561" i="3"/>
  <c r="G561" i="3"/>
  <c r="A561" i="3"/>
  <c r="M560" i="3"/>
  <c r="G560" i="3"/>
  <c r="A560" i="3"/>
  <c r="M559" i="3"/>
  <c r="G559" i="3"/>
  <c r="A559" i="3"/>
  <c r="M558" i="3"/>
  <c r="G558" i="3"/>
  <c r="A558" i="3"/>
  <c r="M557" i="3"/>
  <c r="G557" i="3"/>
  <c r="A557" i="3"/>
  <c r="M556" i="3"/>
  <c r="G556" i="3"/>
  <c r="A556" i="3"/>
  <c r="M555" i="3"/>
  <c r="G555" i="3"/>
  <c r="M554" i="3"/>
  <c r="G554" i="3"/>
  <c r="M553" i="3"/>
  <c r="G553" i="3"/>
  <c r="M552" i="3"/>
  <c r="G552" i="3"/>
  <c r="M551" i="3"/>
  <c r="G551" i="3"/>
  <c r="M550" i="3"/>
  <c r="G550" i="3"/>
  <c r="M549" i="3"/>
  <c r="G549" i="3"/>
  <c r="M548" i="3"/>
  <c r="G548" i="3"/>
  <c r="M547" i="3"/>
  <c r="G547" i="3"/>
  <c r="M546" i="3"/>
  <c r="G546" i="3"/>
  <c r="M545" i="3"/>
  <c r="G545" i="3"/>
  <c r="M544" i="3"/>
  <c r="G544" i="3"/>
  <c r="M543" i="3"/>
  <c r="G543" i="3"/>
  <c r="M542" i="3"/>
  <c r="G542" i="3"/>
  <c r="M541" i="3"/>
  <c r="G541" i="3"/>
  <c r="M540" i="3"/>
  <c r="G540" i="3"/>
  <c r="M539" i="3"/>
  <c r="G539" i="3"/>
  <c r="M538" i="3"/>
  <c r="G538" i="3"/>
  <c r="M537" i="3"/>
  <c r="G537" i="3"/>
  <c r="M536" i="3"/>
  <c r="G536" i="3"/>
  <c r="M535" i="3"/>
  <c r="G535" i="3"/>
  <c r="M534" i="3"/>
  <c r="G534" i="3"/>
  <c r="M533" i="3"/>
  <c r="G533" i="3"/>
  <c r="M532" i="3"/>
  <c r="G532" i="3"/>
  <c r="M531" i="3"/>
  <c r="G531" i="3"/>
  <c r="M530" i="3"/>
  <c r="G530" i="3"/>
  <c r="M529" i="3"/>
  <c r="G529" i="3"/>
  <c r="M528" i="3"/>
  <c r="G528" i="3"/>
  <c r="M527" i="3"/>
  <c r="G527" i="3"/>
  <c r="M526" i="3"/>
  <c r="G526" i="3"/>
  <c r="M525" i="3"/>
  <c r="G525" i="3"/>
  <c r="M524" i="3"/>
  <c r="G524" i="3"/>
  <c r="M523" i="3"/>
  <c r="G523" i="3"/>
  <c r="M522" i="3"/>
  <c r="G522" i="3"/>
  <c r="M521" i="3"/>
  <c r="G521" i="3"/>
  <c r="M520" i="3"/>
  <c r="G520" i="3"/>
  <c r="M519" i="3"/>
  <c r="G519" i="3"/>
  <c r="M518" i="3"/>
  <c r="G518" i="3"/>
  <c r="M517" i="3"/>
  <c r="G517" i="3"/>
  <c r="A517" i="3"/>
  <c r="M516" i="3"/>
  <c r="G516" i="3"/>
  <c r="A516" i="3"/>
  <c r="M515" i="3"/>
  <c r="G515" i="3"/>
  <c r="A515" i="3"/>
  <c r="M514" i="3"/>
  <c r="G514" i="3"/>
  <c r="A514" i="3"/>
  <c r="M513" i="3"/>
  <c r="G513" i="3"/>
  <c r="A513" i="3"/>
  <c r="M512" i="3"/>
  <c r="G512" i="3"/>
  <c r="A512" i="3"/>
  <c r="M511" i="3"/>
  <c r="G511" i="3"/>
  <c r="A511" i="3"/>
  <c r="M510" i="3"/>
  <c r="G510" i="3"/>
  <c r="A510" i="3"/>
  <c r="M509" i="3"/>
  <c r="G509" i="3"/>
  <c r="A509" i="3"/>
  <c r="M508" i="3"/>
  <c r="G508" i="3"/>
  <c r="A508" i="3"/>
  <c r="M507" i="3"/>
  <c r="G507" i="3"/>
  <c r="M506" i="3"/>
  <c r="G506" i="3"/>
  <c r="M505" i="3"/>
  <c r="G505" i="3"/>
  <c r="M504" i="3"/>
  <c r="G504" i="3"/>
  <c r="M503" i="3"/>
  <c r="G503" i="3"/>
  <c r="M502" i="3"/>
  <c r="G502" i="3"/>
  <c r="M501" i="3"/>
  <c r="G501" i="3"/>
  <c r="M500" i="3"/>
  <c r="G500" i="3"/>
  <c r="M499" i="3"/>
  <c r="G499" i="3"/>
  <c r="M498" i="3"/>
  <c r="G498" i="3"/>
  <c r="M497" i="3"/>
  <c r="G497" i="3"/>
  <c r="M496" i="3"/>
  <c r="G496" i="3"/>
  <c r="M495" i="3"/>
  <c r="G495" i="3"/>
  <c r="M494" i="3"/>
  <c r="G494" i="3"/>
  <c r="M493" i="3"/>
  <c r="G493" i="3"/>
  <c r="M492" i="3"/>
  <c r="G492" i="3"/>
  <c r="M491" i="3"/>
  <c r="G491" i="3"/>
  <c r="M490" i="3"/>
  <c r="G490" i="3"/>
  <c r="M489" i="3"/>
  <c r="G489" i="3"/>
  <c r="M488" i="3"/>
  <c r="G488" i="3"/>
  <c r="M487" i="3"/>
  <c r="G487" i="3"/>
  <c r="M486" i="3"/>
  <c r="G486" i="3"/>
  <c r="M485" i="3"/>
  <c r="G485" i="3"/>
  <c r="M484" i="3"/>
  <c r="G484" i="3"/>
  <c r="M483" i="3"/>
  <c r="G483" i="3"/>
  <c r="M482" i="3"/>
  <c r="G482" i="3"/>
  <c r="M481" i="3"/>
  <c r="G481" i="3"/>
  <c r="M480" i="3"/>
  <c r="G480" i="3"/>
  <c r="M479" i="3"/>
  <c r="G479" i="3"/>
  <c r="M478" i="3"/>
  <c r="G478" i="3"/>
  <c r="M477" i="3"/>
  <c r="G477" i="3"/>
  <c r="M476" i="3"/>
  <c r="G476" i="3"/>
  <c r="M475" i="3"/>
  <c r="G475" i="3"/>
  <c r="M474" i="3"/>
  <c r="G474" i="3"/>
  <c r="M473" i="3"/>
  <c r="G473" i="3"/>
  <c r="M472" i="3"/>
  <c r="G472" i="3"/>
  <c r="M471" i="3"/>
  <c r="G471" i="3"/>
  <c r="M470" i="3"/>
  <c r="G470" i="3"/>
  <c r="M469" i="3"/>
  <c r="G469" i="3"/>
  <c r="M468" i="3"/>
  <c r="G468" i="3"/>
  <c r="M467" i="3"/>
  <c r="G467" i="3"/>
  <c r="M466" i="3"/>
  <c r="G466" i="3"/>
  <c r="M465" i="3"/>
  <c r="G465" i="3"/>
  <c r="M464" i="3"/>
  <c r="G464" i="3"/>
  <c r="M463" i="3"/>
  <c r="G463" i="3"/>
  <c r="M462" i="3"/>
  <c r="G462" i="3"/>
  <c r="M461" i="3"/>
  <c r="G461" i="3"/>
  <c r="M460" i="3"/>
  <c r="G460" i="3"/>
  <c r="A460" i="3"/>
  <c r="M459" i="3"/>
  <c r="G459" i="3"/>
  <c r="A459" i="3"/>
  <c r="M458" i="3"/>
  <c r="G458" i="3"/>
  <c r="A458" i="3"/>
  <c r="M457" i="3"/>
  <c r="G457" i="3"/>
  <c r="A457" i="3"/>
  <c r="M456" i="3"/>
  <c r="G456" i="3"/>
  <c r="A456" i="3"/>
  <c r="M455" i="3"/>
  <c r="G455" i="3"/>
  <c r="A455" i="3"/>
  <c r="M454" i="3"/>
  <c r="G454" i="3"/>
  <c r="A454" i="3"/>
  <c r="M453" i="3"/>
  <c r="G453" i="3"/>
  <c r="A453" i="3"/>
  <c r="M452" i="3"/>
  <c r="G452" i="3"/>
  <c r="A452" i="3"/>
  <c r="M451" i="3"/>
  <c r="G451" i="3"/>
  <c r="A451" i="3"/>
  <c r="M450" i="3"/>
  <c r="G450" i="3"/>
  <c r="M449" i="3"/>
  <c r="G449" i="3"/>
  <c r="M448" i="3"/>
  <c r="G448" i="3"/>
  <c r="M447" i="3"/>
  <c r="G447" i="3"/>
  <c r="M446" i="3"/>
  <c r="G446" i="3"/>
  <c r="M445" i="3"/>
  <c r="G445" i="3"/>
  <c r="M444" i="3"/>
  <c r="G444" i="3"/>
  <c r="M443" i="3"/>
  <c r="G443" i="3"/>
  <c r="M442" i="3"/>
  <c r="G442" i="3"/>
  <c r="M441" i="3"/>
  <c r="G441" i="3"/>
  <c r="M440" i="3"/>
  <c r="G440" i="3"/>
  <c r="M439" i="3"/>
  <c r="G439" i="3"/>
  <c r="M438" i="3"/>
  <c r="G438" i="3"/>
  <c r="M437" i="3"/>
  <c r="G437" i="3"/>
  <c r="M436" i="3"/>
  <c r="G436" i="3"/>
  <c r="M435" i="3"/>
  <c r="G435" i="3"/>
  <c r="M434" i="3"/>
  <c r="G434" i="3"/>
  <c r="M433" i="3"/>
  <c r="G433" i="3"/>
  <c r="M432" i="3"/>
  <c r="G432" i="3"/>
  <c r="M431" i="3"/>
  <c r="G431" i="3"/>
  <c r="M430" i="3"/>
  <c r="G430" i="3"/>
  <c r="M429" i="3"/>
  <c r="G429" i="3"/>
  <c r="M428" i="3"/>
  <c r="G428" i="3"/>
  <c r="M427" i="3"/>
  <c r="G427" i="3"/>
  <c r="M426" i="3"/>
  <c r="G426" i="3"/>
  <c r="M425" i="3"/>
  <c r="G425" i="3"/>
  <c r="M424" i="3"/>
  <c r="G424" i="3"/>
  <c r="A424" i="3"/>
  <c r="M423" i="3"/>
  <c r="G423" i="3"/>
  <c r="A423" i="3"/>
  <c r="M422" i="3"/>
  <c r="G422" i="3"/>
  <c r="A422" i="3"/>
  <c r="M421" i="3"/>
  <c r="G421" i="3"/>
  <c r="A421" i="3"/>
  <c r="M420" i="3"/>
  <c r="G420" i="3"/>
  <c r="A420" i="3"/>
  <c r="M419" i="3"/>
  <c r="G419" i="3"/>
  <c r="A419" i="3"/>
  <c r="M418" i="3"/>
  <c r="G418" i="3"/>
  <c r="A418" i="3"/>
  <c r="M417" i="3"/>
  <c r="G417" i="3"/>
  <c r="A417" i="3"/>
  <c r="M416" i="3"/>
  <c r="G416" i="3"/>
  <c r="A416" i="3"/>
  <c r="M415" i="3"/>
  <c r="G415" i="3"/>
  <c r="A415" i="3"/>
  <c r="M414" i="3"/>
  <c r="G414" i="3"/>
  <c r="M413" i="3"/>
  <c r="G413" i="3"/>
  <c r="M412" i="3"/>
  <c r="G412" i="3"/>
  <c r="M411" i="3"/>
  <c r="G411" i="3"/>
  <c r="M410" i="3"/>
  <c r="G410" i="3"/>
  <c r="M409" i="3"/>
  <c r="G409" i="3"/>
  <c r="M408" i="3"/>
  <c r="G408" i="3"/>
  <c r="M407" i="3"/>
  <c r="G407" i="3"/>
  <c r="M406" i="3"/>
  <c r="G406" i="3"/>
  <c r="M405" i="3"/>
  <c r="G405" i="3"/>
  <c r="M404" i="3"/>
  <c r="G404" i="3"/>
  <c r="M403" i="3"/>
  <c r="G403" i="3"/>
  <c r="M402" i="3"/>
  <c r="G402" i="3"/>
  <c r="M401" i="3"/>
  <c r="G401" i="3"/>
  <c r="M400" i="3"/>
  <c r="G400" i="3"/>
  <c r="M399" i="3"/>
  <c r="G399" i="3"/>
  <c r="M398" i="3"/>
  <c r="G398" i="3"/>
  <c r="M397" i="3"/>
  <c r="G397" i="3"/>
  <c r="M396" i="3"/>
  <c r="G396" i="3"/>
  <c r="M395" i="3"/>
  <c r="G395" i="3"/>
  <c r="M394" i="3"/>
  <c r="G394" i="3"/>
  <c r="A394" i="3"/>
  <c r="M393" i="3"/>
  <c r="G393" i="3"/>
  <c r="M392" i="3"/>
  <c r="G392" i="3"/>
  <c r="M391" i="3"/>
  <c r="G391" i="3"/>
  <c r="M390" i="3"/>
  <c r="G390" i="3"/>
  <c r="M389" i="3"/>
  <c r="G389" i="3"/>
  <c r="M388" i="3"/>
  <c r="G388" i="3"/>
  <c r="M387" i="3"/>
  <c r="G387" i="3"/>
  <c r="M386" i="3"/>
  <c r="G386" i="3"/>
  <c r="M385" i="3"/>
  <c r="G385" i="3"/>
  <c r="M384" i="3"/>
  <c r="G384" i="3"/>
  <c r="M383" i="3"/>
  <c r="G383" i="3"/>
  <c r="M382" i="3"/>
  <c r="G382" i="3"/>
  <c r="M381" i="3"/>
  <c r="G381" i="3"/>
  <c r="M380" i="3"/>
  <c r="G380" i="3"/>
  <c r="M379" i="3"/>
  <c r="G379" i="3"/>
  <c r="M378" i="3"/>
  <c r="G378" i="3"/>
  <c r="M377" i="3"/>
  <c r="G377" i="3"/>
  <c r="M376" i="3"/>
  <c r="G376" i="3"/>
  <c r="M375" i="3"/>
  <c r="G375" i="3"/>
  <c r="M374" i="3"/>
  <c r="G374" i="3"/>
  <c r="M373" i="3"/>
  <c r="G373" i="3"/>
  <c r="M372" i="3"/>
  <c r="G372" i="3"/>
  <c r="M371" i="3"/>
  <c r="G371" i="3"/>
  <c r="M370" i="3"/>
  <c r="G370" i="3"/>
  <c r="M369" i="3"/>
  <c r="G369" i="3"/>
  <c r="M368" i="3"/>
  <c r="G368" i="3"/>
  <c r="M367" i="3"/>
  <c r="G367" i="3"/>
  <c r="M366" i="3"/>
  <c r="G366" i="3"/>
  <c r="M365" i="3"/>
  <c r="G365" i="3"/>
  <c r="M364" i="3"/>
  <c r="G364" i="3"/>
  <c r="M363" i="3"/>
  <c r="G363" i="3"/>
  <c r="M362" i="3"/>
  <c r="G362" i="3"/>
  <c r="M361" i="3"/>
  <c r="G361" i="3"/>
  <c r="M360" i="3"/>
  <c r="G360" i="3"/>
  <c r="M359" i="3"/>
  <c r="G359" i="3"/>
  <c r="M358" i="3"/>
  <c r="G358" i="3"/>
  <c r="M357" i="3"/>
  <c r="G357" i="3"/>
  <c r="M356" i="3"/>
  <c r="G356" i="3"/>
  <c r="M355" i="3"/>
  <c r="G355" i="3"/>
  <c r="M354" i="3"/>
  <c r="G354" i="3"/>
  <c r="M353" i="3"/>
  <c r="G353" i="3"/>
  <c r="M352" i="3"/>
  <c r="G352" i="3"/>
  <c r="M351" i="3"/>
  <c r="G351" i="3"/>
  <c r="M350" i="3"/>
  <c r="G350" i="3"/>
  <c r="M349" i="3"/>
  <c r="G349" i="3"/>
  <c r="M348" i="3"/>
  <c r="G348" i="3"/>
  <c r="M347" i="3"/>
  <c r="G347" i="3"/>
  <c r="M346" i="3"/>
  <c r="G346" i="3"/>
  <c r="M345" i="3"/>
  <c r="G345" i="3"/>
  <c r="M344" i="3"/>
  <c r="G344" i="3"/>
  <c r="M343" i="3"/>
  <c r="G343" i="3"/>
  <c r="M342" i="3"/>
  <c r="G342" i="3"/>
  <c r="M341" i="3"/>
  <c r="G341" i="3"/>
  <c r="M340" i="3"/>
  <c r="G340" i="3"/>
  <c r="M339" i="3"/>
  <c r="G339" i="3"/>
  <c r="M338" i="3"/>
  <c r="G338" i="3"/>
  <c r="M337" i="3"/>
  <c r="G337" i="3"/>
  <c r="M336" i="3"/>
  <c r="G336" i="3"/>
  <c r="M335" i="3"/>
  <c r="G335" i="3"/>
  <c r="M334" i="3"/>
  <c r="G334" i="3"/>
  <c r="M333" i="3"/>
  <c r="G333" i="3"/>
  <c r="M332" i="3"/>
  <c r="G332" i="3"/>
  <c r="M331" i="3"/>
  <c r="G331" i="3"/>
  <c r="M330" i="3"/>
  <c r="G330" i="3"/>
  <c r="M329" i="3"/>
  <c r="G329" i="3"/>
  <c r="M328" i="3"/>
  <c r="G328" i="3"/>
  <c r="M327" i="3"/>
  <c r="G327" i="3"/>
  <c r="M326" i="3"/>
  <c r="G326" i="3"/>
  <c r="M325" i="3"/>
  <c r="G325" i="3"/>
  <c r="M324" i="3"/>
  <c r="G324" i="3"/>
  <c r="M323" i="3"/>
  <c r="G323" i="3"/>
  <c r="M322" i="3"/>
  <c r="G322" i="3"/>
  <c r="M321" i="3"/>
  <c r="G321" i="3"/>
  <c r="M320" i="3"/>
  <c r="G320" i="3"/>
  <c r="M319" i="3"/>
  <c r="G319" i="3"/>
  <c r="M318" i="3"/>
  <c r="G318" i="3"/>
  <c r="M317" i="3"/>
  <c r="G317" i="3"/>
  <c r="M316" i="3"/>
  <c r="G316" i="3"/>
  <c r="M315" i="3"/>
  <c r="G315" i="3"/>
  <c r="M314" i="3"/>
  <c r="G314" i="3"/>
  <c r="M313" i="3"/>
  <c r="G313" i="3"/>
  <c r="M312" i="3"/>
  <c r="G312" i="3"/>
  <c r="M311" i="3"/>
  <c r="G311" i="3"/>
  <c r="M310" i="3"/>
  <c r="G310" i="3"/>
  <c r="M309" i="3"/>
  <c r="G309" i="3"/>
  <c r="M308" i="3"/>
  <c r="G308" i="3"/>
  <c r="M307" i="3"/>
  <c r="G307" i="3"/>
  <c r="M306" i="3"/>
  <c r="G306" i="3"/>
  <c r="M305" i="3"/>
  <c r="G305" i="3"/>
  <c r="M304" i="3"/>
  <c r="G304" i="3"/>
  <c r="M303" i="3"/>
  <c r="G303" i="3"/>
  <c r="M302" i="3"/>
  <c r="G302" i="3"/>
  <c r="M301" i="3"/>
  <c r="G301" i="3"/>
  <c r="M300" i="3"/>
  <c r="G300" i="3"/>
  <c r="M299" i="3"/>
  <c r="G299" i="3"/>
  <c r="M298" i="3"/>
  <c r="G298" i="3"/>
  <c r="M297" i="3"/>
  <c r="G297" i="3"/>
  <c r="M296" i="3"/>
  <c r="G296" i="3"/>
  <c r="M295" i="3"/>
  <c r="G295" i="3"/>
  <c r="M294" i="3"/>
  <c r="G294" i="3"/>
  <c r="M293" i="3"/>
  <c r="G293" i="3"/>
  <c r="M292" i="3"/>
  <c r="G292" i="3"/>
  <c r="M291" i="3"/>
  <c r="G291" i="3"/>
  <c r="M290" i="3"/>
  <c r="G290" i="3"/>
  <c r="M289" i="3"/>
  <c r="G289" i="3"/>
  <c r="M288" i="3"/>
  <c r="G288" i="3"/>
  <c r="M287" i="3"/>
  <c r="G287" i="3"/>
  <c r="M286" i="3"/>
  <c r="G286" i="3"/>
  <c r="M285" i="3"/>
  <c r="G285" i="3"/>
  <c r="M284" i="3"/>
  <c r="G284" i="3"/>
  <c r="A284" i="3"/>
  <c r="M283" i="3"/>
  <c r="G283" i="3"/>
  <c r="M282" i="3"/>
  <c r="G282" i="3"/>
  <c r="M281" i="3"/>
  <c r="G281" i="3"/>
  <c r="A281" i="3"/>
  <c r="M280" i="3"/>
  <c r="G280" i="3"/>
  <c r="M279" i="3"/>
  <c r="G279" i="3"/>
  <c r="M278" i="3"/>
  <c r="G278" i="3"/>
  <c r="M277" i="3"/>
  <c r="G277" i="3"/>
  <c r="M276" i="3"/>
  <c r="G276" i="3"/>
  <c r="M275" i="3"/>
  <c r="G275" i="3"/>
  <c r="M274" i="3"/>
  <c r="G274" i="3"/>
  <c r="M273" i="3"/>
  <c r="G273" i="3"/>
  <c r="M272" i="3"/>
  <c r="G272" i="3"/>
  <c r="M271" i="3"/>
  <c r="G271" i="3"/>
  <c r="M270" i="3"/>
  <c r="G270" i="3"/>
  <c r="M269" i="3"/>
  <c r="G269" i="3"/>
  <c r="M268" i="3"/>
  <c r="G268" i="3"/>
  <c r="M267" i="3"/>
  <c r="G267" i="3"/>
  <c r="M266" i="3"/>
  <c r="G266" i="3"/>
  <c r="M265" i="3"/>
  <c r="G265" i="3"/>
  <c r="M264" i="3"/>
  <c r="G264" i="3"/>
  <c r="M263" i="3"/>
  <c r="G263" i="3"/>
  <c r="M262" i="3"/>
  <c r="G262" i="3"/>
  <c r="M261" i="3"/>
  <c r="G261" i="3"/>
  <c r="M260" i="3"/>
  <c r="G260" i="3"/>
  <c r="M259" i="3"/>
  <c r="G259" i="3"/>
  <c r="M258" i="3"/>
  <c r="G258" i="3"/>
  <c r="M257" i="3"/>
  <c r="G257" i="3"/>
  <c r="M256" i="3"/>
  <c r="G256" i="3"/>
  <c r="M255" i="3"/>
  <c r="G255" i="3"/>
  <c r="M254" i="3"/>
  <c r="G254" i="3"/>
  <c r="M253" i="3"/>
  <c r="G253" i="3"/>
  <c r="M252" i="3"/>
  <c r="G252" i="3"/>
  <c r="M251" i="3"/>
  <c r="G251" i="3"/>
  <c r="M250" i="3"/>
  <c r="G250" i="3"/>
  <c r="M249" i="3"/>
  <c r="G249" i="3"/>
  <c r="M248" i="3"/>
  <c r="G248" i="3"/>
  <c r="M247" i="3"/>
  <c r="G247" i="3"/>
  <c r="M246" i="3"/>
  <c r="G246" i="3"/>
  <c r="M245" i="3"/>
  <c r="G245" i="3"/>
  <c r="M244" i="3"/>
  <c r="G244" i="3"/>
  <c r="M243" i="3"/>
  <c r="G243" i="3"/>
  <c r="M242" i="3"/>
  <c r="G242" i="3"/>
  <c r="M241" i="3"/>
  <c r="G241" i="3"/>
  <c r="M240" i="3"/>
  <c r="G240" i="3"/>
  <c r="M239" i="3"/>
  <c r="G239" i="3"/>
  <c r="M238" i="3"/>
  <c r="G238" i="3"/>
  <c r="M237" i="3"/>
  <c r="G237" i="3"/>
  <c r="M236" i="3"/>
  <c r="G236" i="3"/>
  <c r="M235" i="3"/>
  <c r="G235" i="3"/>
  <c r="M234" i="3"/>
  <c r="G234" i="3"/>
  <c r="M233" i="3"/>
  <c r="G233" i="3"/>
  <c r="M232" i="3"/>
  <c r="G232" i="3"/>
  <c r="A232" i="3"/>
  <c r="M231" i="3"/>
  <c r="G231" i="3"/>
  <c r="A231" i="3"/>
  <c r="M230" i="3"/>
  <c r="G230" i="3"/>
  <c r="A230" i="3"/>
  <c r="M229" i="3"/>
  <c r="G229" i="3"/>
  <c r="A229" i="3"/>
  <c r="M228" i="3"/>
  <c r="G228" i="3"/>
  <c r="A228" i="3"/>
  <c r="M227" i="3"/>
  <c r="G227" i="3"/>
  <c r="A227" i="3"/>
  <c r="M226" i="3"/>
  <c r="G226" i="3"/>
  <c r="A226" i="3"/>
  <c r="M225" i="3"/>
  <c r="G225" i="3"/>
  <c r="A225" i="3"/>
  <c r="M224" i="3"/>
  <c r="G224" i="3"/>
  <c r="A224" i="3"/>
  <c r="M223" i="3"/>
  <c r="G223" i="3"/>
  <c r="M222" i="3"/>
  <c r="G222" i="3"/>
  <c r="M221" i="3"/>
  <c r="G221" i="3"/>
  <c r="M220" i="3"/>
  <c r="G220" i="3"/>
  <c r="M219" i="3"/>
  <c r="G219" i="3"/>
  <c r="M218" i="3"/>
  <c r="G218" i="3"/>
  <c r="M217" i="3"/>
  <c r="G217" i="3"/>
  <c r="M216" i="3"/>
  <c r="G216" i="3"/>
  <c r="M215" i="3"/>
  <c r="G215" i="3"/>
  <c r="M214" i="3"/>
  <c r="H214" i="3"/>
  <c r="G214" i="3"/>
  <c r="F214" i="3"/>
  <c r="M213" i="3"/>
  <c r="G213" i="3"/>
  <c r="M212" i="3"/>
  <c r="G212" i="3"/>
  <c r="M211" i="3"/>
  <c r="G211" i="3"/>
  <c r="M210" i="3"/>
  <c r="G210" i="3"/>
  <c r="M209" i="3"/>
  <c r="G209" i="3"/>
  <c r="M208" i="3"/>
  <c r="G208" i="3"/>
  <c r="M207" i="3"/>
  <c r="G207" i="3"/>
  <c r="M206" i="3"/>
  <c r="G206" i="3"/>
  <c r="M205" i="3"/>
  <c r="G205" i="3"/>
  <c r="M204" i="3"/>
  <c r="G204" i="3"/>
  <c r="M203" i="3"/>
  <c r="H203" i="3"/>
  <c r="H803" i="3" s="1"/>
  <c r="G203" i="3"/>
  <c r="F203" i="3"/>
  <c r="F798" i="3" s="1"/>
  <c r="M202" i="3"/>
  <c r="G202" i="3"/>
  <c r="M201" i="3"/>
  <c r="G201" i="3"/>
  <c r="M200" i="3"/>
  <c r="G200" i="3"/>
  <c r="M199" i="3"/>
  <c r="G199" i="3"/>
  <c r="M198" i="3"/>
  <c r="G198" i="3"/>
  <c r="M197" i="3"/>
  <c r="G197" i="3"/>
  <c r="M196" i="3"/>
  <c r="G196" i="3"/>
  <c r="M195" i="3"/>
  <c r="G195" i="3"/>
  <c r="M194" i="3"/>
  <c r="G194" i="3"/>
  <c r="M193" i="3"/>
  <c r="G193" i="3"/>
  <c r="M192" i="3"/>
  <c r="G192" i="3"/>
  <c r="M191" i="3"/>
  <c r="G191" i="3"/>
  <c r="M190" i="3"/>
  <c r="G190" i="3"/>
  <c r="M189" i="3"/>
  <c r="G189" i="3"/>
  <c r="M188" i="3"/>
  <c r="H188" i="3"/>
  <c r="G188" i="3"/>
  <c r="M187" i="3"/>
  <c r="G187" i="3"/>
  <c r="M186" i="3"/>
  <c r="G186" i="3"/>
  <c r="M185" i="3"/>
  <c r="G185" i="3"/>
  <c r="M184" i="3"/>
  <c r="G184" i="3"/>
  <c r="M183" i="3"/>
  <c r="G183" i="3"/>
  <c r="A183" i="3"/>
  <c r="M182" i="3"/>
  <c r="G182" i="3"/>
  <c r="A182" i="3"/>
  <c r="M181" i="3"/>
  <c r="G181" i="3"/>
  <c r="A181" i="3"/>
  <c r="M180" i="3"/>
  <c r="G180" i="3"/>
  <c r="A180" i="3"/>
  <c r="M179" i="3"/>
  <c r="G179" i="3"/>
  <c r="A179" i="3"/>
  <c r="M178" i="3"/>
  <c r="G178" i="3"/>
  <c r="A178" i="3"/>
  <c r="M177" i="3"/>
  <c r="G177" i="3"/>
  <c r="A177" i="3"/>
  <c r="M176" i="3"/>
  <c r="G176" i="3"/>
  <c r="A176" i="3"/>
  <c r="M175" i="3"/>
  <c r="G175" i="3"/>
  <c r="A175" i="3"/>
  <c r="M174" i="3"/>
  <c r="G174" i="3"/>
  <c r="A174" i="3"/>
  <c r="M173" i="3"/>
  <c r="G173" i="3"/>
  <c r="M172" i="3"/>
  <c r="G172" i="3"/>
  <c r="M171" i="3"/>
  <c r="G171" i="3"/>
  <c r="M170" i="3"/>
  <c r="G170" i="3"/>
  <c r="M169" i="3"/>
  <c r="G169" i="3"/>
  <c r="M168" i="3"/>
  <c r="G168" i="3"/>
  <c r="M167" i="3"/>
  <c r="G167" i="3"/>
  <c r="M166" i="3"/>
  <c r="G166" i="3"/>
  <c r="M165" i="3"/>
  <c r="G165" i="3"/>
  <c r="M164" i="3"/>
  <c r="G164" i="3"/>
  <c r="M163" i="3"/>
  <c r="G163" i="3"/>
  <c r="M162" i="3"/>
  <c r="G162" i="3"/>
  <c r="M161" i="3"/>
  <c r="G161" i="3"/>
  <c r="M160" i="3"/>
  <c r="G160" i="3"/>
  <c r="M159" i="3"/>
  <c r="G159" i="3"/>
  <c r="M158" i="3"/>
  <c r="G158" i="3"/>
  <c r="M157" i="3"/>
  <c r="G157" i="3"/>
  <c r="M156" i="3"/>
  <c r="G156" i="3"/>
  <c r="M155" i="3"/>
  <c r="G155" i="3"/>
  <c r="M154" i="3"/>
  <c r="G154" i="3"/>
  <c r="M153" i="3"/>
  <c r="G153" i="3"/>
  <c r="M152" i="3"/>
  <c r="G152" i="3"/>
  <c r="M151" i="3"/>
  <c r="G151" i="3"/>
  <c r="M150" i="3"/>
  <c r="G150" i="3"/>
  <c r="M149" i="3"/>
  <c r="G149" i="3"/>
  <c r="M148" i="3"/>
  <c r="G148" i="3"/>
  <c r="M147" i="3"/>
  <c r="G147" i="3"/>
  <c r="M146" i="3"/>
  <c r="G146" i="3"/>
  <c r="M145" i="3"/>
  <c r="G145" i="3"/>
  <c r="M144" i="3"/>
  <c r="G144" i="3"/>
  <c r="M143" i="3"/>
  <c r="G143" i="3"/>
  <c r="M142" i="3"/>
  <c r="G142" i="3"/>
  <c r="M141" i="3"/>
  <c r="G141" i="3"/>
  <c r="M140" i="3"/>
  <c r="G140" i="3"/>
  <c r="M139" i="3"/>
  <c r="G139" i="3"/>
  <c r="M138" i="3"/>
  <c r="G138" i="3"/>
  <c r="A138" i="3"/>
  <c r="M137" i="3"/>
  <c r="G137" i="3"/>
  <c r="A137" i="3"/>
  <c r="M136" i="3"/>
  <c r="G136" i="3"/>
  <c r="A136" i="3"/>
  <c r="M135" i="3"/>
  <c r="G135" i="3"/>
  <c r="A135" i="3"/>
  <c r="M134" i="3"/>
  <c r="G134" i="3"/>
  <c r="A134" i="3"/>
  <c r="M133" i="3"/>
  <c r="G133" i="3"/>
  <c r="A133" i="3"/>
  <c r="M132" i="3"/>
  <c r="G132" i="3"/>
  <c r="A132" i="3"/>
  <c r="M131" i="3"/>
  <c r="G131" i="3"/>
  <c r="A131" i="3"/>
  <c r="M130" i="3"/>
  <c r="G130" i="3"/>
  <c r="A130" i="3"/>
  <c r="M129" i="3"/>
  <c r="G129" i="3"/>
  <c r="A129" i="3"/>
  <c r="M128" i="3"/>
  <c r="G128" i="3"/>
  <c r="M127" i="3"/>
  <c r="G127" i="3"/>
  <c r="M126" i="3"/>
  <c r="G126" i="3"/>
  <c r="M125" i="3"/>
  <c r="G125" i="3"/>
  <c r="M124" i="3"/>
  <c r="G124" i="3"/>
  <c r="M123" i="3"/>
  <c r="G123" i="3"/>
  <c r="M122" i="3"/>
  <c r="G122" i="3"/>
  <c r="M121" i="3"/>
  <c r="G121" i="3"/>
  <c r="M120" i="3"/>
  <c r="G120" i="3"/>
  <c r="M119" i="3"/>
  <c r="G119" i="3"/>
  <c r="M118" i="3"/>
  <c r="G118" i="3"/>
  <c r="M117" i="3"/>
  <c r="G117" i="3"/>
  <c r="M116" i="3"/>
  <c r="G116" i="3"/>
  <c r="M115" i="3"/>
  <c r="G115" i="3"/>
  <c r="M114" i="3"/>
  <c r="G114" i="3"/>
  <c r="M113" i="3"/>
  <c r="G113" i="3"/>
  <c r="M112" i="3"/>
  <c r="G112" i="3"/>
  <c r="M111" i="3"/>
  <c r="G111" i="3"/>
  <c r="M110" i="3"/>
  <c r="G110" i="3"/>
  <c r="M109" i="3"/>
  <c r="G109" i="3"/>
  <c r="M108" i="3"/>
  <c r="G108" i="3"/>
  <c r="M107" i="3"/>
  <c r="G107" i="3"/>
  <c r="M106" i="3"/>
  <c r="G106" i="3"/>
  <c r="M105" i="3"/>
  <c r="G105" i="3"/>
  <c r="M104" i="3"/>
  <c r="G104" i="3"/>
  <c r="M103" i="3"/>
  <c r="G103" i="3"/>
  <c r="M102" i="3"/>
  <c r="G102" i="3"/>
  <c r="M101" i="3"/>
  <c r="G101" i="3"/>
  <c r="M100" i="3"/>
  <c r="G100" i="3"/>
  <c r="M99" i="3"/>
  <c r="G99" i="3"/>
  <c r="M98" i="3"/>
  <c r="G98" i="3"/>
  <c r="M97" i="3"/>
  <c r="G97" i="3"/>
  <c r="M96" i="3"/>
  <c r="G96" i="3"/>
  <c r="M95" i="3"/>
  <c r="G95" i="3"/>
  <c r="M94" i="3"/>
  <c r="G94" i="3"/>
  <c r="M93" i="3"/>
  <c r="G93" i="3"/>
  <c r="A93" i="3"/>
  <c r="M92" i="3"/>
  <c r="G92" i="3"/>
  <c r="A92" i="3"/>
  <c r="M91" i="3"/>
  <c r="G91" i="3"/>
  <c r="A91" i="3"/>
  <c r="M90" i="3"/>
  <c r="G90" i="3"/>
  <c r="A90" i="3"/>
  <c r="M89" i="3"/>
  <c r="G89" i="3"/>
  <c r="A89" i="3"/>
  <c r="M88" i="3"/>
  <c r="G88" i="3"/>
  <c r="A88" i="3"/>
  <c r="M87" i="3"/>
  <c r="G87" i="3"/>
  <c r="A87" i="3"/>
  <c r="M86" i="3"/>
  <c r="G86" i="3"/>
  <c r="A86" i="3"/>
  <c r="M85" i="3"/>
  <c r="G85" i="3"/>
  <c r="A85" i="3"/>
  <c r="M84" i="3"/>
  <c r="G84" i="3"/>
  <c r="A84" i="3"/>
  <c r="M83" i="3"/>
  <c r="G83" i="3"/>
  <c r="M82" i="3"/>
  <c r="G82" i="3"/>
  <c r="M81" i="3"/>
  <c r="G81" i="3"/>
  <c r="M80" i="3"/>
  <c r="G80" i="3"/>
  <c r="M79" i="3"/>
  <c r="G79" i="3"/>
  <c r="M78" i="3"/>
  <c r="G78" i="3"/>
  <c r="M77" i="3"/>
  <c r="G77" i="3"/>
  <c r="M76" i="3"/>
  <c r="G76" i="3"/>
  <c r="M75" i="3"/>
  <c r="G75" i="3"/>
  <c r="M74" i="3"/>
  <c r="G74" i="3"/>
  <c r="M73" i="3"/>
  <c r="G73" i="3"/>
  <c r="M72" i="3"/>
  <c r="G72" i="3"/>
  <c r="M71" i="3"/>
  <c r="G71" i="3"/>
  <c r="M70" i="3"/>
  <c r="G70" i="3"/>
  <c r="M69" i="3"/>
  <c r="G69" i="3"/>
  <c r="M68" i="3"/>
  <c r="G68" i="3"/>
  <c r="M67" i="3"/>
  <c r="G67" i="3"/>
  <c r="M66" i="3"/>
  <c r="G66" i="3"/>
  <c r="M65" i="3"/>
  <c r="G65" i="3"/>
  <c r="M64" i="3"/>
  <c r="G64" i="3"/>
  <c r="M63" i="3"/>
  <c r="G63" i="3"/>
  <c r="M62" i="3"/>
  <c r="G62" i="3"/>
  <c r="M61" i="3"/>
  <c r="G61" i="3"/>
  <c r="M60" i="3"/>
  <c r="G60" i="3"/>
  <c r="M59" i="3"/>
  <c r="G59" i="3"/>
  <c r="M58" i="3"/>
  <c r="G58" i="3"/>
  <c r="M57" i="3"/>
  <c r="G57" i="3"/>
  <c r="M56" i="3"/>
  <c r="G56" i="3"/>
  <c r="M55" i="3"/>
  <c r="G55" i="3"/>
  <c r="M54" i="3"/>
  <c r="G54" i="3"/>
  <c r="M53" i="3"/>
  <c r="G53" i="3"/>
  <c r="M52" i="3"/>
  <c r="G52" i="3"/>
  <c r="M51" i="3"/>
  <c r="G51" i="3"/>
  <c r="M50" i="3"/>
  <c r="G50" i="3"/>
  <c r="A50" i="3"/>
  <c r="M49" i="3"/>
  <c r="G49" i="3"/>
  <c r="A49" i="3"/>
  <c r="M48" i="3"/>
  <c r="G48" i="3"/>
  <c r="A48" i="3"/>
  <c r="M47" i="3"/>
  <c r="G47" i="3"/>
  <c r="A47" i="3"/>
  <c r="M46" i="3"/>
  <c r="G46" i="3"/>
  <c r="A46" i="3"/>
  <c r="M45" i="3"/>
  <c r="G45" i="3"/>
  <c r="A45" i="3"/>
  <c r="M44" i="3"/>
  <c r="G44" i="3"/>
  <c r="A44" i="3"/>
  <c r="M43" i="3"/>
  <c r="G43" i="3"/>
  <c r="A43" i="3"/>
  <c r="M42" i="3"/>
  <c r="G42" i="3"/>
  <c r="A42" i="3"/>
  <c r="M41" i="3"/>
  <c r="G41" i="3"/>
  <c r="A41" i="3"/>
  <c r="M40" i="3"/>
  <c r="G40" i="3"/>
  <c r="M39" i="3"/>
  <c r="G39" i="3"/>
  <c r="M38" i="3"/>
  <c r="G38" i="3"/>
  <c r="M37" i="3"/>
  <c r="G37" i="3"/>
  <c r="M36" i="3"/>
  <c r="G36" i="3"/>
  <c r="M35" i="3"/>
  <c r="G35" i="3"/>
  <c r="M34" i="3"/>
  <c r="G34" i="3"/>
  <c r="M33" i="3"/>
  <c r="G33" i="3"/>
  <c r="M32" i="3"/>
  <c r="G32" i="3"/>
  <c r="M31" i="3"/>
  <c r="G31" i="3"/>
  <c r="M30" i="3"/>
  <c r="G30" i="3"/>
  <c r="M29" i="3"/>
  <c r="G29" i="3"/>
  <c r="M28" i="3"/>
  <c r="G28" i="3"/>
  <c r="M27" i="3"/>
  <c r="G27" i="3"/>
  <c r="M26" i="3"/>
  <c r="G26" i="3"/>
  <c r="M25" i="3"/>
  <c r="G25" i="3"/>
  <c r="M24" i="3"/>
  <c r="G24" i="3"/>
  <c r="M23" i="3"/>
  <c r="G23" i="3"/>
  <c r="M22" i="3"/>
  <c r="G22" i="3"/>
  <c r="M21" i="3"/>
  <c r="G21" i="3"/>
  <c r="M20" i="3"/>
  <c r="G20" i="3"/>
  <c r="M19" i="3"/>
  <c r="G19" i="3"/>
  <c r="M18" i="3"/>
  <c r="G18" i="3"/>
  <c r="M17" i="3"/>
  <c r="G17" i="3"/>
  <c r="M16" i="3"/>
  <c r="G16" i="3"/>
  <c r="M15" i="3"/>
  <c r="G15" i="3"/>
  <c r="M14" i="3"/>
  <c r="G14" i="3"/>
  <c r="M13" i="3"/>
  <c r="G13" i="3"/>
  <c r="M12" i="3"/>
  <c r="G12" i="3"/>
  <c r="M11" i="3"/>
  <c r="G11" i="3"/>
  <c r="A11" i="3"/>
  <c r="M10" i="3"/>
  <c r="G10" i="3"/>
  <c r="A10" i="3"/>
  <c r="M9" i="3"/>
  <c r="G9" i="3"/>
  <c r="A9" i="3"/>
  <c r="M8" i="3"/>
  <c r="G8" i="3"/>
  <c r="A8" i="3"/>
  <c r="M7" i="3"/>
  <c r="G7" i="3"/>
  <c r="A7" i="3"/>
  <c r="M6" i="3"/>
  <c r="G6" i="3"/>
  <c r="A6" i="3"/>
  <c r="M5" i="3"/>
  <c r="G5" i="3"/>
  <c r="A5" i="3"/>
  <c r="M4" i="3"/>
  <c r="G4" i="3"/>
  <c r="A4" i="3"/>
  <c r="M3" i="3"/>
  <c r="G3" i="3"/>
  <c r="A3" i="3"/>
  <c r="D96" i="2"/>
  <c r="C96" i="2"/>
  <c r="B96" i="2"/>
  <c r="F96" i="1"/>
  <c r="E96" i="1"/>
  <c r="D96" i="1"/>
  <c r="F95" i="1"/>
  <c r="E95" i="1"/>
  <c r="D95" i="1"/>
  <c r="D94" i="1"/>
  <c r="L4" i="1"/>
  <c r="K4" i="1"/>
  <c r="J4" i="1"/>
  <c r="L3" i="1"/>
  <c r="L5" i="1" s="1"/>
  <c r="K3" i="1"/>
  <c r="K5" i="1" s="1"/>
  <c r="J3" i="1"/>
  <c r="J5" i="1" s="1"/>
  <c r="N100" i="12" l="1"/>
  <c r="N6" i="12"/>
  <c r="O6" i="12" s="1"/>
  <c r="O7" i="12"/>
  <c r="O100" i="12" s="1"/>
  <c r="J10" i="12"/>
  <c r="J18" i="12"/>
  <c r="J26" i="12"/>
  <c r="J34" i="12"/>
  <c r="J42" i="12"/>
  <c r="J50" i="12"/>
  <c r="J58" i="12"/>
  <c r="J66" i="12"/>
  <c r="J74" i="12"/>
  <c r="J82" i="12"/>
  <c r="J90" i="12"/>
  <c r="J98" i="12"/>
  <c r="J14" i="12"/>
  <c r="J22" i="12"/>
  <c r="J30" i="12"/>
  <c r="J38" i="12"/>
  <c r="J46" i="12"/>
  <c r="J54" i="12"/>
  <c r="J62" i="12"/>
  <c r="J70" i="12"/>
  <c r="J78" i="12"/>
  <c r="J86" i="12"/>
  <c r="J94" i="12"/>
  <c r="J9" i="12"/>
  <c r="J13" i="12"/>
  <c r="J17" i="12"/>
  <c r="J21" i="12"/>
  <c r="J25" i="12"/>
  <c r="J29" i="12"/>
  <c r="J33" i="12"/>
  <c r="J37" i="12"/>
  <c r="J41" i="12"/>
  <c r="J45" i="12"/>
  <c r="J49" i="12"/>
  <c r="J53" i="12"/>
  <c r="J57" i="12"/>
  <c r="J61" i="12"/>
  <c r="J65" i="12"/>
  <c r="J69" i="12"/>
  <c r="J73" i="12"/>
  <c r="J77" i="12"/>
  <c r="J85" i="12"/>
  <c r="J97" i="12"/>
  <c r="J81" i="12"/>
  <c r="J89" i="12"/>
  <c r="J93" i="12"/>
  <c r="F6" i="12"/>
  <c r="J8" i="12"/>
  <c r="J16" i="12"/>
  <c r="J24" i="12"/>
  <c r="J32" i="12"/>
  <c r="J40" i="12"/>
  <c r="J48" i="12"/>
  <c r="J56" i="12"/>
  <c r="J84" i="12"/>
  <c r="J88" i="12"/>
  <c r="J96" i="12"/>
  <c r="J12" i="12"/>
  <c r="J20" i="12"/>
  <c r="J28" i="12"/>
  <c r="J36" i="12"/>
  <c r="J44" i="12"/>
  <c r="J52" i="12"/>
  <c r="J60" i="12"/>
  <c r="J64" i="12"/>
  <c r="J68" i="12"/>
  <c r="J72" i="12"/>
  <c r="J76" i="12"/>
  <c r="J80" i="12"/>
  <c r="J92" i="12"/>
  <c r="I6" i="12"/>
  <c r="J6" i="12" s="1"/>
  <c r="G7" i="12"/>
  <c r="G100" i="12" s="1"/>
  <c r="J7" i="12"/>
  <c r="J11" i="12"/>
  <c r="J19" i="12"/>
  <c r="J31" i="12"/>
  <c r="J39" i="12"/>
  <c r="J47" i="12"/>
  <c r="J51" i="12"/>
  <c r="J63" i="12"/>
  <c r="J71" i="12"/>
  <c r="J79" i="12"/>
  <c r="J87" i="12"/>
  <c r="J15" i="12"/>
  <c r="J23" i="12"/>
  <c r="J27" i="12"/>
  <c r="J35" i="12"/>
  <c r="J43" i="12"/>
  <c r="J55" i="12"/>
  <c r="J59" i="12"/>
  <c r="J67" i="12"/>
  <c r="J75" i="12"/>
  <c r="J83" i="12"/>
  <c r="J91" i="12"/>
  <c r="J95" i="12"/>
  <c r="L7" i="12"/>
  <c r="R6" i="11"/>
  <c r="L36" i="11"/>
  <c r="L54" i="11"/>
  <c r="L63" i="11"/>
  <c r="L21" i="11"/>
  <c r="L24" i="11"/>
  <c r="L98" i="11"/>
  <c r="D6" i="11"/>
  <c r="L60" i="11"/>
  <c r="L87" i="11"/>
  <c r="F100" i="11"/>
  <c r="L27" i="11"/>
  <c r="L44" i="11"/>
  <c r="L48" i="11"/>
  <c r="L73" i="11"/>
  <c r="I6" i="11"/>
  <c r="J6" i="11" s="1"/>
  <c r="S6" i="11"/>
  <c r="L19" i="11"/>
  <c r="L31" i="11"/>
  <c r="L43" i="11"/>
  <c r="L55" i="11"/>
  <c r="L67" i="11"/>
  <c r="L79" i="11"/>
  <c r="L91" i="11"/>
  <c r="L90" i="11"/>
  <c r="D100" i="11"/>
  <c r="L17" i="11"/>
  <c r="L41" i="11"/>
  <c r="L53" i="11"/>
  <c r="L65" i="11"/>
  <c r="L77" i="11"/>
  <c r="L89" i="11"/>
  <c r="G7" i="11"/>
  <c r="G100" i="11" s="1"/>
  <c r="L29" i="11"/>
  <c r="J7" i="11"/>
  <c r="J8" i="11"/>
  <c r="J9" i="11"/>
  <c r="J10" i="11"/>
  <c r="J11" i="11"/>
  <c r="J12" i="11"/>
  <c r="J13" i="11"/>
  <c r="J14" i="11"/>
  <c r="J15" i="11"/>
  <c r="L16" i="11"/>
  <c r="L28" i="11"/>
  <c r="L40" i="11"/>
  <c r="L52" i="11"/>
  <c r="L64" i="11"/>
  <c r="L76" i="11"/>
  <c r="L88" i="11"/>
  <c r="L7" i="11"/>
  <c r="I100" i="11"/>
  <c r="Q6" i="11"/>
  <c r="N100" i="11"/>
  <c r="L26" i="11"/>
  <c r="L38" i="11"/>
  <c r="L50" i="11"/>
  <c r="L62" i="11"/>
  <c r="L74" i="11"/>
  <c r="L86" i="11"/>
  <c r="F6" i="11"/>
  <c r="O7" i="11"/>
  <c r="O100" i="11" s="1"/>
  <c r="L25" i="11"/>
  <c r="L37" i="11"/>
  <c r="L49" i="11"/>
  <c r="L61" i="11"/>
  <c r="L85" i="11"/>
  <c r="L97" i="11"/>
  <c r="L72" i="11"/>
  <c r="L84" i="11"/>
  <c r="L96" i="11"/>
  <c r="Q100" i="11"/>
  <c r="R100" i="11"/>
  <c r="L23" i="11"/>
  <c r="L35" i="11"/>
  <c r="L47" i="11"/>
  <c r="L59" i="11"/>
  <c r="L71" i="11"/>
  <c r="L83" i="11"/>
  <c r="L95" i="11"/>
  <c r="S100" i="11"/>
  <c r="L22" i="11"/>
  <c r="L34" i="11"/>
  <c r="L46" i="11"/>
  <c r="L58" i="11"/>
  <c r="L70" i="11"/>
  <c r="L82" i="11"/>
  <c r="L94" i="11"/>
  <c r="L69" i="11"/>
  <c r="L81" i="11"/>
  <c r="L93" i="11"/>
  <c r="L20" i="11"/>
  <c r="L32" i="11"/>
  <c r="L56" i="11"/>
  <c r="L68" i="11"/>
  <c r="L80" i="11"/>
  <c r="L92" i="11"/>
  <c r="I6" i="10"/>
  <c r="J6" i="10" s="1"/>
  <c r="L16" i="10"/>
  <c r="L22" i="10"/>
  <c r="L38" i="10"/>
  <c r="L54" i="10"/>
  <c r="L70" i="10"/>
  <c r="L86" i="10"/>
  <c r="L27" i="10"/>
  <c r="L43" i="10"/>
  <c r="L59" i="10"/>
  <c r="L75" i="10"/>
  <c r="N100" i="10"/>
  <c r="F6" i="10"/>
  <c r="J15" i="10"/>
  <c r="L26" i="10"/>
  <c r="L42" i="10"/>
  <c r="L58" i="10"/>
  <c r="L74" i="10"/>
  <c r="L90" i="10"/>
  <c r="J84" i="10"/>
  <c r="L19" i="10"/>
  <c r="L30" i="10"/>
  <c r="L46" i="10"/>
  <c r="L62" i="10"/>
  <c r="L78" i="10"/>
  <c r="J11" i="10"/>
  <c r="J12" i="10"/>
  <c r="J13" i="10"/>
  <c r="J10" i="10"/>
  <c r="L34" i="10"/>
  <c r="L50" i="10"/>
  <c r="L66" i="10"/>
  <c r="L82" i="10"/>
  <c r="H102" i="10"/>
  <c r="I102" i="10" s="1"/>
  <c r="G6" i="10"/>
  <c r="L14" i="10"/>
  <c r="L17" i="10"/>
  <c r="L25" i="10"/>
  <c r="L33" i="10"/>
  <c r="L41" i="10"/>
  <c r="L53" i="10"/>
  <c r="L65" i="10"/>
  <c r="L73" i="10"/>
  <c r="L81" i="10"/>
  <c r="L85" i="10"/>
  <c r="L89" i="10"/>
  <c r="L93" i="10"/>
  <c r="L97" i="10"/>
  <c r="L21" i="10"/>
  <c r="L29" i="10"/>
  <c r="L37" i="10"/>
  <c r="L45" i="10"/>
  <c r="L49" i="10"/>
  <c r="L57" i="10"/>
  <c r="L61" i="10"/>
  <c r="L69" i="10"/>
  <c r="L77" i="10"/>
  <c r="F100" i="10"/>
  <c r="L8" i="10"/>
  <c r="D100" i="10"/>
  <c r="J8" i="10"/>
  <c r="I100" i="10"/>
  <c r="J79" i="10"/>
  <c r="J83" i="10"/>
  <c r="J87" i="10"/>
  <c r="J91" i="10"/>
  <c r="J95" i="10"/>
  <c r="D6" i="10"/>
  <c r="G14" i="10"/>
  <c r="G100" i="10" s="1"/>
  <c r="J24" i="10"/>
  <c r="J28" i="10"/>
  <c r="J32" i="10"/>
  <c r="J36" i="10"/>
  <c r="J40" i="10"/>
  <c r="J100" i="10" s="1"/>
  <c r="J44" i="10"/>
  <c r="J48" i="10"/>
  <c r="J52" i="10"/>
  <c r="J56" i="10"/>
  <c r="J60" i="10"/>
  <c r="J64" i="10"/>
  <c r="J68" i="10"/>
  <c r="J72" i="10"/>
  <c r="J76" i="10"/>
  <c r="J92" i="10"/>
  <c r="J96" i="10"/>
  <c r="N6" i="10"/>
  <c r="O6" i="10" s="1"/>
  <c r="O7" i="10"/>
  <c r="O100" i="10" s="1"/>
  <c r="J98" i="10"/>
  <c r="G100" i="9"/>
  <c r="S6" i="9"/>
  <c r="J17" i="9"/>
  <c r="J23" i="9"/>
  <c r="J29" i="9"/>
  <c r="J35" i="9"/>
  <c r="L79" i="9"/>
  <c r="J79" i="9"/>
  <c r="L82" i="9"/>
  <c r="J82" i="9"/>
  <c r="L85" i="9"/>
  <c r="J85" i="9"/>
  <c r="L88" i="9"/>
  <c r="J88" i="9"/>
  <c r="L91" i="9"/>
  <c r="J91" i="9"/>
  <c r="L94" i="9"/>
  <c r="J94" i="9"/>
  <c r="L97" i="9"/>
  <c r="J97" i="9"/>
  <c r="J15" i="9"/>
  <c r="L7" i="9"/>
  <c r="L8" i="9"/>
  <c r="L9" i="9"/>
  <c r="L10" i="9"/>
  <c r="L11" i="9"/>
  <c r="L12" i="9"/>
  <c r="L13" i="9"/>
  <c r="L14" i="9"/>
  <c r="J21" i="9"/>
  <c r="L78" i="9"/>
  <c r="J78" i="9"/>
  <c r="L81" i="9"/>
  <c r="J81" i="9"/>
  <c r="L84" i="9"/>
  <c r="J84" i="9"/>
  <c r="L87" i="9"/>
  <c r="J87" i="9"/>
  <c r="L90" i="9"/>
  <c r="J90" i="9"/>
  <c r="L93" i="9"/>
  <c r="J93" i="9"/>
  <c r="L96" i="9"/>
  <c r="J96" i="9"/>
  <c r="J7" i="9"/>
  <c r="Q6" i="9"/>
  <c r="L42" i="9"/>
  <c r="L50" i="9"/>
  <c r="L58" i="9"/>
  <c r="L62" i="9"/>
  <c r="L66" i="9"/>
  <c r="L70" i="9"/>
  <c r="L74" i="9"/>
  <c r="D100" i="9"/>
  <c r="F100" i="9"/>
  <c r="L38" i="9"/>
  <c r="L46" i="9"/>
  <c r="F6" i="9"/>
  <c r="O7" i="9"/>
  <c r="O100" i="9" s="1"/>
  <c r="J20" i="9"/>
  <c r="R100" i="9"/>
  <c r="J19" i="9"/>
  <c r="J25" i="9"/>
  <c r="J31" i="9"/>
  <c r="L37" i="9"/>
  <c r="L41" i="9"/>
  <c r="L45" i="9"/>
  <c r="L49" i="9"/>
  <c r="L53" i="9"/>
  <c r="L57" i="9"/>
  <c r="L61" i="9"/>
  <c r="L65" i="9"/>
  <c r="L69" i="9"/>
  <c r="L73" i="9"/>
  <c r="L77" i="9"/>
  <c r="L80" i="9"/>
  <c r="J80" i="9"/>
  <c r="L83" i="9"/>
  <c r="J83" i="9"/>
  <c r="L86" i="9"/>
  <c r="J86" i="9"/>
  <c r="L89" i="9"/>
  <c r="J89" i="9"/>
  <c r="L92" i="9"/>
  <c r="J92" i="9"/>
  <c r="L95" i="9"/>
  <c r="J95" i="9"/>
  <c r="S100" i="9"/>
  <c r="I100" i="9"/>
  <c r="L56" i="9"/>
  <c r="L60" i="9"/>
  <c r="L64" i="9"/>
  <c r="L68" i="9"/>
  <c r="L72" i="9"/>
  <c r="L76" i="9"/>
  <c r="J98" i="9"/>
  <c r="S6" i="8"/>
  <c r="S100" i="8"/>
  <c r="O100" i="8"/>
  <c r="L7" i="8"/>
  <c r="L8" i="8"/>
  <c r="L9" i="8"/>
  <c r="L10" i="8"/>
  <c r="L11" i="8"/>
  <c r="L12" i="8"/>
  <c r="L13" i="8"/>
  <c r="L14" i="8"/>
  <c r="J21" i="8"/>
  <c r="J42" i="8"/>
  <c r="J46" i="8"/>
  <c r="J50" i="8"/>
  <c r="J54" i="8"/>
  <c r="J66" i="8"/>
  <c r="J69" i="8"/>
  <c r="J72" i="8"/>
  <c r="F100" i="8"/>
  <c r="F6" i="8"/>
  <c r="J20" i="8"/>
  <c r="J29" i="8"/>
  <c r="J75" i="8"/>
  <c r="J78" i="8"/>
  <c r="J81" i="8"/>
  <c r="J84" i="8"/>
  <c r="J87" i="8"/>
  <c r="J90" i="8"/>
  <c r="J93" i="8"/>
  <c r="J96" i="8"/>
  <c r="J7" i="8"/>
  <c r="L15" i="8"/>
  <c r="Q6" i="8"/>
  <c r="N100" i="8"/>
  <c r="Q100" i="8"/>
  <c r="R100" i="8"/>
  <c r="J19" i="8"/>
  <c r="J28" i="8"/>
  <c r="J57" i="8"/>
  <c r="J61" i="8"/>
  <c r="J65" i="8"/>
  <c r="J68" i="8"/>
  <c r="J71" i="8"/>
  <c r="I100" i="8"/>
  <c r="J18" i="8"/>
  <c r="J44" i="8"/>
  <c r="J48" i="8"/>
  <c r="J52" i="8"/>
  <c r="J77" i="8"/>
  <c r="J80" i="8"/>
  <c r="J83" i="8"/>
  <c r="J86" i="8"/>
  <c r="J89" i="8"/>
  <c r="J92" i="8"/>
  <c r="J95" i="8"/>
  <c r="J17" i="8"/>
  <c r="J25" i="8"/>
  <c r="J67" i="8"/>
  <c r="J70" i="8"/>
  <c r="J73" i="8"/>
  <c r="G7" i="8"/>
  <c r="G100" i="8" s="1"/>
  <c r="J55" i="8"/>
  <c r="J59" i="8"/>
  <c r="J63" i="8"/>
  <c r="J76" i="8"/>
  <c r="J79" i="8"/>
  <c r="J82" i="8"/>
  <c r="J85" i="8"/>
  <c r="J88" i="8"/>
  <c r="J91" i="8"/>
  <c r="J94" i="8"/>
  <c r="J97" i="8"/>
  <c r="D100" i="8"/>
  <c r="L29" i="7"/>
  <c r="L58" i="7"/>
  <c r="L25" i="7"/>
  <c r="L76" i="7"/>
  <c r="L82" i="7"/>
  <c r="J32" i="7"/>
  <c r="J37" i="7"/>
  <c r="J89" i="7"/>
  <c r="L52" i="7"/>
  <c r="L80" i="7"/>
  <c r="J59" i="7"/>
  <c r="J83" i="7"/>
  <c r="L41" i="7"/>
  <c r="J49" i="7"/>
  <c r="L94" i="7"/>
  <c r="J97" i="7"/>
  <c r="L67" i="7"/>
  <c r="J91" i="7"/>
  <c r="J14" i="7"/>
  <c r="J71" i="7"/>
  <c r="J53" i="7"/>
  <c r="J65" i="7"/>
  <c r="D100" i="7"/>
  <c r="L64" i="7"/>
  <c r="L70" i="7"/>
  <c r="J79" i="7"/>
  <c r="J85" i="7"/>
  <c r="I6" i="7"/>
  <c r="J6" i="7" s="1"/>
  <c r="R6" i="7"/>
  <c r="S6" i="7" s="1"/>
  <c r="J19" i="7"/>
  <c r="J23" i="7"/>
  <c r="J33" i="7"/>
  <c r="J42" i="7"/>
  <c r="J47" i="7"/>
  <c r="N100" i="7"/>
  <c r="Q100" i="7"/>
  <c r="J18" i="7"/>
  <c r="J27" i="7"/>
  <c r="J68" i="7"/>
  <c r="J73" i="7"/>
  <c r="L88" i="7"/>
  <c r="J95" i="7"/>
  <c r="F6" i="7"/>
  <c r="G6" i="7" s="1"/>
  <c r="J13" i="7"/>
  <c r="J56" i="7"/>
  <c r="J57" i="7"/>
  <c r="J45" i="7"/>
  <c r="R100" i="7"/>
  <c r="Q6" i="7"/>
  <c r="L17" i="7"/>
  <c r="J30" i="7"/>
  <c r="J35" i="7"/>
  <c r="J44" i="7"/>
  <c r="L55" i="7"/>
  <c r="J61" i="7"/>
  <c r="J87" i="7"/>
  <c r="J92" i="7"/>
  <c r="L12" i="7"/>
  <c r="S100" i="7"/>
  <c r="L7" i="7"/>
  <c r="L24" i="7"/>
  <c r="L36" i="7"/>
  <c r="L48" i="7"/>
  <c r="L60" i="7"/>
  <c r="L72" i="7"/>
  <c r="L84" i="7"/>
  <c r="L96" i="7"/>
  <c r="D6" i="7"/>
  <c r="J26" i="7"/>
  <c r="J38" i="7"/>
  <c r="J50" i="7"/>
  <c r="J62" i="7"/>
  <c r="J74" i="7"/>
  <c r="J86" i="7"/>
  <c r="J98" i="7"/>
  <c r="J39" i="7"/>
  <c r="J51" i="7"/>
  <c r="J63" i="7"/>
  <c r="J75" i="7"/>
  <c r="F100" i="7"/>
  <c r="L15" i="7"/>
  <c r="J16" i="7"/>
  <c r="J28" i="7"/>
  <c r="J40" i="7"/>
  <c r="N6" i="7"/>
  <c r="O6" i="7" s="1"/>
  <c r="J54" i="7"/>
  <c r="J66" i="7"/>
  <c r="J78" i="7"/>
  <c r="J90" i="7"/>
  <c r="I100" i="7"/>
  <c r="J31" i="7"/>
  <c r="J43" i="7"/>
  <c r="J7" i="7"/>
  <c r="G9" i="7"/>
  <c r="G100" i="7" s="1"/>
  <c r="J20" i="7"/>
  <c r="J21" i="7"/>
  <c r="J69" i="7"/>
  <c r="J81" i="7"/>
  <c r="J93" i="7"/>
  <c r="J22" i="7"/>
  <c r="J34" i="7"/>
  <c r="J46" i="7"/>
  <c r="L8" i="7"/>
  <c r="J9" i="7"/>
  <c r="O7" i="7"/>
  <c r="O100" i="7" s="1"/>
  <c r="J10" i="7"/>
  <c r="J11" i="7"/>
  <c r="H32" i="5"/>
  <c r="I32" i="5" s="1"/>
  <c r="M2357" i="4"/>
  <c r="H44" i="5"/>
  <c r="I44" i="5" s="1"/>
  <c r="K90" i="5"/>
  <c r="L90" i="5" s="1"/>
  <c r="K42" i="5"/>
  <c r="L42" i="5" s="1"/>
  <c r="F799" i="3"/>
  <c r="I2357" i="4"/>
  <c r="K30" i="5"/>
  <c r="L30" i="5" s="1"/>
  <c r="K13" i="5"/>
  <c r="N13" i="5" s="1"/>
  <c r="H20" i="5"/>
  <c r="I20" i="5" s="1"/>
  <c r="H15" i="5"/>
  <c r="I15" i="5" s="1"/>
  <c r="M802" i="3"/>
  <c r="H8" i="5"/>
  <c r="I8" i="5" s="1"/>
  <c r="K18" i="5"/>
  <c r="L18" i="5" s="1"/>
  <c r="L13" i="5"/>
  <c r="J811" i="3"/>
  <c r="F800" i="3"/>
  <c r="D6" i="6"/>
  <c r="H68" i="5"/>
  <c r="I68" i="5" s="1"/>
  <c r="K66" i="5"/>
  <c r="K54" i="5"/>
  <c r="H56" i="5"/>
  <c r="I56" i="5" s="1"/>
  <c r="H80" i="5"/>
  <c r="I80" i="5" s="1"/>
  <c r="K78" i="5"/>
  <c r="G2358" i="4"/>
  <c r="F2379" i="4"/>
  <c r="H2387" i="4" s="1"/>
  <c r="D9" i="6"/>
  <c r="H810" i="3"/>
  <c r="I2358" i="4"/>
  <c r="I2355" i="4"/>
  <c r="I799" i="3" s="1"/>
  <c r="I800" i="3" s="1"/>
  <c r="H2382" i="4"/>
  <c r="F808" i="3"/>
  <c r="H21" i="5"/>
  <c r="I21" i="5" s="1"/>
  <c r="F812" i="3"/>
  <c r="F825" i="3"/>
  <c r="F2393" i="4"/>
  <c r="S100" i="5"/>
  <c r="T100" i="5"/>
  <c r="U7" i="5"/>
  <c r="U100" i="5" s="1"/>
  <c r="T6" i="5"/>
  <c r="U6" i="5" s="1"/>
  <c r="H811" i="3"/>
  <c r="H802" i="3"/>
  <c r="M803" i="3"/>
  <c r="H812" i="3"/>
  <c r="F813" i="3"/>
  <c r="H93" i="5"/>
  <c r="I93" i="5" s="1"/>
  <c r="E5" i="6"/>
  <c r="H9" i="5"/>
  <c r="I9" i="5" s="1"/>
  <c r="H813" i="3"/>
  <c r="F826" i="3"/>
  <c r="M2358" i="4"/>
  <c r="P6" i="5"/>
  <c r="Q6" i="5" s="1"/>
  <c r="E3" i="6"/>
  <c r="C6" i="6"/>
  <c r="H2375" i="4"/>
  <c r="J2375" i="4"/>
  <c r="E10" i="5"/>
  <c r="D11" i="5"/>
  <c r="E11" i="5" s="1"/>
  <c r="F820" i="3"/>
  <c r="F816" i="3"/>
  <c r="F834" i="3"/>
  <c r="F829" i="3"/>
  <c r="F818" i="3"/>
  <c r="F803" i="3"/>
  <c r="F822" i="3"/>
  <c r="F811" i="3"/>
  <c r="F821" i="3"/>
  <c r="F833" i="3"/>
  <c r="F817" i="3"/>
  <c r="F802" i="3"/>
  <c r="F810" i="3"/>
  <c r="H798" i="3"/>
  <c r="H800" i="3" s="1"/>
  <c r="F830" i="3"/>
  <c r="K8" i="5"/>
  <c r="H10" i="5"/>
  <c r="I10" i="5" s="1"/>
  <c r="K20" i="5"/>
  <c r="H22" i="5"/>
  <c r="I22" i="5" s="1"/>
  <c r="K32" i="5"/>
  <c r="H34" i="5"/>
  <c r="I34" i="5" s="1"/>
  <c r="K44" i="5"/>
  <c r="H46" i="5"/>
  <c r="I46" i="5" s="1"/>
  <c r="K56" i="5"/>
  <c r="H58" i="5"/>
  <c r="I58" i="5" s="1"/>
  <c r="K68" i="5"/>
  <c r="H70" i="5"/>
  <c r="I70" i="5" s="1"/>
  <c r="K80" i="5"/>
  <c r="H82" i="5"/>
  <c r="I82" i="5" s="1"/>
  <c r="K92" i="5"/>
  <c r="H94" i="5"/>
  <c r="I94" i="5" s="1"/>
  <c r="G802" i="3"/>
  <c r="F2364" i="4"/>
  <c r="H2390" i="4"/>
  <c r="K9" i="5"/>
  <c r="H11" i="5"/>
  <c r="I11" i="5" s="1"/>
  <c r="K21" i="5"/>
  <c r="H23" i="5"/>
  <c r="I23" i="5" s="1"/>
  <c r="K33" i="5"/>
  <c r="H35" i="5"/>
  <c r="I35" i="5" s="1"/>
  <c r="K45" i="5"/>
  <c r="H47" i="5"/>
  <c r="I47" i="5" s="1"/>
  <c r="K57" i="5"/>
  <c r="H59" i="5"/>
  <c r="I59" i="5" s="1"/>
  <c r="K69" i="5"/>
  <c r="H71" i="5"/>
  <c r="I71" i="5" s="1"/>
  <c r="K81" i="5"/>
  <c r="H83" i="5"/>
  <c r="I83" i="5" s="1"/>
  <c r="K93" i="5"/>
  <c r="H95" i="5"/>
  <c r="I95" i="5" s="1"/>
  <c r="D10" i="6"/>
  <c r="H2372" i="4"/>
  <c r="K10" i="5"/>
  <c r="H12" i="5"/>
  <c r="I12" i="5" s="1"/>
  <c r="K22" i="5"/>
  <c r="H24" i="5"/>
  <c r="I24" i="5" s="1"/>
  <c r="K34" i="5"/>
  <c r="H36" i="5"/>
  <c r="I36" i="5" s="1"/>
  <c r="K46" i="5"/>
  <c r="H48" i="5"/>
  <c r="I48" i="5" s="1"/>
  <c r="K58" i="5"/>
  <c r="H60" i="5"/>
  <c r="I60" i="5" s="1"/>
  <c r="K70" i="5"/>
  <c r="H72" i="5"/>
  <c r="I72" i="5" s="1"/>
  <c r="K82" i="5"/>
  <c r="H84" i="5"/>
  <c r="I84" i="5" s="1"/>
  <c r="K94" i="5"/>
  <c r="H96" i="5"/>
  <c r="I96" i="5" s="1"/>
  <c r="J2372" i="4"/>
  <c r="J2379" i="4" s="1"/>
  <c r="H2386" i="4"/>
  <c r="Q7" i="5"/>
  <c r="Q100" i="5" s="1"/>
  <c r="K11" i="5"/>
  <c r="H13" i="5"/>
  <c r="I13" i="5" s="1"/>
  <c r="K23" i="5"/>
  <c r="H25" i="5"/>
  <c r="I25" i="5" s="1"/>
  <c r="K35" i="5"/>
  <c r="H37" i="5"/>
  <c r="I37" i="5" s="1"/>
  <c r="K47" i="5"/>
  <c r="H49" i="5"/>
  <c r="I49" i="5" s="1"/>
  <c r="K59" i="5"/>
  <c r="H61" i="5"/>
  <c r="I61" i="5" s="1"/>
  <c r="K71" i="5"/>
  <c r="H73" i="5"/>
  <c r="I73" i="5" s="1"/>
  <c r="K83" i="5"/>
  <c r="H85" i="5"/>
  <c r="I85" i="5" s="1"/>
  <c r="K95" i="5"/>
  <c r="H97" i="5"/>
  <c r="I97" i="5" s="1"/>
  <c r="G803" i="3"/>
  <c r="G2357" i="4"/>
  <c r="J2386" i="4"/>
  <c r="K12" i="5"/>
  <c r="H14" i="5"/>
  <c r="I14" i="5" s="1"/>
  <c r="K24" i="5"/>
  <c r="H26" i="5"/>
  <c r="I26" i="5" s="1"/>
  <c r="K36" i="5"/>
  <c r="H38" i="5"/>
  <c r="I38" i="5" s="1"/>
  <c r="K48" i="5"/>
  <c r="H50" i="5"/>
  <c r="I50" i="5" s="1"/>
  <c r="K60" i="5"/>
  <c r="H62" i="5"/>
  <c r="I62" i="5" s="1"/>
  <c r="K72" i="5"/>
  <c r="H74" i="5"/>
  <c r="I74" i="5" s="1"/>
  <c r="K84" i="5"/>
  <c r="H86" i="5"/>
  <c r="I86" i="5" s="1"/>
  <c r="K96" i="5"/>
  <c r="H98" i="5"/>
  <c r="I98" i="5" s="1"/>
  <c r="K25" i="5"/>
  <c r="H27" i="5"/>
  <c r="I27" i="5" s="1"/>
  <c r="K37" i="5"/>
  <c r="H39" i="5"/>
  <c r="I39" i="5" s="1"/>
  <c r="K49" i="5"/>
  <c r="H51" i="5"/>
  <c r="I51" i="5" s="1"/>
  <c r="K61" i="5"/>
  <c r="H63" i="5"/>
  <c r="I63" i="5" s="1"/>
  <c r="K73" i="5"/>
  <c r="H75" i="5"/>
  <c r="I75" i="5" s="1"/>
  <c r="K85" i="5"/>
  <c r="H87" i="5"/>
  <c r="I87" i="5" s="1"/>
  <c r="K97" i="5"/>
  <c r="K14" i="5"/>
  <c r="H16" i="5"/>
  <c r="I16" i="5" s="1"/>
  <c r="K26" i="5"/>
  <c r="H28" i="5"/>
  <c r="I28" i="5" s="1"/>
  <c r="K38" i="5"/>
  <c r="H40" i="5"/>
  <c r="I40" i="5" s="1"/>
  <c r="K50" i="5"/>
  <c r="H52" i="5"/>
  <c r="I52" i="5" s="1"/>
  <c r="K62" i="5"/>
  <c r="H64" i="5"/>
  <c r="I64" i="5" s="1"/>
  <c r="K74" i="5"/>
  <c r="H76" i="5"/>
  <c r="I76" i="5" s="1"/>
  <c r="K86" i="5"/>
  <c r="H88" i="5"/>
  <c r="I88" i="5" s="1"/>
  <c r="K98" i="5"/>
  <c r="K15" i="5"/>
  <c r="H17" i="5"/>
  <c r="I17" i="5" s="1"/>
  <c r="K27" i="5"/>
  <c r="H29" i="5"/>
  <c r="I29" i="5" s="1"/>
  <c r="K39" i="5"/>
  <c r="H41" i="5"/>
  <c r="I41" i="5" s="1"/>
  <c r="K51" i="5"/>
  <c r="H53" i="5"/>
  <c r="I53" i="5" s="1"/>
  <c r="K63" i="5"/>
  <c r="H65" i="5"/>
  <c r="I65" i="5" s="1"/>
  <c r="K75" i="5"/>
  <c r="H77" i="5"/>
  <c r="I77" i="5" s="1"/>
  <c r="K87" i="5"/>
  <c r="H89" i="5"/>
  <c r="I89" i="5" s="1"/>
  <c r="H2374" i="4"/>
  <c r="K16" i="5"/>
  <c r="H18" i="5"/>
  <c r="I18" i="5" s="1"/>
  <c r="K28" i="5"/>
  <c r="H30" i="5"/>
  <c r="I30" i="5" s="1"/>
  <c r="K40" i="5"/>
  <c r="H42" i="5"/>
  <c r="I42" i="5" s="1"/>
  <c r="K52" i="5"/>
  <c r="H54" i="5"/>
  <c r="I54" i="5" s="1"/>
  <c r="K64" i="5"/>
  <c r="H66" i="5"/>
  <c r="I66" i="5" s="1"/>
  <c r="K76" i="5"/>
  <c r="H78" i="5"/>
  <c r="I78" i="5" s="1"/>
  <c r="K88" i="5"/>
  <c r="H90" i="5"/>
  <c r="I90" i="5" s="1"/>
  <c r="H7" i="5"/>
  <c r="K17" i="5"/>
  <c r="H19" i="5"/>
  <c r="I19" i="5" s="1"/>
  <c r="K29" i="5"/>
  <c r="H31" i="5"/>
  <c r="I31" i="5" s="1"/>
  <c r="K41" i="5"/>
  <c r="H43" i="5"/>
  <c r="I43" i="5" s="1"/>
  <c r="K53" i="5"/>
  <c r="H55" i="5"/>
  <c r="I55" i="5" s="1"/>
  <c r="K65" i="5"/>
  <c r="H67" i="5"/>
  <c r="I67" i="5" s="1"/>
  <c r="K77" i="5"/>
  <c r="H79" i="5"/>
  <c r="I79" i="5" s="1"/>
  <c r="K89" i="5"/>
  <c r="H91" i="5"/>
  <c r="I91" i="5" s="1"/>
  <c r="H92" i="5"/>
  <c r="I92" i="5" s="1"/>
  <c r="K7" i="5"/>
  <c r="K19" i="5"/>
  <c r="K31" i="5"/>
  <c r="H33" i="5"/>
  <c r="I33" i="5" s="1"/>
  <c r="K43" i="5"/>
  <c r="H45" i="5"/>
  <c r="I45" i="5" s="1"/>
  <c r="K55" i="5"/>
  <c r="H57" i="5"/>
  <c r="I57" i="5" s="1"/>
  <c r="K67" i="5"/>
  <c r="H69" i="5"/>
  <c r="I69" i="5" s="1"/>
  <c r="K79" i="5"/>
  <c r="H81" i="5"/>
  <c r="I81" i="5" s="1"/>
  <c r="K91" i="5"/>
  <c r="J100" i="12" l="1"/>
  <c r="L6" i="12"/>
  <c r="L100" i="12"/>
  <c r="H102" i="12"/>
  <c r="I102" i="12" s="1"/>
  <c r="G6" i="12"/>
  <c r="H102" i="11"/>
  <c r="I102" i="11" s="1"/>
  <c r="G6" i="11"/>
  <c r="L100" i="11"/>
  <c r="L6" i="11"/>
  <c r="J100" i="11"/>
  <c r="L100" i="10"/>
  <c r="L6" i="10"/>
  <c r="J100" i="9"/>
  <c r="H102" i="9"/>
  <c r="I102" i="9" s="1"/>
  <c r="G6" i="9"/>
  <c r="L100" i="9"/>
  <c r="L6" i="9"/>
  <c r="L100" i="8"/>
  <c r="L6" i="8"/>
  <c r="H102" i="8"/>
  <c r="I102" i="8" s="1"/>
  <c r="G6" i="8"/>
  <c r="J100" i="8"/>
  <c r="H102" i="7"/>
  <c r="I102" i="7" s="1"/>
  <c r="L100" i="7"/>
  <c r="L6" i="7"/>
  <c r="J100" i="7"/>
  <c r="H2388" i="4"/>
  <c r="N90" i="5"/>
  <c r="H2381" i="4"/>
  <c r="N30" i="5"/>
  <c r="H2389" i="4"/>
  <c r="N42" i="5"/>
  <c r="E6" i="6"/>
  <c r="N18" i="5"/>
  <c r="D100" i="5"/>
  <c r="E100" i="5"/>
  <c r="N53" i="5"/>
  <c r="L53" i="5"/>
  <c r="N87" i="5"/>
  <c r="L87" i="5"/>
  <c r="N15" i="5"/>
  <c r="L15" i="5"/>
  <c r="N49" i="5"/>
  <c r="L49" i="5"/>
  <c r="N35" i="5"/>
  <c r="L35" i="5"/>
  <c r="N80" i="5"/>
  <c r="L80" i="5"/>
  <c r="N8" i="5"/>
  <c r="L8" i="5"/>
  <c r="C12" i="6"/>
  <c r="E12" i="6" s="1"/>
  <c r="F12" i="6" s="1"/>
  <c r="N38" i="5"/>
  <c r="L38" i="5"/>
  <c r="N64" i="5"/>
  <c r="L64" i="5"/>
  <c r="N98" i="5"/>
  <c r="L98" i="5"/>
  <c r="N26" i="5"/>
  <c r="L26" i="5"/>
  <c r="N60" i="5"/>
  <c r="L60" i="5"/>
  <c r="N70" i="5"/>
  <c r="L70" i="5"/>
  <c r="N33" i="5"/>
  <c r="L33" i="5"/>
  <c r="J829" i="3"/>
  <c r="F836" i="3"/>
  <c r="L54" i="5"/>
  <c r="N54" i="5"/>
  <c r="L76" i="5"/>
  <c r="N76" i="5"/>
  <c r="N41" i="5"/>
  <c r="L41" i="5"/>
  <c r="N75" i="5"/>
  <c r="L75" i="5"/>
  <c r="N37" i="5"/>
  <c r="L37" i="5"/>
  <c r="N95" i="5"/>
  <c r="L95" i="5"/>
  <c r="N23" i="5"/>
  <c r="L23" i="5"/>
  <c r="N68" i="5"/>
  <c r="L68" i="5"/>
  <c r="L66" i="5"/>
  <c r="N66" i="5"/>
  <c r="N43" i="5"/>
  <c r="L43" i="5"/>
  <c r="N82" i="5"/>
  <c r="L82" i="5"/>
  <c r="N91" i="5"/>
  <c r="L91" i="5"/>
  <c r="L52" i="5"/>
  <c r="N52" i="5"/>
  <c r="N86" i="5"/>
  <c r="L86" i="5"/>
  <c r="N14" i="5"/>
  <c r="L14" i="5"/>
  <c r="N48" i="5"/>
  <c r="L48" i="5"/>
  <c r="N58" i="5"/>
  <c r="L58" i="5"/>
  <c r="N93" i="5"/>
  <c r="L93" i="5"/>
  <c r="N21" i="5"/>
  <c r="L21" i="5"/>
  <c r="F823" i="3"/>
  <c r="H818" i="3" s="1"/>
  <c r="J816" i="3"/>
  <c r="C10" i="6"/>
  <c r="E10" i="6" s="1"/>
  <c r="F10" i="6" s="1"/>
  <c r="N10" i="5"/>
  <c r="L10" i="5"/>
  <c r="N19" i="5"/>
  <c r="L19" i="5"/>
  <c r="N29" i="5"/>
  <c r="L29" i="5"/>
  <c r="N63" i="5"/>
  <c r="L63" i="5"/>
  <c r="N97" i="5"/>
  <c r="L97" i="5"/>
  <c r="N25" i="5"/>
  <c r="L25" i="5"/>
  <c r="N83" i="5"/>
  <c r="L83" i="5"/>
  <c r="L11" i="5"/>
  <c r="N11" i="5"/>
  <c r="N56" i="5"/>
  <c r="L56" i="5"/>
  <c r="J820" i="3"/>
  <c r="N79" i="5"/>
  <c r="L79" i="5"/>
  <c r="L40" i="5"/>
  <c r="N40" i="5"/>
  <c r="N74" i="5"/>
  <c r="L74" i="5"/>
  <c r="N36" i="5"/>
  <c r="L36" i="5"/>
  <c r="N46" i="5"/>
  <c r="L46" i="5"/>
  <c r="N81" i="5"/>
  <c r="L81" i="5"/>
  <c r="N9" i="5"/>
  <c r="L9" i="5"/>
  <c r="K811" i="3"/>
  <c r="K100" i="5"/>
  <c r="N7" i="5"/>
  <c r="L7" i="5"/>
  <c r="K6" i="5"/>
  <c r="L6" i="5" s="1"/>
  <c r="N89" i="5"/>
  <c r="L89" i="5"/>
  <c r="N17" i="5"/>
  <c r="L17" i="5"/>
  <c r="N51" i="5"/>
  <c r="L51" i="5"/>
  <c r="N85" i="5"/>
  <c r="L85" i="5"/>
  <c r="N71" i="5"/>
  <c r="L71" i="5"/>
  <c r="N44" i="5"/>
  <c r="L44" i="5"/>
  <c r="C11" i="6"/>
  <c r="E11" i="6" s="1"/>
  <c r="F11" i="6" s="1"/>
  <c r="D6" i="5"/>
  <c r="E6" i="5" s="1"/>
  <c r="H2392" i="4"/>
  <c r="H2373" i="4"/>
  <c r="H2377" i="4"/>
  <c r="H2391" i="4"/>
  <c r="N45" i="5"/>
  <c r="L45" i="5"/>
  <c r="N67" i="5"/>
  <c r="L67" i="5"/>
  <c r="H100" i="5"/>
  <c r="H6" i="5"/>
  <c r="I7" i="5"/>
  <c r="I100" i="5" s="1"/>
  <c r="L28" i="5"/>
  <c r="N28" i="5"/>
  <c r="N62" i="5"/>
  <c r="L62" i="5"/>
  <c r="N96" i="5"/>
  <c r="L96" i="5"/>
  <c r="N24" i="5"/>
  <c r="L24" i="5"/>
  <c r="N34" i="5"/>
  <c r="L34" i="5"/>
  <c r="N69" i="5"/>
  <c r="L69" i="5"/>
  <c r="J833" i="3"/>
  <c r="N72" i="5"/>
  <c r="L72" i="5"/>
  <c r="N31" i="5"/>
  <c r="L31" i="5"/>
  <c r="N77" i="5"/>
  <c r="L77" i="5"/>
  <c r="N39" i="5"/>
  <c r="L39" i="5"/>
  <c r="N73" i="5"/>
  <c r="L73" i="5"/>
  <c r="N59" i="5"/>
  <c r="L59" i="5"/>
  <c r="N32" i="5"/>
  <c r="L32" i="5"/>
  <c r="C9" i="6"/>
  <c r="E9" i="6" s="1"/>
  <c r="F9" i="6" s="1"/>
  <c r="H825" i="3"/>
  <c r="H2378" i="4"/>
  <c r="H2376" i="4"/>
  <c r="N55" i="5"/>
  <c r="L55" i="5"/>
  <c r="L88" i="5"/>
  <c r="N88" i="5"/>
  <c r="L16" i="5"/>
  <c r="N16" i="5"/>
  <c r="N50" i="5"/>
  <c r="L50" i="5"/>
  <c r="N84" i="5"/>
  <c r="L84" i="5"/>
  <c r="N12" i="5"/>
  <c r="L12" i="5"/>
  <c r="N94" i="5"/>
  <c r="L94" i="5"/>
  <c r="N22" i="5"/>
  <c r="L22" i="5"/>
  <c r="N57" i="5"/>
  <c r="L57" i="5"/>
  <c r="N65" i="5"/>
  <c r="L65" i="5"/>
  <c r="N27" i="5"/>
  <c r="L27" i="5"/>
  <c r="N61" i="5"/>
  <c r="L61" i="5"/>
  <c r="J2393" i="4"/>
  <c r="K2390" i="4" s="1"/>
  <c r="N47" i="5"/>
  <c r="L47" i="5"/>
  <c r="N92" i="5"/>
  <c r="L92" i="5"/>
  <c r="N20" i="5"/>
  <c r="L20" i="5"/>
  <c r="H822" i="3"/>
  <c r="L78" i="5"/>
  <c r="N78" i="5"/>
  <c r="J823" i="3" l="1"/>
  <c r="H817" i="3"/>
  <c r="K2386" i="4"/>
  <c r="J102" i="5"/>
  <c r="K102" i="5" s="1"/>
  <c r="I6" i="5"/>
  <c r="L100" i="5"/>
  <c r="H829" i="3"/>
  <c r="N6" i="5"/>
  <c r="N100" i="5"/>
  <c r="J836" i="3"/>
  <c r="K833" i="3" s="1"/>
  <c r="H816" i="3"/>
  <c r="H821" i="3"/>
  <c r="H9" i="6"/>
  <c r="I9" i="6" s="1"/>
  <c r="H834" i="3"/>
  <c r="I826" i="3"/>
  <c r="J826" i="3" s="1"/>
  <c r="I825" i="3"/>
  <c r="J825" i="3" s="1"/>
  <c r="H835" i="3"/>
  <c r="H831" i="3"/>
  <c r="H832" i="3"/>
  <c r="H819" i="3"/>
  <c r="H830" i="3"/>
  <c r="H833" i="3"/>
  <c r="H820" i="3"/>
  <c r="H826" i="3"/>
  <c r="K829" i="3" l="1"/>
</calcChain>
</file>

<file path=xl/comments1.xml><?xml version="1.0" encoding="utf-8"?>
<comments xmlns="http://schemas.openxmlformats.org/spreadsheetml/2006/main">
  <authors>
    <author/>
  </authors>
  <commentList>
    <comment ref="E2" authorId="0">
      <text>
        <r>
          <rPr>
            <sz val="14"/>
            <color theme="1"/>
            <rFont val="Times New Roman"/>
            <scheme val="minor"/>
          </rPr>
          <t>Ví dụ: Loại 1; Loại 2 hoặc Loại 3</t>
        </r>
      </text>
    </comment>
    <comment ref="L2" authorId="0">
      <text>
        <r>
          <rPr>
            <sz val="14"/>
            <color theme="1"/>
            <rFont val="Times New Roman"/>
            <scheme val="minor"/>
          </rPr>
          <t xml:space="preserve">QUY ƯỚC NHẬP THÔNG TIN:
- VD1 nhập: "X-100": Có nghĩa là Nhà Xây, quy mô 100 chỗ ngồi.
- VD2 nhập: "T-50": Có nghĩa là Nhà Tạm, quy mô 50 chỗ ngồi.
- VD3 nhập: "S-80": Có nghĩa là Nhà Sàn, quy mô 80 chỗ ngồi.
- VD4 nhập: "Chưa có" nếu hiện tại chưa có, hoặc đang tạm thời dùng chung với thôn, tổ khác.
</t>
        </r>
      </text>
    </comment>
    <comment ref="N2" authorId="0">
      <text>
        <r>
          <rPr>
            <sz val="14"/>
            <color theme="1"/>
            <rFont val="Times New Roman"/>
            <scheme val="minor"/>
          </rPr>
          <t>QUY ƯỚC NHẬP THÔNG TIN:
- VD1 nhập: "Tày~70%; Nùng~27%"
- VD2 nhập: "Mông~90%; Kinh~5%"
- VD3 nhập: "Tày~95%; Kinh~4%; Khác~1%"</t>
        </r>
      </text>
    </comment>
    <comment ref="O2" authorId="0">
      <text>
        <r>
          <rPr>
            <sz val="14"/>
            <color theme="1"/>
            <rFont val="Times New Roman"/>
            <scheme val="minor"/>
          </rPr>
          <t>QUY ƯỚC NHẬP THÔNG TIN:
- VD1 nhập: "Khoảng 7km (riêng đường đất khoảng 2km)"
- VD2 nhập: "Khoảng 40km (riêng đường đất khoảng 25km)"</t>
        </r>
      </text>
    </comment>
    <comment ref="P2" authorId="0">
      <text>
        <r>
          <rPr>
            <sz val="14"/>
            <color theme="1"/>
            <rFont val="Times New Roman"/>
            <scheme val="minor"/>
          </rPr>
          <t>QUY ƯỚC NHẬP THÔNG TIN:
- Nếu thuộc thôn Đặc biệt khó khăn thì nhập X. Không thì nhập số 0</t>
        </r>
      </text>
    </comment>
    <comment ref="Q2" authorId="0">
      <text>
        <r>
          <rPr>
            <sz val="14"/>
            <color theme="1"/>
            <rFont val="Times New Roman"/>
            <scheme val="minor"/>
          </rPr>
          <t>QUY ƯỚC NHẬP THÔNG TIN:
- VD1 nhập: "Chưa có điện lưới"
- VD2 nhập: "Chưa có sóng điện thoại"
- VD3 nhập: "Biệt lập, chỉ có cầu treo dân sinh..."</t>
        </r>
      </text>
    </comment>
    <comment ref="F191" authorId="0">
      <text>
        <r>
          <rPr>
            <sz val="14"/>
            <color theme="1"/>
            <rFont val="Times New Roman"/>
            <scheme val="minor"/>
          </rPr>
          <t>Trước báo là 302</t>
        </r>
      </text>
    </comment>
    <comment ref="D694" authorId="0">
      <text>
        <r>
          <rPr>
            <sz val="14"/>
            <color theme="1"/>
            <rFont val="Times New Roman"/>
            <scheme val="minor"/>
          </rPr>
          <t>Tên cũ: TDP Tân Thịnh (P. Tân Phú)</t>
        </r>
      </text>
    </comment>
  </commentList>
</comments>
</file>

<file path=xl/comments2.xml><?xml version="1.0" encoding="utf-8"?>
<comments xmlns="http://schemas.openxmlformats.org/spreadsheetml/2006/main">
  <authors>
    <author/>
  </authors>
  <commentList>
    <comment ref="E2" authorId="0">
      <text>
        <r>
          <rPr>
            <sz val="14"/>
            <color theme="1"/>
            <rFont val="Times New Roman"/>
            <scheme val="minor"/>
          </rPr>
          <t>Ví dụ: Loại 1; Loại 2 hoặc Loại 3</t>
        </r>
      </text>
    </comment>
    <comment ref="L2" authorId="0">
      <text>
        <r>
          <rPr>
            <sz val="14"/>
            <color theme="1"/>
            <rFont val="Times New Roman"/>
            <scheme val="minor"/>
          </rPr>
          <t xml:space="preserve">QUY ƯỚC NHẬP THÔNG TIN:
- VD1 nhập: "X-100": Có nghĩa là Nhà Xây, quy mô 100 chỗ ngồi.
- VD2 nhập: "T-50": Có nghĩa là Nhà Tạm, quy mô 50 chỗ ngồi.
- VD3 nhập: "S-80": Có nghĩa là Nhà Sàn, quy mô 80 chỗ ngồi.
- VD4 nhập: "Chưa có" nếu hiện tại chưa có, hoặc đang tạm thời dùng chung với thôn, tổ khác.
</t>
        </r>
      </text>
    </comment>
    <comment ref="N2" authorId="0">
      <text>
        <r>
          <rPr>
            <sz val="14"/>
            <color theme="1"/>
            <rFont val="Times New Roman"/>
            <scheme val="minor"/>
          </rPr>
          <t>QUY ƯỚC NHẬP THÔNG TIN:
- VD1 nhập: "Tày~70%; Nùng~27%"
- VD2 nhập: "Mông~90%; Kinh~5%"
- VD3 nhập: "Tày~95%; Kinh~4%; Khác~1%"</t>
        </r>
      </text>
    </comment>
    <comment ref="O2" authorId="0">
      <text>
        <r>
          <rPr>
            <sz val="14"/>
            <color theme="1"/>
            <rFont val="Times New Roman"/>
            <scheme val="minor"/>
          </rPr>
          <t>QUY ƯỚC NHẬP THÔNG TIN:
- VD1 nhập: "Khoảng 7km (riêng đường đất khoảng 2km)"
- VD2 nhập: "Khoảng 40km (riêng đường đất khoảng 25km)"</t>
        </r>
      </text>
    </comment>
    <comment ref="P2" authorId="0">
      <text>
        <r>
          <rPr>
            <sz val="14"/>
            <color theme="1"/>
            <rFont val="Times New Roman"/>
            <scheme val="minor"/>
          </rPr>
          <t>QUY ƯỚC NHẬP THÔNG TIN:
- Nếu thuộc thôn Đặc biệt khó khăn thì nhập X. Không thì nhập số 0</t>
        </r>
      </text>
    </comment>
    <comment ref="Q2" authorId="0">
      <text>
        <r>
          <rPr>
            <sz val="14"/>
            <color theme="1"/>
            <rFont val="Times New Roman"/>
            <scheme val="minor"/>
          </rPr>
          <t>QUY ƯỚC NHẬP THÔNG TIN:
- VD1 nhập: "Chưa có điện lưới"
- VD2 nhập: "Chưa có sóng điện thoại"
- VD3 nhập: "Biệt lập, chỉ có cầu treo dân sinh..."</t>
        </r>
      </text>
    </comment>
    <comment ref="D46" authorId="0">
      <text>
        <r>
          <rPr>
            <sz val="14"/>
            <color theme="1"/>
            <rFont val="Times New Roman"/>
            <scheme val="minor"/>
          </rPr>
          <t>Tên cũ: Thôn Bản Cám</t>
        </r>
      </text>
    </comment>
    <comment ref="D73" authorId="0">
      <text>
        <r>
          <rPr>
            <sz val="14"/>
            <color theme="1"/>
            <rFont val="Times New Roman"/>
            <scheme val="minor"/>
          </rPr>
          <t>Năm 2025 nhập là Thôn Nà Phạ</t>
        </r>
      </text>
    </comment>
    <comment ref="F91" authorId="0">
      <text>
        <r>
          <rPr>
            <sz val="14"/>
            <color theme="1"/>
            <rFont val="Times New Roman"/>
            <scheme val="minor"/>
          </rPr>
          <t>Trước BC là 75</t>
        </r>
      </text>
    </comment>
    <comment ref="D144" authorId="0">
      <text>
        <r>
          <rPr>
            <sz val="14"/>
            <color theme="1"/>
            <rFont val="Times New Roman"/>
            <scheme val="minor"/>
          </rPr>
          <t>Tên cũ: Thôn Hợp Thành</t>
        </r>
      </text>
    </comment>
    <comment ref="D194" authorId="0">
      <text>
        <r>
          <rPr>
            <sz val="14"/>
            <color theme="1"/>
            <rFont val="Times New Roman"/>
            <scheme val="minor"/>
          </rPr>
          <t>tên cũ: Xóm Trung Tâm</t>
        </r>
      </text>
    </comment>
    <comment ref="E294" authorId="0">
      <text>
        <r>
          <rPr>
            <sz val="14"/>
            <color theme="1"/>
            <rFont val="Times New Roman"/>
            <scheme val="minor"/>
          </rPr>
          <t>Xin điều chỉnh lại tại Công văn số 497/UBND-VHXH</t>
        </r>
      </text>
    </comment>
    <comment ref="E303" authorId="0">
      <text>
        <r>
          <rPr>
            <sz val="14"/>
            <color theme="1"/>
            <rFont val="Times New Roman"/>
            <scheme val="minor"/>
          </rPr>
          <t>Xin điều chỉnh lại tại Công văn số 497/UBND-VHXH</t>
        </r>
      </text>
    </comment>
    <comment ref="E304" authorId="0">
      <text>
        <r>
          <rPr>
            <sz val="14"/>
            <color theme="1"/>
            <rFont val="Times New Roman"/>
            <scheme val="minor"/>
          </rPr>
          <t>Xin điều chỉnh lại tại Công văn số 497/UBND-VHXH</t>
        </r>
      </text>
    </comment>
    <comment ref="E307" authorId="0">
      <text>
        <r>
          <rPr>
            <sz val="14"/>
            <color theme="1"/>
            <rFont val="Times New Roman"/>
            <scheme val="minor"/>
          </rPr>
          <t>Xin điều chỉnh lại tại Công văn số 497/UBND-VHXH</t>
        </r>
      </text>
    </comment>
    <comment ref="F548" authorId="0">
      <text>
        <r>
          <rPr>
            <sz val="14"/>
            <color theme="1"/>
            <rFont val="Times New Roman"/>
            <scheme val="minor"/>
          </rPr>
          <t>Trước báo là 225</t>
        </r>
      </text>
    </comment>
    <comment ref="D727" authorId="0">
      <text>
        <r>
          <rPr>
            <sz val="14"/>
            <color theme="1"/>
            <rFont val="Times New Roman"/>
            <scheme val="minor"/>
          </rPr>
          <t>Tên cũ: Xóm Trung Tâm</t>
        </r>
      </text>
    </comment>
    <comment ref="D1067" authorId="0">
      <text>
        <r>
          <rPr>
            <sz val="14"/>
            <color theme="1"/>
            <rFont val="Times New Roman"/>
            <scheme val="minor"/>
          </rPr>
          <t>Năm 2025 nhập BC là Thôn Bản Sủ</t>
        </r>
      </text>
    </comment>
    <comment ref="D1248" authorId="0">
      <text>
        <r>
          <rPr>
            <sz val="14"/>
            <color theme="1"/>
            <rFont val="Times New Roman"/>
            <scheme val="minor"/>
          </rPr>
          <t>Tên cũ: Xóm Trung Tâm</t>
        </r>
      </text>
    </comment>
    <comment ref="D1499" authorId="0">
      <text>
        <r>
          <rPr>
            <sz val="14"/>
            <color theme="1"/>
            <rFont val="Times New Roman"/>
            <scheme val="minor"/>
          </rPr>
          <t>Tên cũ là Xóm Đoàn kết</t>
        </r>
      </text>
    </comment>
    <comment ref="F1855" authorId="0">
      <text>
        <r>
          <rPr>
            <sz val="14"/>
            <color theme="1"/>
            <rFont val="Times New Roman"/>
            <scheme val="minor"/>
          </rPr>
          <t>Trước báo là 79</t>
        </r>
      </text>
    </comment>
    <comment ref="D1968" authorId="0">
      <text>
        <r>
          <rPr>
            <sz val="14"/>
            <color theme="1"/>
            <rFont val="Times New Roman"/>
            <scheme val="minor"/>
          </rPr>
          <t>Trước nhập là "Xóm Thân"</t>
        </r>
      </text>
    </comment>
    <comment ref="F1968" authorId="0">
      <text>
        <r>
          <rPr>
            <sz val="14"/>
            <color theme="1"/>
            <rFont val="Times New Roman"/>
            <scheme val="minor"/>
          </rPr>
          <t>Trước xã nhập là 11</t>
        </r>
      </text>
    </comment>
  </commentList>
</comments>
</file>

<file path=xl/comments3.xml><?xml version="1.0" encoding="utf-8"?>
<comments xmlns="http://schemas.openxmlformats.org/spreadsheetml/2006/main">
  <authors>
    <author/>
    <author>tc={75db1c29-8af3-4f36-a07d-4fa450deaf1f}</author>
    <author>tc={537a0e70-e4b0-4467-b961-7cf364717e64}</author>
    <author>tc={71a36b77-6042-4e61-907a-81fa9efef630}</author>
    <author>tc={d126d9f7-df44-493c-b460-237d4a6ecc21}</author>
    <author>tc={57fdbb24-d3ba-422f-9a5f-a609db9646f4}</author>
  </authors>
  <commentList>
    <comment ref="F4" authorId="0">
      <text>
        <r>
          <rPr>
            <sz val="14"/>
            <color theme="1"/>
            <rFont val="Times New Roman"/>
            <scheme val="minor"/>
          </rPr>
          <t>Nhập tháng 4/2026</t>
        </r>
      </text>
    </comment>
    <comment ref="N4" authorId="1">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Số CHƯA đạt TC nhưng đề xuất không thực hiện sắp xếp, sáp nhập với các thôn, TDP khác, GIỮ NGUYÊN TRẠNG
</t>
        </r>
      </text>
    </comment>
    <comment ref="O4" authorId="2">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Dự kiến tổng số thôn, TDP còn lại sau sắp xếp, tổ chức lại
</t>
        </r>
      </text>
    </comment>
    <comment ref="R4" authorId="3">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từ 150 hộ gia đình
- Tổ dân phố: có từ 300 hộ gia đình
</t>
        </r>
      </text>
    </comment>
    <comment ref="T4" authorId="4">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dưới 150 hộ gia đình
- Tổ dân phố: có dưới 300 hộ gia đình
</t>
        </r>
      </text>
    </comment>
    <comment ref="V4" authorId="5">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Nhập mỗi thôn, TDP 1 dòng riêng biệt
</t>
        </r>
      </text>
    </comment>
    <comment ref="J5" authorId="0">
      <text>
        <r>
          <rPr>
            <sz val="14"/>
            <color theme="1"/>
            <rFont val="Times New Roman"/>
            <scheme val="minor"/>
          </rPr>
          <t>Số đã đạt TC mà không thực hiện sắp xếp, sáp nhập với các thôn, TDP khác ~ GIỮ NGUYÊN TRẠNG</t>
        </r>
      </text>
    </comment>
    <comment ref="O9" authorId="0">
      <text>
        <r>
          <rPr>
            <sz val="14"/>
            <color theme="1"/>
            <rFont val="Times New Roman"/>
            <scheme val="minor"/>
          </rPr>
          <t>Xin điều chỉnh lại từ 18 thành 16</t>
        </r>
      </text>
    </comment>
    <comment ref="O11" authorId="0">
      <text>
        <r>
          <rPr>
            <sz val="14"/>
            <color theme="1"/>
            <rFont val="Times New Roman"/>
            <scheme val="minor"/>
          </rPr>
          <t>Xin điều chỉnh lại trưa 01/6: 35 về 33</t>
        </r>
      </text>
    </comment>
    <comment ref="O12" authorId="0">
      <text>
        <r>
          <rPr>
            <sz val="14"/>
            <color theme="1"/>
            <rFont val="Times New Roman"/>
            <scheme val="minor"/>
          </rPr>
          <t>Xin điều chỉnh lại trưa 01/6: từ 29 thành 30</t>
        </r>
      </text>
    </comment>
    <comment ref="J19" authorId="0">
      <text>
        <r>
          <rPr>
            <sz val="14"/>
            <color theme="1"/>
            <rFont val="Times New Roman"/>
            <scheme val="minor"/>
          </rPr>
          <t>Điều chỉnh tối 31/5</t>
        </r>
      </text>
    </comment>
    <comment ref="R19" authorId="0">
      <text>
        <r>
          <rPr>
            <sz val="14"/>
            <color theme="1"/>
            <rFont val="Times New Roman"/>
            <scheme val="minor"/>
          </rPr>
          <t>Điều chỉnh Chiều 31/5</t>
        </r>
      </text>
    </comment>
    <comment ref="R25" authorId="0">
      <text>
        <r>
          <rPr>
            <sz val="14"/>
            <color theme="1"/>
            <rFont val="Times New Roman"/>
            <scheme val="minor"/>
          </rPr>
          <t>Điều chỉnh tối 31/5</t>
        </r>
      </text>
    </comment>
    <comment ref="O32" authorId="0">
      <text>
        <r>
          <rPr>
            <sz val="14"/>
            <color theme="1"/>
            <rFont val="Times New Roman"/>
            <scheme val="minor"/>
          </rPr>
          <t>Xin điều chỉnh từ 15 thành 11, rồi thành 9</t>
        </r>
      </text>
    </comment>
    <comment ref="B33" authorId="0">
      <text>
        <r>
          <rPr>
            <sz val="14"/>
            <color theme="1"/>
            <rFont val="Times New Roman"/>
            <scheme val="minor"/>
          </rPr>
          <t>Thành lập Phường</t>
        </r>
      </text>
    </comment>
    <comment ref="O33" authorId="0">
      <text>
        <r>
          <rPr>
            <sz val="14"/>
            <color theme="1"/>
            <rFont val="Times New Roman"/>
            <scheme val="minor"/>
          </rPr>
          <t>Đã sửa lại PA sáng 31/5</t>
        </r>
      </text>
    </comment>
    <comment ref="B37" authorId="0">
      <text>
        <r>
          <rPr>
            <sz val="14"/>
            <color theme="1"/>
            <rFont val="Times New Roman"/>
            <scheme val="minor"/>
          </rPr>
          <t>Thành lập Phường</t>
        </r>
      </text>
    </comment>
    <comment ref="B39" authorId="0">
      <text>
        <r>
          <rPr>
            <sz val="14"/>
            <color theme="1"/>
            <rFont val="Times New Roman"/>
            <scheme val="minor"/>
          </rPr>
          <t>Thành lập Phường</t>
        </r>
      </text>
    </comment>
    <comment ref="B40" authorId="0">
      <text>
        <r>
          <rPr>
            <sz val="14"/>
            <color theme="1"/>
            <rFont val="Times New Roman"/>
            <scheme val="minor"/>
          </rPr>
          <t>Thành lập Phường</t>
        </r>
      </text>
    </comment>
    <comment ref="W40" authorId="0">
      <text>
        <r>
          <rPr>
            <sz val="14"/>
            <color theme="1"/>
            <rFont val="Times New Roman"/>
            <scheme val="minor"/>
          </rPr>
          <t>Đã có 298 hộ</t>
        </r>
      </text>
    </comment>
    <comment ref="B41" authorId="0">
      <text>
        <r>
          <rPr>
            <sz val="14"/>
            <color theme="1"/>
            <rFont val="Times New Roman"/>
            <scheme val="minor"/>
          </rPr>
          <t>Thành lập Phường</t>
        </r>
      </text>
    </comment>
    <comment ref="O48" authorId="0">
      <text>
        <r>
          <rPr>
            <sz val="14"/>
            <color theme="1"/>
            <rFont val="Times New Roman"/>
            <scheme val="minor"/>
          </rPr>
          <t>Xin điều chỉnh trưa 01/6: tăng từ 12 lên 14</t>
        </r>
      </text>
    </comment>
    <comment ref="R51" authorId="0">
      <text>
        <r>
          <rPr>
            <sz val="14"/>
            <color theme="1"/>
            <rFont val="Times New Roman"/>
            <scheme val="minor"/>
          </rPr>
          <t>Điều chỉnh tối 31/5</t>
        </r>
      </text>
    </comment>
    <comment ref="O55" authorId="0">
      <text>
        <r>
          <rPr>
            <sz val="14"/>
            <color theme="1"/>
            <rFont val="Times New Roman"/>
            <scheme val="minor"/>
          </rPr>
          <t>Gửi lại PA trưa 31/5</t>
        </r>
      </text>
    </comment>
    <comment ref="O57" authorId="0">
      <text>
        <r>
          <rPr>
            <sz val="14"/>
            <color theme="1"/>
            <rFont val="Times New Roman"/>
            <scheme val="minor"/>
          </rPr>
          <t>Xin điều chỉnh lại 14 thành 12</t>
        </r>
      </text>
    </comment>
    <comment ref="B60" authorId="0">
      <text>
        <r>
          <rPr>
            <sz val="14"/>
            <color theme="1"/>
            <rFont val="Times New Roman"/>
            <scheme val="minor"/>
          </rPr>
          <t>Thành lập Phường</t>
        </r>
      </text>
    </comment>
    <comment ref="B63" authorId="0">
      <text>
        <r>
          <rPr>
            <sz val="14"/>
            <color theme="1"/>
            <rFont val="Times New Roman"/>
            <scheme val="minor"/>
          </rPr>
          <t>Thành lập Phường</t>
        </r>
      </text>
    </comment>
    <comment ref="B65" authorId="0">
      <text>
        <r>
          <rPr>
            <sz val="14"/>
            <color theme="1"/>
            <rFont val="Times New Roman"/>
            <scheme val="minor"/>
          </rPr>
          <t>Thành lập Phường</t>
        </r>
      </text>
    </comment>
    <comment ref="O65" authorId="0">
      <text>
        <r>
          <rPr>
            <sz val="14"/>
            <color theme="1"/>
            <rFont val="Times New Roman"/>
            <scheme val="minor"/>
          </rPr>
          <t>Điều chỉnh tối 31/5 và chiều 01/6: Từ 15, thành 10 và 12</t>
        </r>
      </text>
    </comment>
    <comment ref="R69" authorId="0">
      <text>
        <r>
          <rPr>
            <sz val="14"/>
            <color theme="1"/>
            <rFont val="Times New Roman"/>
            <scheme val="minor"/>
          </rPr>
          <t>Điều chỉnh chiều 01/6: tăng 3 lên 4</t>
        </r>
      </text>
    </comment>
    <comment ref="B71" authorId="0">
      <text>
        <r>
          <rPr>
            <sz val="14"/>
            <color theme="1"/>
            <rFont val="Times New Roman"/>
            <scheme val="minor"/>
          </rPr>
          <t>Thành lập Phường</t>
        </r>
      </text>
    </comment>
    <comment ref="B73" authorId="0">
      <text>
        <r>
          <rPr>
            <sz val="14"/>
            <color theme="1"/>
            <rFont val="Times New Roman"/>
            <scheme val="minor"/>
          </rPr>
          <t>Thành lập Phường</t>
        </r>
      </text>
    </comment>
    <comment ref="B77" authorId="0">
      <text>
        <r>
          <rPr>
            <sz val="14"/>
            <color theme="1"/>
            <rFont val="Times New Roman"/>
            <scheme val="minor"/>
          </rPr>
          <t>Thành lập Phường</t>
        </r>
      </text>
    </comment>
    <comment ref="O78" authorId="0">
      <text>
        <r>
          <rPr>
            <sz val="14"/>
            <color theme="1"/>
            <rFont val="Times New Roman"/>
            <scheme val="minor"/>
          </rPr>
          <t>Xin điều chỉnh lại từ 9 thành 10</t>
        </r>
      </text>
    </comment>
    <comment ref="O80" authorId="0">
      <text>
        <r>
          <rPr>
            <sz val="14"/>
            <color theme="1"/>
            <rFont val="Times New Roman"/>
            <scheme val="minor"/>
          </rPr>
          <t>Xin điều chỉnh lại trưa 01/6: từ 7 xuống 6</t>
        </r>
      </text>
    </comment>
    <comment ref="N82" authorId="0">
      <text>
        <r>
          <rPr>
            <sz val="14"/>
            <color theme="1"/>
            <rFont val="Times New Roman"/>
            <scheme val="minor"/>
          </rPr>
          <t>Điều chỉnh 5 thành 0</t>
        </r>
      </text>
    </comment>
    <comment ref="O82" authorId="0">
      <text>
        <r>
          <rPr>
            <sz val="14"/>
            <color theme="1"/>
            <rFont val="Times New Roman"/>
            <scheme val="minor"/>
          </rPr>
          <t>Xin điều chỉnh lại sáng 01/6: từ 9 thành 5</t>
        </r>
      </text>
    </comment>
    <comment ref="B83" authorId="0">
      <text>
        <r>
          <rPr>
            <sz val="14"/>
            <color theme="1"/>
            <rFont val="Times New Roman"/>
            <scheme val="minor"/>
          </rPr>
          <t>Thành lập Phường</t>
        </r>
      </text>
    </comment>
    <comment ref="O83" authorId="0">
      <text>
        <r>
          <rPr>
            <sz val="14"/>
            <color theme="1"/>
            <rFont val="Times New Roman"/>
            <scheme val="minor"/>
          </rPr>
          <t>Điều chỉnh đêm 31/5</t>
        </r>
      </text>
    </comment>
    <comment ref="O86" authorId="0">
      <text>
        <r>
          <rPr>
            <sz val="14"/>
            <color theme="1"/>
            <rFont val="Times New Roman"/>
            <scheme val="minor"/>
          </rPr>
          <t>Xin điều chỉnh chiều 01/6 từ 13 thành 14</t>
        </r>
      </text>
    </comment>
    <comment ref="O91" authorId="0">
      <text>
        <r>
          <rPr>
            <sz val="14"/>
            <color theme="1"/>
            <rFont val="Times New Roman"/>
            <scheme val="minor"/>
          </rPr>
          <t>Điều chỉnh đêm 31/5</t>
        </r>
      </text>
    </comment>
    <comment ref="B92" authorId="0">
      <text>
        <r>
          <rPr>
            <sz val="14"/>
            <color theme="1"/>
            <rFont val="Times New Roman"/>
            <scheme val="minor"/>
          </rPr>
          <t>Thành lập Phường</t>
        </r>
      </text>
    </comment>
    <comment ref="O94" authorId="0">
      <text>
        <r>
          <rPr>
            <sz val="14"/>
            <color theme="1"/>
            <rFont val="Times New Roman"/>
            <scheme val="minor"/>
          </rPr>
          <t>Xin điều chỉnh chiều 01/6: từ 11 thành 9</t>
        </r>
      </text>
    </comment>
    <comment ref="K102" authorId="0">
      <text>
        <r>
          <rPr>
            <sz val="14"/>
            <color theme="1"/>
            <rFont val="Times New Roman"/>
            <scheme val="minor"/>
          </rPr>
          <t>Tổng số thực hiện sắp xếp, tổ chức lại</t>
        </r>
      </text>
    </comment>
  </commentList>
</comments>
</file>

<file path=xl/comments4.xml><?xml version="1.0" encoding="utf-8"?>
<comments xmlns="http://schemas.openxmlformats.org/spreadsheetml/2006/main">
  <authors>
    <author>tc={75db1c29-8af3-4f36-a07d-4fa450deaf1f}</author>
    <author>tc={537a0e70-e4b0-4467-b961-7cf364717e64}</author>
    <author>tc={71a36b77-6042-4e61-907a-81fa9efef630}</author>
    <author>tc={d126d9f7-df44-493c-b460-237d4a6ecc21}</author>
    <author/>
  </authors>
  <commentList>
    <comment ref="I4" authorId="0">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Số CHƯA đạt TC nhưng đề xuất không thực hiện sắp xếp, sáp nhập với các thôn, TDP khác, GIỮ NGUYÊN TRẠNG
</t>
        </r>
      </text>
    </comment>
    <comment ref="M4" authorId="1">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Dự kiến tổng số thôn, TDP còn lại sau sắp xếp, tổ chức lại
</t>
        </r>
      </text>
    </comment>
    <comment ref="P4" authorId="2">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từ 150 hộ gia đình
- Tổ dân phố: có từ 300 hộ gia đình
</t>
        </r>
      </text>
    </comment>
    <comment ref="R4" authorId="3">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dưới 150 hộ gia đình
- Tổ dân phố: có dưới 300 hộ gia đình
</t>
        </r>
      </text>
    </comment>
    <comment ref="H5" authorId="4">
      <text>
        <r>
          <rPr>
            <sz val="14"/>
            <color theme="1"/>
            <rFont val="Times New Roman"/>
            <scheme val="minor"/>
          </rPr>
          <t>Số đã đạt TC mà không thực hiện sắp xếp, sáp nhập với các thôn, TDP khác ~ GIỮ NGUYÊN TRẠNG</t>
        </r>
      </text>
    </comment>
    <comment ref="M9" authorId="4">
      <text>
        <r>
          <rPr>
            <sz val="14"/>
            <color theme="1"/>
            <rFont val="Times New Roman"/>
            <scheme val="minor"/>
          </rPr>
          <t>Xin điều chỉnh lại từ 18 thành 16</t>
        </r>
      </text>
    </comment>
    <comment ref="M11" authorId="4">
      <text>
        <r>
          <rPr>
            <sz val="14"/>
            <color theme="1"/>
            <rFont val="Times New Roman"/>
            <scheme val="minor"/>
          </rPr>
          <t>Xin điều chỉnh lại trưa 01/6: 35 về 33</t>
        </r>
      </text>
    </comment>
    <comment ref="M12" authorId="4">
      <text>
        <r>
          <rPr>
            <sz val="14"/>
            <color theme="1"/>
            <rFont val="Times New Roman"/>
            <scheme val="minor"/>
          </rPr>
          <t>Xin điều chỉnh lại trưa 01/6: từ 29 thành 30</t>
        </r>
      </text>
    </comment>
    <comment ref="H19" authorId="4">
      <text>
        <r>
          <rPr>
            <sz val="14"/>
            <color theme="1"/>
            <rFont val="Times New Roman"/>
            <scheme val="minor"/>
          </rPr>
          <t>Điều chỉnh tối 31/5</t>
        </r>
      </text>
    </comment>
    <comment ref="P19" authorId="4">
      <text>
        <r>
          <rPr>
            <sz val="14"/>
            <color theme="1"/>
            <rFont val="Times New Roman"/>
            <scheme val="minor"/>
          </rPr>
          <t>Điều chỉnh Chiều 31/5</t>
        </r>
      </text>
    </comment>
    <comment ref="P25" authorId="4">
      <text>
        <r>
          <rPr>
            <sz val="14"/>
            <color theme="1"/>
            <rFont val="Times New Roman"/>
            <scheme val="minor"/>
          </rPr>
          <t>Điều chỉnh tối 31/5</t>
        </r>
      </text>
    </comment>
    <comment ref="M32" authorId="4">
      <text>
        <r>
          <rPr>
            <sz val="14"/>
            <color theme="1"/>
            <rFont val="Times New Roman"/>
            <scheme val="minor"/>
          </rPr>
          <t>Xin điều chỉnh từ 15 thành 11, rồi thành 9</t>
        </r>
      </text>
    </comment>
    <comment ref="B33" authorId="4">
      <text>
        <r>
          <rPr>
            <sz val="14"/>
            <color theme="1"/>
            <rFont val="Times New Roman"/>
            <scheme val="minor"/>
          </rPr>
          <t>Thành lập Phường</t>
        </r>
      </text>
    </comment>
    <comment ref="M33" authorId="4">
      <text>
        <r>
          <rPr>
            <sz val="14"/>
            <color theme="1"/>
            <rFont val="Times New Roman"/>
            <scheme val="minor"/>
          </rPr>
          <t>Đã sửa lại PA sáng 31/5</t>
        </r>
      </text>
    </comment>
    <comment ref="B37" authorId="4">
      <text>
        <r>
          <rPr>
            <sz val="14"/>
            <color theme="1"/>
            <rFont val="Times New Roman"/>
            <scheme val="minor"/>
          </rPr>
          <t>Thành lập Phường</t>
        </r>
      </text>
    </comment>
    <comment ref="B39" authorId="4">
      <text>
        <r>
          <rPr>
            <sz val="14"/>
            <color theme="1"/>
            <rFont val="Times New Roman"/>
            <scheme val="minor"/>
          </rPr>
          <t>Thành lập Phường</t>
        </r>
      </text>
    </comment>
    <comment ref="B40" authorId="4">
      <text>
        <r>
          <rPr>
            <sz val="14"/>
            <color theme="1"/>
            <rFont val="Times New Roman"/>
            <scheme val="minor"/>
          </rPr>
          <t>Thành lập Phường</t>
        </r>
      </text>
    </comment>
    <comment ref="B41" authorId="4">
      <text>
        <r>
          <rPr>
            <sz val="14"/>
            <color theme="1"/>
            <rFont val="Times New Roman"/>
            <scheme val="minor"/>
          </rPr>
          <t>Thành lập Phường</t>
        </r>
      </text>
    </comment>
    <comment ref="M48" authorId="4">
      <text>
        <r>
          <rPr>
            <sz val="14"/>
            <color theme="1"/>
            <rFont val="Times New Roman"/>
            <scheme val="minor"/>
          </rPr>
          <t>Xin điều chỉnh trưa 01/6: tăng từ 12 lên 14</t>
        </r>
      </text>
    </comment>
    <comment ref="P51" authorId="4">
      <text>
        <r>
          <rPr>
            <sz val="14"/>
            <color theme="1"/>
            <rFont val="Times New Roman"/>
            <scheme val="minor"/>
          </rPr>
          <t>Điều chỉnh tối 31/5</t>
        </r>
      </text>
    </comment>
    <comment ref="M55" authorId="4">
      <text>
        <r>
          <rPr>
            <sz val="14"/>
            <color theme="1"/>
            <rFont val="Times New Roman"/>
            <scheme val="minor"/>
          </rPr>
          <t>Gửi lại PA trưa 31/5</t>
        </r>
      </text>
    </comment>
    <comment ref="M57" authorId="4">
      <text>
        <r>
          <rPr>
            <sz val="14"/>
            <color theme="1"/>
            <rFont val="Times New Roman"/>
            <scheme val="minor"/>
          </rPr>
          <t>Xin điều chỉnh lại 14 thành 12</t>
        </r>
      </text>
    </comment>
    <comment ref="B60" authorId="4">
      <text>
        <r>
          <rPr>
            <sz val="14"/>
            <color theme="1"/>
            <rFont val="Times New Roman"/>
            <scheme val="minor"/>
          </rPr>
          <t>Thành lập Phường</t>
        </r>
      </text>
    </comment>
    <comment ref="B63" authorId="4">
      <text>
        <r>
          <rPr>
            <sz val="14"/>
            <color theme="1"/>
            <rFont val="Times New Roman"/>
            <scheme val="minor"/>
          </rPr>
          <t>Thành lập Phường</t>
        </r>
      </text>
    </comment>
    <comment ref="B65" authorId="4">
      <text>
        <r>
          <rPr>
            <sz val="14"/>
            <color theme="1"/>
            <rFont val="Times New Roman"/>
            <scheme val="minor"/>
          </rPr>
          <t>Thành lập Phường</t>
        </r>
      </text>
    </comment>
    <comment ref="M65" authorId="4">
      <text>
        <r>
          <rPr>
            <sz val="14"/>
            <color theme="1"/>
            <rFont val="Times New Roman"/>
            <scheme val="minor"/>
          </rPr>
          <t>Điều chỉnh tối 31/5 và chiều 01/6: Từ 15, thành 10 và 12</t>
        </r>
      </text>
    </comment>
    <comment ref="P69" authorId="4">
      <text>
        <r>
          <rPr>
            <sz val="14"/>
            <color theme="1"/>
            <rFont val="Times New Roman"/>
            <scheme val="minor"/>
          </rPr>
          <t>Điều chỉnh chiều 01/6: tăng 3 lên 4</t>
        </r>
      </text>
    </comment>
    <comment ref="B71" authorId="4">
      <text>
        <r>
          <rPr>
            <sz val="14"/>
            <color theme="1"/>
            <rFont val="Times New Roman"/>
            <scheme val="minor"/>
          </rPr>
          <t>Thành lập Phường</t>
        </r>
      </text>
    </comment>
    <comment ref="B73" authorId="4">
      <text>
        <r>
          <rPr>
            <sz val="14"/>
            <color theme="1"/>
            <rFont val="Times New Roman"/>
            <scheme val="minor"/>
          </rPr>
          <t>Thành lập Phường</t>
        </r>
      </text>
    </comment>
    <comment ref="B77" authorId="4">
      <text>
        <r>
          <rPr>
            <sz val="14"/>
            <color theme="1"/>
            <rFont val="Times New Roman"/>
            <scheme val="minor"/>
          </rPr>
          <t>Thành lập Phường</t>
        </r>
      </text>
    </comment>
    <comment ref="M78" authorId="4">
      <text>
        <r>
          <rPr>
            <sz val="14"/>
            <color theme="1"/>
            <rFont val="Times New Roman"/>
            <scheme val="minor"/>
          </rPr>
          <t>Xin điều chỉnh lại từ 9 thành 10</t>
        </r>
      </text>
    </comment>
    <comment ref="M80" authorId="4">
      <text>
        <r>
          <rPr>
            <sz val="14"/>
            <color theme="1"/>
            <rFont val="Times New Roman"/>
            <scheme val="minor"/>
          </rPr>
          <t>Xin điều chỉnh lại trưa 01/6: từ 7 xuống 6</t>
        </r>
      </text>
    </comment>
    <comment ref="L82" authorId="4">
      <text>
        <r>
          <rPr>
            <sz val="14"/>
            <color theme="1"/>
            <rFont val="Times New Roman"/>
            <scheme val="minor"/>
          </rPr>
          <t>Điều chỉnh 5 thành 0</t>
        </r>
      </text>
    </comment>
    <comment ref="M82" authorId="4">
      <text>
        <r>
          <rPr>
            <sz val="14"/>
            <color theme="1"/>
            <rFont val="Times New Roman"/>
            <scheme val="minor"/>
          </rPr>
          <t>Xin điều chỉnh lại sáng 01/6: từ 9 thành 5</t>
        </r>
      </text>
    </comment>
    <comment ref="B83" authorId="4">
      <text>
        <r>
          <rPr>
            <sz val="14"/>
            <color theme="1"/>
            <rFont val="Times New Roman"/>
            <scheme val="minor"/>
          </rPr>
          <t>Thành lập Phường</t>
        </r>
      </text>
    </comment>
    <comment ref="M83" authorId="4">
      <text>
        <r>
          <rPr>
            <sz val="14"/>
            <color theme="1"/>
            <rFont val="Times New Roman"/>
            <scheme val="minor"/>
          </rPr>
          <t>Điều chỉnh đêm 31/5</t>
        </r>
      </text>
    </comment>
    <comment ref="M86" authorId="4">
      <text>
        <r>
          <rPr>
            <sz val="14"/>
            <color theme="1"/>
            <rFont val="Times New Roman"/>
            <scheme val="minor"/>
          </rPr>
          <t>Xin điều chỉnh chiều 01/6 từ 13 thành 14</t>
        </r>
      </text>
    </comment>
    <comment ref="M91" authorId="4">
      <text>
        <r>
          <rPr>
            <sz val="14"/>
            <color theme="1"/>
            <rFont val="Times New Roman"/>
            <scheme val="minor"/>
          </rPr>
          <t>Điều chỉnh đêm 31/5</t>
        </r>
      </text>
    </comment>
    <comment ref="B92" authorId="4">
      <text>
        <r>
          <rPr>
            <sz val="14"/>
            <color theme="1"/>
            <rFont val="Times New Roman"/>
            <scheme val="minor"/>
          </rPr>
          <t>Thành lập Phường</t>
        </r>
      </text>
    </comment>
    <comment ref="M94" authorId="4">
      <text>
        <r>
          <rPr>
            <sz val="14"/>
            <color theme="1"/>
            <rFont val="Times New Roman"/>
            <scheme val="minor"/>
          </rPr>
          <t>Xin điều chỉnh chiều 01/6: từ 11 thành 9</t>
        </r>
      </text>
    </comment>
    <comment ref="I102" authorId="4">
      <text>
        <r>
          <rPr>
            <sz val="14"/>
            <color theme="1"/>
            <rFont val="Times New Roman"/>
            <scheme val="minor"/>
          </rPr>
          <t>Tổng số thực hiện sắp xếp, tổ chức lại</t>
        </r>
      </text>
    </comment>
  </commentList>
</comments>
</file>

<file path=xl/comments5.xml><?xml version="1.0" encoding="utf-8"?>
<comments xmlns="http://schemas.openxmlformats.org/spreadsheetml/2006/main">
  <authors>
    <author>tc={75db1c29-8af3-4f36-a07d-4fa450deaf1f}</author>
    <author>tc={537a0e70-e4b0-4467-b961-7cf364717e64}</author>
    <author>tc={71a36b77-6042-4e61-907a-81fa9efef630}</author>
    <author>tc={d126d9f7-df44-493c-b460-237d4a6ecc21}</author>
    <author/>
  </authors>
  <commentList>
    <comment ref="I4" authorId="0">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Số CHƯA đạt TC nhưng đề xuất không thực hiện sắp xếp, sáp nhập với các thôn, TDP khác, GIỮ NGUYÊN TRẠNG
</t>
        </r>
      </text>
    </comment>
    <comment ref="M4" authorId="1">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Dự kiến tổng số thôn, TDP còn lại sau sắp xếp, tổ chức lại
</t>
        </r>
      </text>
    </comment>
    <comment ref="P4" authorId="2">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từ 150 hộ gia đình
- Tổ dân phố: có từ 300 hộ gia đình
</t>
        </r>
      </text>
    </comment>
    <comment ref="R4" authorId="3">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dưới 150 hộ gia đình
- Tổ dân phố: có dưới 300 hộ gia đình
</t>
        </r>
      </text>
    </comment>
    <comment ref="H5" authorId="4">
      <text>
        <r>
          <rPr>
            <sz val="14"/>
            <color theme="1"/>
            <rFont val="Times New Roman"/>
            <scheme val="minor"/>
          </rPr>
          <t>Số đã đạt TC mà không thực hiện sắp xếp, sáp nhập với các thôn, TDP khác ~ GIỮ NGUYÊN TRẠNG</t>
        </r>
      </text>
    </comment>
    <comment ref="M9" authorId="4">
      <text>
        <r>
          <rPr>
            <sz val="14"/>
            <color theme="1"/>
            <rFont val="Times New Roman"/>
            <scheme val="minor"/>
          </rPr>
          <t>Xin điều chỉnh lại từ 18 thành 16</t>
        </r>
      </text>
    </comment>
    <comment ref="M11" authorId="4">
      <text>
        <r>
          <rPr>
            <sz val="14"/>
            <color theme="1"/>
            <rFont val="Times New Roman"/>
            <scheme val="minor"/>
          </rPr>
          <t>Xin điều chỉnh lại trưa 01/6: 35 về 33</t>
        </r>
      </text>
    </comment>
    <comment ref="M12" authorId="4">
      <text>
        <r>
          <rPr>
            <sz val="14"/>
            <color theme="1"/>
            <rFont val="Times New Roman"/>
            <scheme val="minor"/>
          </rPr>
          <t>Xin điều chỉnh lại trưa 01/6: từ 29 thành 30</t>
        </r>
      </text>
    </comment>
    <comment ref="H19" authorId="4">
      <text>
        <r>
          <rPr>
            <sz val="14"/>
            <color theme="1"/>
            <rFont val="Times New Roman"/>
            <scheme val="minor"/>
          </rPr>
          <t>Điều chỉnh tối 31/5</t>
        </r>
      </text>
    </comment>
    <comment ref="P19" authorId="4">
      <text>
        <r>
          <rPr>
            <sz val="14"/>
            <color theme="1"/>
            <rFont val="Times New Roman"/>
            <scheme val="minor"/>
          </rPr>
          <t>Điều chỉnh Chiều 31/5</t>
        </r>
      </text>
    </comment>
    <comment ref="P25" authorId="4">
      <text>
        <r>
          <rPr>
            <sz val="14"/>
            <color theme="1"/>
            <rFont val="Times New Roman"/>
            <scheme val="minor"/>
          </rPr>
          <t>Điều chỉnh tối 31/5</t>
        </r>
      </text>
    </comment>
    <comment ref="M32" authorId="4">
      <text>
        <r>
          <rPr>
            <sz val="14"/>
            <color theme="1"/>
            <rFont val="Times New Roman"/>
            <scheme val="minor"/>
          </rPr>
          <t>Xin điều chỉnh từ 15 thành 11, rồi thành 9</t>
        </r>
      </text>
    </comment>
    <comment ref="B33" authorId="4">
      <text>
        <r>
          <rPr>
            <sz val="14"/>
            <color theme="1"/>
            <rFont val="Times New Roman"/>
            <scheme val="minor"/>
          </rPr>
          <t>Thành lập Phường</t>
        </r>
      </text>
    </comment>
    <comment ref="M33" authorId="4">
      <text>
        <r>
          <rPr>
            <sz val="14"/>
            <color theme="1"/>
            <rFont val="Times New Roman"/>
            <scheme val="minor"/>
          </rPr>
          <t>Đã sửa lại PA sáng 31/5</t>
        </r>
      </text>
    </comment>
    <comment ref="B37" authorId="4">
      <text>
        <r>
          <rPr>
            <sz val="14"/>
            <color theme="1"/>
            <rFont val="Times New Roman"/>
            <scheme val="minor"/>
          </rPr>
          <t>Thành lập Phường</t>
        </r>
      </text>
    </comment>
    <comment ref="B39" authorId="4">
      <text>
        <r>
          <rPr>
            <sz val="14"/>
            <color theme="1"/>
            <rFont val="Times New Roman"/>
            <scheme val="minor"/>
          </rPr>
          <t>Thành lập Phường</t>
        </r>
      </text>
    </comment>
    <comment ref="B40" authorId="4">
      <text>
        <r>
          <rPr>
            <sz val="14"/>
            <color theme="1"/>
            <rFont val="Times New Roman"/>
            <scheme val="minor"/>
          </rPr>
          <t>Thành lập Phường</t>
        </r>
      </text>
    </comment>
    <comment ref="B41" authorId="4">
      <text>
        <r>
          <rPr>
            <sz val="14"/>
            <color theme="1"/>
            <rFont val="Times New Roman"/>
            <scheme val="minor"/>
          </rPr>
          <t>Thành lập Phường</t>
        </r>
      </text>
    </comment>
    <comment ref="M48" authorId="4">
      <text>
        <r>
          <rPr>
            <sz val="14"/>
            <color theme="1"/>
            <rFont val="Times New Roman"/>
            <scheme val="minor"/>
          </rPr>
          <t>Xin điều chỉnh trưa 01/6: tăng từ 12 lên 14</t>
        </r>
      </text>
    </comment>
    <comment ref="P51" authorId="4">
      <text>
        <r>
          <rPr>
            <sz val="14"/>
            <color theme="1"/>
            <rFont val="Times New Roman"/>
            <scheme val="minor"/>
          </rPr>
          <t>Điều chỉnh tối 31/5</t>
        </r>
      </text>
    </comment>
    <comment ref="M55" authorId="4">
      <text>
        <r>
          <rPr>
            <sz val="14"/>
            <color theme="1"/>
            <rFont val="Times New Roman"/>
            <scheme val="minor"/>
          </rPr>
          <t>Gửi lại PA trưa 31/5</t>
        </r>
      </text>
    </comment>
    <comment ref="M57" authorId="4">
      <text>
        <r>
          <rPr>
            <sz val="14"/>
            <color theme="1"/>
            <rFont val="Times New Roman"/>
            <scheme val="minor"/>
          </rPr>
          <t>Xin điều chỉnh lại 14 thành 12</t>
        </r>
      </text>
    </comment>
    <comment ref="B60" authorId="4">
      <text>
        <r>
          <rPr>
            <sz val="14"/>
            <color theme="1"/>
            <rFont val="Times New Roman"/>
            <scheme val="minor"/>
          </rPr>
          <t>Thành lập Phường</t>
        </r>
      </text>
    </comment>
    <comment ref="B63" authorId="4">
      <text>
        <r>
          <rPr>
            <sz val="14"/>
            <color theme="1"/>
            <rFont val="Times New Roman"/>
            <scheme val="minor"/>
          </rPr>
          <t>Thành lập Phường</t>
        </r>
      </text>
    </comment>
    <comment ref="B65" authorId="4">
      <text>
        <r>
          <rPr>
            <sz val="14"/>
            <color theme="1"/>
            <rFont val="Times New Roman"/>
            <scheme val="minor"/>
          </rPr>
          <t>Thành lập Phường</t>
        </r>
      </text>
    </comment>
    <comment ref="M65" authorId="4">
      <text>
        <r>
          <rPr>
            <sz val="14"/>
            <color theme="1"/>
            <rFont val="Times New Roman"/>
            <scheme val="minor"/>
          </rPr>
          <t>Điều chỉnh tối 31/5 và chiều 01/6: Từ 15, thành 10 và 12</t>
        </r>
      </text>
    </comment>
    <comment ref="P69" authorId="4">
      <text>
        <r>
          <rPr>
            <sz val="14"/>
            <color theme="1"/>
            <rFont val="Times New Roman"/>
            <scheme val="minor"/>
          </rPr>
          <t>Điều chỉnh chiều 01/6: tăng 3 lên 4</t>
        </r>
      </text>
    </comment>
    <comment ref="B71" authorId="4">
      <text>
        <r>
          <rPr>
            <sz val="14"/>
            <color theme="1"/>
            <rFont val="Times New Roman"/>
            <scheme val="minor"/>
          </rPr>
          <t>Thành lập Phường</t>
        </r>
      </text>
    </comment>
    <comment ref="B73" authorId="4">
      <text>
        <r>
          <rPr>
            <sz val="14"/>
            <color theme="1"/>
            <rFont val="Times New Roman"/>
            <scheme val="minor"/>
          </rPr>
          <t>Thành lập Phường</t>
        </r>
      </text>
    </comment>
    <comment ref="B77" authorId="4">
      <text>
        <r>
          <rPr>
            <sz val="14"/>
            <color theme="1"/>
            <rFont val="Times New Roman"/>
            <scheme val="minor"/>
          </rPr>
          <t>Thành lập Phường</t>
        </r>
      </text>
    </comment>
    <comment ref="M78" authorId="4">
      <text>
        <r>
          <rPr>
            <sz val="14"/>
            <color theme="1"/>
            <rFont val="Times New Roman"/>
            <scheme val="minor"/>
          </rPr>
          <t>Xin điều chỉnh lại từ 9 thành 10</t>
        </r>
      </text>
    </comment>
    <comment ref="M80" authorId="4">
      <text>
        <r>
          <rPr>
            <sz val="14"/>
            <color theme="1"/>
            <rFont val="Times New Roman"/>
            <scheme val="minor"/>
          </rPr>
          <t>Xin điều chỉnh lại trưa 01/6: từ 7 xuống 6</t>
        </r>
      </text>
    </comment>
    <comment ref="L82" authorId="4">
      <text>
        <r>
          <rPr>
            <sz val="14"/>
            <color theme="1"/>
            <rFont val="Times New Roman"/>
            <scheme val="minor"/>
          </rPr>
          <t>Điều chỉnh 5 thành 0</t>
        </r>
      </text>
    </comment>
    <comment ref="M82" authorId="4">
      <text>
        <r>
          <rPr>
            <sz val="14"/>
            <color theme="1"/>
            <rFont val="Times New Roman"/>
            <scheme val="minor"/>
          </rPr>
          <t>Xin điều chỉnh lại sáng 01/6: từ 9 thành 5</t>
        </r>
      </text>
    </comment>
    <comment ref="B83" authorId="4">
      <text>
        <r>
          <rPr>
            <sz val="14"/>
            <color theme="1"/>
            <rFont val="Times New Roman"/>
            <scheme val="minor"/>
          </rPr>
          <t>Thành lập Phường</t>
        </r>
      </text>
    </comment>
    <comment ref="M83" authorId="4">
      <text>
        <r>
          <rPr>
            <sz val="14"/>
            <color theme="1"/>
            <rFont val="Times New Roman"/>
            <scheme val="minor"/>
          </rPr>
          <t>Điều chỉnh đêm 31/5</t>
        </r>
      </text>
    </comment>
    <comment ref="M86" authorId="4">
      <text>
        <r>
          <rPr>
            <sz val="14"/>
            <color theme="1"/>
            <rFont val="Times New Roman"/>
            <scheme val="minor"/>
          </rPr>
          <t>Xin điều chỉnh chiều 01/6 từ 13 thành 14</t>
        </r>
      </text>
    </comment>
    <comment ref="M91" authorId="4">
      <text>
        <r>
          <rPr>
            <sz val="14"/>
            <color theme="1"/>
            <rFont val="Times New Roman"/>
            <scheme val="minor"/>
          </rPr>
          <t>Điều chỉnh đêm 31/5</t>
        </r>
      </text>
    </comment>
    <comment ref="B92" authorId="4">
      <text>
        <r>
          <rPr>
            <sz val="14"/>
            <color theme="1"/>
            <rFont val="Times New Roman"/>
            <scheme val="minor"/>
          </rPr>
          <t>Thành lập Phường</t>
        </r>
      </text>
    </comment>
    <comment ref="M94" authorId="4">
      <text>
        <r>
          <rPr>
            <sz val="14"/>
            <color theme="1"/>
            <rFont val="Times New Roman"/>
            <scheme val="minor"/>
          </rPr>
          <t>Xin điều chỉnh chiều 01/6: từ 11 thành 9</t>
        </r>
      </text>
    </comment>
    <comment ref="I102" authorId="4">
      <text>
        <r>
          <rPr>
            <sz val="14"/>
            <color theme="1"/>
            <rFont val="Times New Roman"/>
            <scheme val="minor"/>
          </rPr>
          <t>Tổng số thực hiện sắp xếp, tổ chức lại</t>
        </r>
      </text>
    </comment>
  </commentList>
</comments>
</file>

<file path=xl/comments6.xml><?xml version="1.0" encoding="utf-8"?>
<comments xmlns="http://schemas.openxmlformats.org/spreadsheetml/2006/main">
  <authors>
    <author>tc={75db1c29-8af3-4f36-a07d-4fa450deaf1f}</author>
    <author>tc={537a0e70-e4b0-4467-b961-7cf364717e64}</author>
    <author>tc={71a36b77-6042-4e61-907a-81fa9efef630}</author>
    <author>tc={d126d9f7-df44-493c-b460-237d4a6ecc21}</author>
    <author/>
  </authors>
  <commentList>
    <comment ref="I4" authorId="0">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Số CHƯA đạt TC nhưng đề xuất không thực hiện sắp xếp, sáp nhập với các thôn, TDP khác, GIỮ NGUYÊN TRẠNG
</t>
        </r>
      </text>
    </comment>
    <comment ref="M4" authorId="1">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Dự kiến tổng số thôn, TDP còn lại sau sắp xếp, tổ chức lại
</t>
        </r>
      </text>
    </comment>
    <comment ref="P4" authorId="2">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từ 150 hộ gia đình
- Tổ dân phố: có từ 300 hộ gia đình
</t>
        </r>
      </text>
    </comment>
    <comment ref="R4" authorId="3">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dưới 150 hộ gia đình
- Tổ dân phố: có dưới 300 hộ gia đình
</t>
        </r>
      </text>
    </comment>
    <comment ref="H5" authorId="4">
      <text>
        <r>
          <rPr>
            <sz val="14"/>
            <color theme="1"/>
            <rFont val="Times New Roman"/>
            <scheme val="minor"/>
          </rPr>
          <t>Số đã đạt TC mà không thực hiện sắp xếp, sáp nhập với các thôn, TDP khác ~ GIỮ NGUYÊN TRẠNG</t>
        </r>
      </text>
    </comment>
    <comment ref="M9" authorId="4">
      <text>
        <r>
          <rPr>
            <sz val="14"/>
            <color theme="1"/>
            <rFont val="Times New Roman"/>
            <scheme val="minor"/>
          </rPr>
          <t>Xin điều chỉnh lại từ 18 thành 16</t>
        </r>
      </text>
    </comment>
    <comment ref="M11" authorId="4">
      <text>
        <r>
          <rPr>
            <sz val="14"/>
            <color theme="1"/>
            <rFont val="Times New Roman"/>
            <scheme val="minor"/>
          </rPr>
          <t>Xin điều chỉnh lại trưa 01/6: 35 về 33</t>
        </r>
      </text>
    </comment>
    <comment ref="M12" authorId="4">
      <text>
        <r>
          <rPr>
            <sz val="14"/>
            <color theme="1"/>
            <rFont val="Times New Roman"/>
            <scheme val="minor"/>
          </rPr>
          <t>Xin điều chỉnh lại trưa 01/6: từ 29 thành 30</t>
        </r>
      </text>
    </comment>
    <comment ref="H19" authorId="4">
      <text>
        <r>
          <rPr>
            <sz val="14"/>
            <color theme="1"/>
            <rFont val="Times New Roman"/>
            <scheme val="minor"/>
          </rPr>
          <t>Điều chỉnh tối 31/5</t>
        </r>
      </text>
    </comment>
    <comment ref="P19" authorId="4">
      <text>
        <r>
          <rPr>
            <sz val="14"/>
            <color theme="1"/>
            <rFont val="Times New Roman"/>
            <scheme val="minor"/>
          </rPr>
          <t>Điều chỉnh Chiều 31/5</t>
        </r>
      </text>
    </comment>
    <comment ref="P25" authorId="4">
      <text>
        <r>
          <rPr>
            <sz val="14"/>
            <color theme="1"/>
            <rFont val="Times New Roman"/>
            <scheme val="minor"/>
          </rPr>
          <t>Điều chỉnh tối 31/5</t>
        </r>
      </text>
    </comment>
    <comment ref="M32" authorId="4">
      <text>
        <r>
          <rPr>
            <sz val="14"/>
            <color theme="1"/>
            <rFont val="Times New Roman"/>
            <scheme val="minor"/>
          </rPr>
          <t>Xin điều chỉnh từ 15 thành 11, rồi thành 9</t>
        </r>
      </text>
    </comment>
    <comment ref="B33" authorId="4">
      <text>
        <r>
          <rPr>
            <sz val="14"/>
            <color theme="1"/>
            <rFont val="Times New Roman"/>
            <scheme val="minor"/>
          </rPr>
          <t>Thành lập Phường</t>
        </r>
      </text>
    </comment>
    <comment ref="M33" authorId="4">
      <text>
        <r>
          <rPr>
            <sz val="14"/>
            <color theme="1"/>
            <rFont val="Times New Roman"/>
            <scheme val="minor"/>
          </rPr>
          <t>Đã sửa lại PA sáng 31/5</t>
        </r>
      </text>
    </comment>
    <comment ref="B37" authorId="4">
      <text>
        <r>
          <rPr>
            <sz val="14"/>
            <color theme="1"/>
            <rFont val="Times New Roman"/>
            <scheme val="minor"/>
          </rPr>
          <t>Thành lập Phường</t>
        </r>
      </text>
    </comment>
    <comment ref="B39" authorId="4">
      <text>
        <r>
          <rPr>
            <sz val="14"/>
            <color theme="1"/>
            <rFont val="Times New Roman"/>
            <scheme val="minor"/>
          </rPr>
          <t>Thành lập Phường</t>
        </r>
      </text>
    </comment>
    <comment ref="B40" authorId="4">
      <text>
        <r>
          <rPr>
            <sz val="14"/>
            <color theme="1"/>
            <rFont val="Times New Roman"/>
            <scheme val="minor"/>
          </rPr>
          <t>Thành lập Phường</t>
        </r>
      </text>
    </comment>
    <comment ref="B41" authorId="4">
      <text>
        <r>
          <rPr>
            <sz val="14"/>
            <color theme="1"/>
            <rFont val="Times New Roman"/>
            <scheme val="minor"/>
          </rPr>
          <t>Thành lập Phường</t>
        </r>
      </text>
    </comment>
    <comment ref="M48" authorId="4">
      <text>
        <r>
          <rPr>
            <sz val="14"/>
            <color theme="1"/>
            <rFont val="Times New Roman"/>
            <scheme val="minor"/>
          </rPr>
          <t>Xin điều chỉnh trưa 01/6: tăng từ 12 lên 14</t>
        </r>
      </text>
    </comment>
    <comment ref="P51" authorId="4">
      <text>
        <r>
          <rPr>
            <sz val="14"/>
            <color theme="1"/>
            <rFont val="Times New Roman"/>
            <scheme val="minor"/>
          </rPr>
          <t>Điều chỉnh tối 31/5</t>
        </r>
      </text>
    </comment>
    <comment ref="M55" authorId="4">
      <text>
        <r>
          <rPr>
            <sz val="14"/>
            <color theme="1"/>
            <rFont val="Times New Roman"/>
            <scheme val="minor"/>
          </rPr>
          <t>Gửi lại PA trưa 31/5</t>
        </r>
      </text>
    </comment>
    <comment ref="M57" authorId="4">
      <text>
        <r>
          <rPr>
            <sz val="14"/>
            <color theme="1"/>
            <rFont val="Times New Roman"/>
            <scheme val="minor"/>
          </rPr>
          <t>Xin điều chỉnh lại 14 thành 12</t>
        </r>
      </text>
    </comment>
    <comment ref="B60" authorId="4">
      <text>
        <r>
          <rPr>
            <sz val="14"/>
            <color theme="1"/>
            <rFont val="Times New Roman"/>
            <scheme val="minor"/>
          </rPr>
          <t>Thành lập Phường</t>
        </r>
      </text>
    </comment>
    <comment ref="B63" authorId="4">
      <text>
        <r>
          <rPr>
            <sz val="14"/>
            <color theme="1"/>
            <rFont val="Times New Roman"/>
            <scheme val="minor"/>
          </rPr>
          <t>Thành lập Phường</t>
        </r>
      </text>
    </comment>
    <comment ref="B65" authorId="4">
      <text>
        <r>
          <rPr>
            <sz val="14"/>
            <color theme="1"/>
            <rFont val="Times New Roman"/>
            <scheme val="minor"/>
          </rPr>
          <t>Thành lập Phường</t>
        </r>
      </text>
    </comment>
    <comment ref="M65" authorId="4">
      <text>
        <r>
          <rPr>
            <sz val="14"/>
            <color theme="1"/>
            <rFont val="Times New Roman"/>
            <scheme val="minor"/>
          </rPr>
          <t>Điều chỉnh tối 31/5 và chiều 01/6: Từ 15, thành 10 và 12</t>
        </r>
      </text>
    </comment>
    <comment ref="P69" authorId="4">
      <text>
        <r>
          <rPr>
            <sz val="14"/>
            <color theme="1"/>
            <rFont val="Times New Roman"/>
            <scheme val="minor"/>
          </rPr>
          <t>Điều chỉnh chiều 01/6: tăng 3 lên 4</t>
        </r>
      </text>
    </comment>
    <comment ref="B71" authorId="4">
      <text>
        <r>
          <rPr>
            <sz val="14"/>
            <color theme="1"/>
            <rFont val="Times New Roman"/>
            <scheme val="minor"/>
          </rPr>
          <t>Thành lập Phường</t>
        </r>
      </text>
    </comment>
    <comment ref="B73" authorId="4">
      <text>
        <r>
          <rPr>
            <sz val="14"/>
            <color theme="1"/>
            <rFont val="Times New Roman"/>
            <scheme val="minor"/>
          </rPr>
          <t>Thành lập Phường</t>
        </r>
      </text>
    </comment>
    <comment ref="B77" authorId="4">
      <text>
        <r>
          <rPr>
            <sz val="14"/>
            <color theme="1"/>
            <rFont val="Times New Roman"/>
            <scheme val="minor"/>
          </rPr>
          <t>Thành lập Phường</t>
        </r>
      </text>
    </comment>
    <comment ref="M78" authorId="4">
      <text>
        <r>
          <rPr>
            <sz val="14"/>
            <color theme="1"/>
            <rFont val="Times New Roman"/>
            <scheme val="minor"/>
          </rPr>
          <t>Xin điều chỉnh lại từ 9 thành 10</t>
        </r>
      </text>
    </comment>
    <comment ref="M80" authorId="4">
      <text>
        <r>
          <rPr>
            <sz val="14"/>
            <color theme="1"/>
            <rFont val="Times New Roman"/>
            <scheme val="minor"/>
          </rPr>
          <t>Xin điều chỉnh lại trưa 01/6: từ 7 xuống 6</t>
        </r>
      </text>
    </comment>
    <comment ref="L82" authorId="4">
      <text>
        <r>
          <rPr>
            <sz val="14"/>
            <color theme="1"/>
            <rFont val="Times New Roman"/>
            <scheme val="minor"/>
          </rPr>
          <t>Điều chỉnh 5 thành 0</t>
        </r>
      </text>
    </comment>
    <comment ref="M82" authorId="4">
      <text>
        <r>
          <rPr>
            <sz val="14"/>
            <color theme="1"/>
            <rFont val="Times New Roman"/>
            <scheme val="minor"/>
          </rPr>
          <t>Xin điều chỉnh lại sáng 01/6: từ 9 thành 5</t>
        </r>
      </text>
    </comment>
    <comment ref="B83" authorId="4">
      <text>
        <r>
          <rPr>
            <sz val="14"/>
            <color theme="1"/>
            <rFont val="Times New Roman"/>
            <scheme val="minor"/>
          </rPr>
          <t>Thành lập Phường</t>
        </r>
      </text>
    </comment>
    <comment ref="M83" authorId="4">
      <text>
        <r>
          <rPr>
            <sz val="14"/>
            <color theme="1"/>
            <rFont val="Times New Roman"/>
            <scheme val="minor"/>
          </rPr>
          <t>Điều chỉnh đêm 31/5</t>
        </r>
      </text>
    </comment>
    <comment ref="M86" authorId="4">
      <text>
        <r>
          <rPr>
            <sz val="14"/>
            <color theme="1"/>
            <rFont val="Times New Roman"/>
            <scheme val="minor"/>
          </rPr>
          <t>Xin điều chỉnh chiều 01/6 từ 13 thành 14</t>
        </r>
      </text>
    </comment>
    <comment ref="M91" authorId="4">
      <text>
        <r>
          <rPr>
            <sz val="14"/>
            <color theme="1"/>
            <rFont val="Times New Roman"/>
            <scheme val="minor"/>
          </rPr>
          <t>Điều chỉnh đêm 31/5</t>
        </r>
      </text>
    </comment>
    <comment ref="B92" authorId="4">
      <text>
        <r>
          <rPr>
            <sz val="14"/>
            <color theme="1"/>
            <rFont val="Times New Roman"/>
            <scheme val="minor"/>
          </rPr>
          <t>Thành lập Phường</t>
        </r>
      </text>
    </comment>
    <comment ref="M94" authorId="4">
      <text>
        <r>
          <rPr>
            <sz val="14"/>
            <color theme="1"/>
            <rFont val="Times New Roman"/>
            <scheme val="minor"/>
          </rPr>
          <t>Xin điều chỉnh chiều 01/6: từ 11 thành 9</t>
        </r>
      </text>
    </comment>
    <comment ref="I102" authorId="4">
      <text>
        <r>
          <rPr>
            <sz val="14"/>
            <color theme="1"/>
            <rFont val="Times New Roman"/>
            <scheme val="minor"/>
          </rPr>
          <t>Tổng số thực hiện sắp xếp, tổ chức lại</t>
        </r>
      </text>
    </comment>
  </commentList>
</comments>
</file>

<file path=xl/comments7.xml><?xml version="1.0" encoding="utf-8"?>
<comments xmlns="http://schemas.openxmlformats.org/spreadsheetml/2006/main">
  <authors>
    <author>tc={75db1c29-8af3-4f36-a07d-4fa450deaf1f}</author>
    <author>tc={537a0e70-e4b0-4467-b961-7cf364717e64}</author>
    <author>tc={71a36b77-6042-4e61-907a-81fa9efef630}</author>
    <author>tc={d126d9f7-df44-493c-b460-237d4a6ecc21}</author>
    <author/>
  </authors>
  <commentList>
    <comment ref="I4" authorId="0">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Số CHƯA đạt TC nhưng đề xuất không thực hiện sắp xếp, sáp nhập với các thôn, TDP khác, GIỮ NGUYÊN TRẠNG
</t>
        </r>
      </text>
    </comment>
    <comment ref="M4" authorId="1">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Dự kiến tổng số thôn, TDP còn lại sau sắp xếp, tổ chức lại
</t>
        </r>
      </text>
    </comment>
    <comment ref="P4" authorId="2">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từ 150 hộ gia đình
- Tổ dân phố: có từ 300 hộ gia đình
</t>
        </r>
      </text>
    </comment>
    <comment ref="R4" authorId="3">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 Thôn/Xóm: có dưới 150 hộ gia đình
- Tổ dân phố: có dưới 300 hộ gia đình
</t>
        </r>
      </text>
    </comment>
    <comment ref="H5" authorId="4">
      <text>
        <r>
          <rPr>
            <sz val="14"/>
            <color theme="1"/>
            <rFont val="Times New Roman"/>
            <scheme val="minor"/>
          </rPr>
          <t>Số đã đạt TC mà không thực hiện sắp xếp, sáp nhập với các thôn, TDP khác ~ GIỮ NGUYÊN TRẠNG</t>
        </r>
      </text>
    </comment>
    <comment ref="M9" authorId="4">
      <text>
        <r>
          <rPr>
            <sz val="14"/>
            <color theme="1"/>
            <rFont val="Times New Roman"/>
            <scheme val="minor"/>
          </rPr>
          <t>Xin điều chỉnh lại từ 18 thành 16</t>
        </r>
      </text>
    </comment>
    <comment ref="M11" authorId="4">
      <text>
        <r>
          <rPr>
            <sz val="14"/>
            <color theme="1"/>
            <rFont val="Times New Roman"/>
            <scheme val="minor"/>
          </rPr>
          <t>Xin điều chỉnh lại trưa 01/6: 35 về 33</t>
        </r>
      </text>
    </comment>
    <comment ref="M12" authorId="4">
      <text>
        <r>
          <rPr>
            <sz val="14"/>
            <color theme="1"/>
            <rFont val="Times New Roman"/>
            <scheme val="minor"/>
          </rPr>
          <t>Xin điều chỉnh lại trưa 01/6: từ 29 thành 30</t>
        </r>
      </text>
    </comment>
    <comment ref="H19" authorId="4">
      <text>
        <r>
          <rPr>
            <sz val="14"/>
            <color theme="1"/>
            <rFont val="Times New Roman"/>
            <scheme val="minor"/>
          </rPr>
          <t>Điều chỉnh tối 31/5</t>
        </r>
      </text>
    </comment>
    <comment ref="P19" authorId="4">
      <text>
        <r>
          <rPr>
            <sz val="14"/>
            <color theme="1"/>
            <rFont val="Times New Roman"/>
            <scheme val="minor"/>
          </rPr>
          <t>Điều chỉnh Chiều 31/5</t>
        </r>
      </text>
    </comment>
    <comment ref="P25" authorId="4">
      <text>
        <r>
          <rPr>
            <sz val="14"/>
            <color theme="1"/>
            <rFont val="Times New Roman"/>
            <scheme val="minor"/>
          </rPr>
          <t>Điều chỉnh tối 31/5</t>
        </r>
      </text>
    </comment>
    <comment ref="M32" authorId="4">
      <text>
        <r>
          <rPr>
            <sz val="14"/>
            <color theme="1"/>
            <rFont val="Times New Roman"/>
            <scheme val="minor"/>
          </rPr>
          <t>Xin điều chỉnh từ 15 thành 11, rồi thành 9</t>
        </r>
      </text>
    </comment>
    <comment ref="B33" authorId="4">
      <text>
        <r>
          <rPr>
            <sz val="14"/>
            <color theme="1"/>
            <rFont val="Times New Roman"/>
            <scheme val="minor"/>
          </rPr>
          <t>Thành lập Phường</t>
        </r>
      </text>
    </comment>
    <comment ref="M33" authorId="4">
      <text>
        <r>
          <rPr>
            <sz val="14"/>
            <color theme="1"/>
            <rFont val="Times New Roman"/>
            <scheme val="minor"/>
          </rPr>
          <t>Đã sửa lại PA sáng 31/5</t>
        </r>
      </text>
    </comment>
    <comment ref="B37" authorId="4">
      <text>
        <r>
          <rPr>
            <sz val="14"/>
            <color theme="1"/>
            <rFont val="Times New Roman"/>
            <scheme val="minor"/>
          </rPr>
          <t>Thành lập Phường</t>
        </r>
      </text>
    </comment>
    <comment ref="B39" authorId="4">
      <text>
        <r>
          <rPr>
            <sz val="14"/>
            <color theme="1"/>
            <rFont val="Times New Roman"/>
            <scheme val="minor"/>
          </rPr>
          <t>Thành lập Phường</t>
        </r>
      </text>
    </comment>
    <comment ref="B40" authorId="4">
      <text>
        <r>
          <rPr>
            <sz val="14"/>
            <color theme="1"/>
            <rFont val="Times New Roman"/>
            <scheme val="minor"/>
          </rPr>
          <t>Thành lập Phường</t>
        </r>
      </text>
    </comment>
    <comment ref="B41" authorId="4">
      <text>
        <r>
          <rPr>
            <sz val="14"/>
            <color theme="1"/>
            <rFont val="Times New Roman"/>
            <scheme val="minor"/>
          </rPr>
          <t>Thành lập Phường</t>
        </r>
      </text>
    </comment>
    <comment ref="M48" authorId="4">
      <text>
        <r>
          <rPr>
            <sz val="14"/>
            <color theme="1"/>
            <rFont val="Times New Roman"/>
            <scheme val="minor"/>
          </rPr>
          <t>Xin điều chỉnh trưa 01/6: tăng từ 12 lên 14</t>
        </r>
      </text>
    </comment>
    <comment ref="P51" authorId="4">
      <text>
        <r>
          <rPr>
            <sz val="14"/>
            <color theme="1"/>
            <rFont val="Times New Roman"/>
            <scheme val="minor"/>
          </rPr>
          <t>Điều chỉnh tối 31/5</t>
        </r>
      </text>
    </comment>
    <comment ref="M55" authorId="4">
      <text>
        <r>
          <rPr>
            <sz val="14"/>
            <color theme="1"/>
            <rFont val="Times New Roman"/>
            <scheme val="minor"/>
          </rPr>
          <t>Gửi lại PA trưa 31/5</t>
        </r>
      </text>
    </comment>
    <comment ref="M57" authorId="4">
      <text>
        <r>
          <rPr>
            <sz val="14"/>
            <color theme="1"/>
            <rFont val="Times New Roman"/>
            <scheme val="minor"/>
          </rPr>
          <t>Xin điều chỉnh lại 14 thành 12</t>
        </r>
      </text>
    </comment>
    <comment ref="B60" authorId="4">
      <text>
        <r>
          <rPr>
            <sz val="14"/>
            <color theme="1"/>
            <rFont val="Times New Roman"/>
            <scheme val="minor"/>
          </rPr>
          <t>Thành lập Phường</t>
        </r>
      </text>
    </comment>
    <comment ref="B63" authorId="4">
      <text>
        <r>
          <rPr>
            <sz val="14"/>
            <color theme="1"/>
            <rFont val="Times New Roman"/>
            <scheme val="minor"/>
          </rPr>
          <t>Thành lập Phường</t>
        </r>
      </text>
    </comment>
    <comment ref="B65" authorId="4">
      <text>
        <r>
          <rPr>
            <sz val="14"/>
            <color theme="1"/>
            <rFont val="Times New Roman"/>
            <scheme val="minor"/>
          </rPr>
          <t>Thành lập Phường</t>
        </r>
      </text>
    </comment>
    <comment ref="M65" authorId="4">
      <text>
        <r>
          <rPr>
            <sz val="14"/>
            <color theme="1"/>
            <rFont val="Times New Roman"/>
            <scheme val="minor"/>
          </rPr>
          <t>Điều chỉnh tối 31/5 và chiều 01/6: Từ 15, thành 10 và 12</t>
        </r>
      </text>
    </comment>
    <comment ref="P69" authorId="4">
      <text>
        <r>
          <rPr>
            <sz val="14"/>
            <color theme="1"/>
            <rFont val="Times New Roman"/>
            <scheme val="minor"/>
          </rPr>
          <t>Điều chỉnh chiều 01/6: tăng 3 lên 4</t>
        </r>
      </text>
    </comment>
    <comment ref="B71" authorId="4">
      <text>
        <r>
          <rPr>
            <sz val="14"/>
            <color theme="1"/>
            <rFont val="Times New Roman"/>
            <scheme val="minor"/>
          </rPr>
          <t>Thành lập Phường</t>
        </r>
      </text>
    </comment>
    <comment ref="B73" authorId="4">
      <text>
        <r>
          <rPr>
            <sz val="14"/>
            <color theme="1"/>
            <rFont val="Times New Roman"/>
            <scheme val="minor"/>
          </rPr>
          <t>Thành lập Phường</t>
        </r>
      </text>
    </comment>
    <comment ref="B77" authorId="4">
      <text>
        <r>
          <rPr>
            <sz val="14"/>
            <color theme="1"/>
            <rFont val="Times New Roman"/>
            <scheme val="minor"/>
          </rPr>
          <t>Thành lập Phường</t>
        </r>
      </text>
    </comment>
    <comment ref="M78" authorId="4">
      <text>
        <r>
          <rPr>
            <sz val="14"/>
            <color theme="1"/>
            <rFont val="Times New Roman"/>
            <scheme val="minor"/>
          </rPr>
          <t>Xin điều chỉnh lại từ 9 thành 10</t>
        </r>
      </text>
    </comment>
    <comment ref="M80" authorId="4">
      <text>
        <r>
          <rPr>
            <sz val="14"/>
            <color theme="1"/>
            <rFont val="Times New Roman"/>
            <scheme val="minor"/>
          </rPr>
          <t>Xin điều chỉnh lại trưa 01/6: từ 7 xuống 6</t>
        </r>
      </text>
    </comment>
    <comment ref="L82" authorId="4">
      <text>
        <r>
          <rPr>
            <sz val="14"/>
            <color theme="1"/>
            <rFont val="Times New Roman"/>
            <scheme val="minor"/>
          </rPr>
          <t>Điều chỉnh 5 thành 0</t>
        </r>
      </text>
    </comment>
    <comment ref="M82" authorId="4">
      <text>
        <r>
          <rPr>
            <sz val="14"/>
            <color theme="1"/>
            <rFont val="Times New Roman"/>
            <scheme val="minor"/>
          </rPr>
          <t>Xin điều chỉnh lại sáng 01/6: từ 9 thành 5</t>
        </r>
      </text>
    </comment>
    <comment ref="B83" authorId="4">
      <text>
        <r>
          <rPr>
            <sz val="14"/>
            <color theme="1"/>
            <rFont val="Times New Roman"/>
            <scheme val="minor"/>
          </rPr>
          <t>Thành lập Phường</t>
        </r>
      </text>
    </comment>
    <comment ref="M83" authorId="4">
      <text>
        <r>
          <rPr>
            <sz val="14"/>
            <color theme="1"/>
            <rFont val="Times New Roman"/>
            <scheme val="minor"/>
          </rPr>
          <t>Điều chỉnh đêm 31/5</t>
        </r>
      </text>
    </comment>
    <comment ref="M86" authorId="4">
      <text>
        <r>
          <rPr>
            <sz val="14"/>
            <color theme="1"/>
            <rFont val="Times New Roman"/>
            <scheme val="minor"/>
          </rPr>
          <t>Xin điều chỉnh chiều 01/6 từ 13 thành 14</t>
        </r>
      </text>
    </comment>
    <comment ref="M91" authorId="4">
      <text>
        <r>
          <rPr>
            <sz val="14"/>
            <color theme="1"/>
            <rFont val="Times New Roman"/>
            <scheme val="minor"/>
          </rPr>
          <t>Điều chỉnh đêm 31/5</t>
        </r>
      </text>
    </comment>
    <comment ref="B92" authorId="4">
      <text>
        <r>
          <rPr>
            <sz val="14"/>
            <color theme="1"/>
            <rFont val="Times New Roman"/>
            <scheme val="minor"/>
          </rPr>
          <t>Thành lập Phường</t>
        </r>
      </text>
    </comment>
    <comment ref="M94" authorId="4">
      <text>
        <r>
          <rPr>
            <sz val="14"/>
            <color theme="1"/>
            <rFont val="Times New Roman"/>
            <scheme val="minor"/>
          </rPr>
          <t>Xin điều chỉnh chiều 01/6: từ 11 thành 9</t>
        </r>
      </text>
    </comment>
    <comment ref="I102" authorId="4">
      <text>
        <r>
          <rPr>
            <sz val="14"/>
            <color theme="1"/>
            <rFont val="Times New Roman"/>
            <scheme val="minor"/>
          </rPr>
          <t>Tổng số thực hiện sắp xếp, tổ chức lại</t>
        </r>
      </text>
    </comment>
  </commentList>
</comments>
</file>

<file path=xl/comments8.xml><?xml version="1.0" encoding="utf-8"?>
<comments xmlns="http://schemas.openxmlformats.org/spreadsheetml/2006/main">
  <authors>
    <author>tc={75db1c29-8af3-4f36-a07d-4fa450deaf1f}</author>
    <author>tc={537a0e70-e4b0-4467-b961-7cf364717e64}</author>
    <author/>
  </authors>
  <commentList>
    <comment ref="I4" authorId="0">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Số CHƯA đạt TC nhưng đề xuất không thực hiện sắp xếp, sáp nhập với các thôn, TDP khác, GIỮ NGUYÊN TRẠNG
</t>
        </r>
      </text>
    </comment>
    <comment ref="M4" authorId="1">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Dự kiến tổng số thôn, TDP còn lại sau sắp xếp, tổ chức lại
</t>
        </r>
      </text>
    </comment>
    <comment ref="H5" authorId="2">
      <text>
        <r>
          <rPr>
            <sz val="14"/>
            <color theme="1"/>
            <rFont val="Times New Roman"/>
            <scheme val="minor"/>
          </rPr>
          <t>Số đã đạt TC mà không thực hiện sắp xếp, sáp nhập với các thôn, TDP khác ~ GIỮ NGUYÊN TRẠNG</t>
        </r>
      </text>
    </comment>
    <comment ref="M9" authorId="2">
      <text>
        <r>
          <rPr>
            <sz val="14"/>
            <color theme="1"/>
            <rFont val="Times New Roman"/>
            <scheme val="minor"/>
          </rPr>
          <t>Xin điều chỉnh lại từ 18 thành 16</t>
        </r>
      </text>
    </comment>
    <comment ref="M11" authorId="2">
      <text>
        <r>
          <rPr>
            <sz val="14"/>
            <color theme="1"/>
            <rFont val="Times New Roman"/>
            <scheme val="minor"/>
          </rPr>
          <t>Xin điều chỉnh lại trưa 01/6: 35 về 33</t>
        </r>
      </text>
    </comment>
    <comment ref="M12" authorId="2">
      <text>
        <r>
          <rPr>
            <sz val="14"/>
            <color theme="1"/>
            <rFont val="Times New Roman"/>
            <scheme val="minor"/>
          </rPr>
          <t>Xin điều chỉnh lại trưa 01/6: từ 29 thành 30</t>
        </r>
      </text>
    </comment>
    <comment ref="H19" authorId="2">
      <text>
        <r>
          <rPr>
            <sz val="14"/>
            <color theme="1"/>
            <rFont val="Times New Roman"/>
            <scheme val="minor"/>
          </rPr>
          <t>Điều chỉnh tối 31/5</t>
        </r>
      </text>
    </comment>
    <comment ref="M32" authorId="2">
      <text>
        <r>
          <rPr>
            <sz val="14"/>
            <color theme="1"/>
            <rFont val="Times New Roman"/>
            <scheme val="minor"/>
          </rPr>
          <t>Xin điều chỉnh từ 15 thành 11, rồi thành 9</t>
        </r>
      </text>
    </comment>
    <comment ref="B33" authorId="2">
      <text>
        <r>
          <rPr>
            <sz val="14"/>
            <color theme="1"/>
            <rFont val="Times New Roman"/>
            <scheme val="minor"/>
          </rPr>
          <t>Thành lập Phường</t>
        </r>
      </text>
    </comment>
    <comment ref="M33" authorId="2">
      <text>
        <r>
          <rPr>
            <sz val="14"/>
            <color theme="1"/>
            <rFont val="Times New Roman"/>
            <scheme val="minor"/>
          </rPr>
          <t>Đã sửa lại PA sáng 31/5</t>
        </r>
      </text>
    </comment>
    <comment ref="B37" authorId="2">
      <text>
        <r>
          <rPr>
            <sz val="14"/>
            <color theme="1"/>
            <rFont val="Times New Roman"/>
            <scheme val="minor"/>
          </rPr>
          <t>Thành lập Phường</t>
        </r>
      </text>
    </comment>
    <comment ref="B39" authorId="2">
      <text>
        <r>
          <rPr>
            <sz val="14"/>
            <color theme="1"/>
            <rFont val="Times New Roman"/>
            <scheme val="minor"/>
          </rPr>
          <t>Thành lập Phường</t>
        </r>
      </text>
    </comment>
    <comment ref="B40" authorId="2">
      <text>
        <r>
          <rPr>
            <sz val="14"/>
            <color theme="1"/>
            <rFont val="Times New Roman"/>
            <scheme val="minor"/>
          </rPr>
          <t>Thành lập Phường</t>
        </r>
      </text>
    </comment>
    <comment ref="B41" authorId="2">
      <text>
        <r>
          <rPr>
            <sz val="14"/>
            <color theme="1"/>
            <rFont val="Times New Roman"/>
            <scheme val="minor"/>
          </rPr>
          <t>Thành lập Phường</t>
        </r>
      </text>
    </comment>
    <comment ref="M48" authorId="2">
      <text>
        <r>
          <rPr>
            <sz val="14"/>
            <color theme="1"/>
            <rFont val="Times New Roman"/>
            <scheme val="minor"/>
          </rPr>
          <t>Xin điều chỉnh trưa 01/6: tăng từ 12 lên 14</t>
        </r>
      </text>
    </comment>
    <comment ref="M55" authorId="2">
      <text>
        <r>
          <rPr>
            <sz val="14"/>
            <color theme="1"/>
            <rFont val="Times New Roman"/>
            <scheme val="minor"/>
          </rPr>
          <t>Gửi lại PA trưa 31/5</t>
        </r>
      </text>
    </comment>
    <comment ref="M57" authorId="2">
      <text>
        <r>
          <rPr>
            <sz val="14"/>
            <color theme="1"/>
            <rFont val="Times New Roman"/>
            <scheme val="minor"/>
          </rPr>
          <t>Xin điều chỉnh lại 14 thành 12</t>
        </r>
      </text>
    </comment>
    <comment ref="B60" authorId="2">
      <text>
        <r>
          <rPr>
            <sz val="14"/>
            <color theme="1"/>
            <rFont val="Times New Roman"/>
            <scheme val="minor"/>
          </rPr>
          <t>Thành lập Phường</t>
        </r>
      </text>
    </comment>
    <comment ref="B63" authorId="2">
      <text>
        <r>
          <rPr>
            <sz val="14"/>
            <color theme="1"/>
            <rFont val="Times New Roman"/>
            <scheme val="minor"/>
          </rPr>
          <t>Thành lập Phường</t>
        </r>
      </text>
    </comment>
    <comment ref="B65" authorId="2">
      <text>
        <r>
          <rPr>
            <sz val="14"/>
            <color theme="1"/>
            <rFont val="Times New Roman"/>
            <scheme val="minor"/>
          </rPr>
          <t>Thành lập Phường</t>
        </r>
      </text>
    </comment>
    <comment ref="M65" authorId="2">
      <text>
        <r>
          <rPr>
            <sz val="14"/>
            <color theme="1"/>
            <rFont val="Times New Roman"/>
            <scheme val="minor"/>
          </rPr>
          <t>Điều chỉnh tối 31/5 và chiều 01/6: Từ 15, thành 10 và 12</t>
        </r>
      </text>
    </comment>
    <comment ref="B71" authorId="2">
      <text>
        <r>
          <rPr>
            <sz val="14"/>
            <color theme="1"/>
            <rFont val="Times New Roman"/>
            <scheme val="minor"/>
          </rPr>
          <t>Thành lập Phường</t>
        </r>
      </text>
    </comment>
    <comment ref="B73" authorId="2">
      <text>
        <r>
          <rPr>
            <sz val="14"/>
            <color theme="1"/>
            <rFont val="Times New Roman"/>
            <scheme val="minor"/>
          </rPr>
          <t>Thành lập Phường</t>
        </r>
      </text>
    </comment>
    <comment ref="B77" authorId="2">
      <text>
        <r>
          <rPr>
            <sz val="14"/>
            <color theme="1"/>
            <rFont val="Times New Roman"/>
            <scheme val="minor"/>
          </rPr>
          <t>Thành lập Phường</t>
        </r>
      </text>
    </comment>
    <comment ref="M78" authorId="2">
      <text>
        <r>
          <rPr>
            <sz val="14"/>
            <color theme="1"/>
            <rFont val="Times New Roman"/>
            <scheme val="minor"/>
          </rPr>
          <t>Xin điều chỉnh lại từ 9 thành 10</t>
        </r>
      </text>
    </comment>
    <comment ref="M80" authorId="2">
      <text>
        <r>
          <rPr>
            <sz val="14"/>
            <color theme="1"/>
            <rFont val="Times New Roman"/>
            <scheme val="minor"/>
          </rPr>
          <t>Xin điều chỉnh lại trưa 01/6: từ 7 xuống 6</t>
        </r>
      </text>
    </comment>
    <comment ref="L82" authorId="2">
      <text>
        <r>
          <rPr>
            <sz val="14"/>
            <color theme="1"/>
            <rFont val="Times New Roman"/>
            <scheme val="minor"/>
          </rPr>
          <t>Điều chỉnh 5 thành 0</t>
        </r>
      </text>
    </comment>
    <comment ref="M82" authorId="2">
      <text>
        <r>
          <rPr>
            <sz val="14"/>
            <color theme="1"/>
            <rFont val="Times New Roman"/>
            <scheme val="minor"/>
          </rPr>
          <t>Xin điều chỉnh lại sáng 01/6: từ 9 thành 5</t>
        </r>
      </text>
    </comment>
    <comment ref="B83" authorId="2">
      <text>
        <r>
          <rPr>
            <sz val="14"/>
            <color theme="1"/>
            <rFont val="Times New Roman"/>
            <scheme val="minor"/>
          </rPr>
          <t>Thành lập Phường</t>
        </r>
      </text>
    </comment>
    <comment ref="M83" authorId="2">
      <text>
        <r>
          <rPr>
            <sz val="14"/>
            <color theme="1"/>
            <rFont val="Times New Roman"/>
            <scheme val="minor"/>
          </rPr>
          <t>Điều chỉnh đêm 31/5</t>
        </r>
      </text>
    </comment>
    <comment ref="M86" authorId="2">
      <text>
        <r>
          <rPr>
            <sz val="14"/>
            <color theme="1"/>
            <rFont val="Times New Roman"/>
            <scheme val="minor"/>
          </rPr>
          <t>Xin điều chỉnh chiều 01/6 từ 13 thành 14</t>
        </r>
      </text>
    </comment>
    <comment ref="M91" authorId="2">
      <text>
        <r>
          <rPr>
            <sz val="14"/>
            <color theme="1"/>
            <rFont val="Times New Roman"/>
            <scheme val="minor"/>
          </rPr>
          <t>Điều chỉnh đêm 31/5</t>
        </r>
      </text>
    </comment>
    <comment ref="B92" authorId="2">
      <text>
        <r>
          <rPr>
            <sz val="14"/>
            <color theme="1"/>
            <rFont val="Times New Roman"/>
            <scheme val="minor"/>
          </rPr>
          <t>Thành lập Phường</t>
        </r>
      </text>
    </comment>
    <comment ref="M94" authorId="2">
      <text>
        <r>
          <rPr>
            <sz val="14"/>
            <color theme="1"/>
            <rFont val="Times New Roman"/>
            <scheme val="minor"/>
          </rPr>
          <t>Xin điều chỉnh chiều 01/6: từ 11 thành 9</t>
        </r>
      </text>
    </comment>
    <comment ref="I102" authorId="2">
      <text>
        <r>
          <rPr>
            <sz val="14"/>
            <color theme="1"/>
            <rFont val="Times New Roman"/>
            <scheme val="minor"/>
          </rPr>
          <t>Tổng số thực hiện sắp xếp, tổ chức lại</t>
        </r>
      </text>
    </comment>
  </commentList>
</comments>
</file>

<file path=xl/comments9.xml><?xml version="1.0" encoding="utf-8"?>
<comments xmlns="http://schemas.openxmlformats.org/spreadsheetml/2006/main">
  <authors>
    <author>tc={75db1c29-8af3-4f36-a07d-4fa450deaf1f}</author>
    <author>tc={537a0e70-e4b0-4467-b961-7cf364717e64}</author>
    <author/>
  </authors>
  <commentList>
    <comment ref="I4" authorId="0">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Số CHƯA đạt TC nhưng đề xuất không thực hiện sắp xếp, sáp nhập với các thôn, TDP khác, GIỮ NGUYÊN TRẠNG
</t>
        </r>
      </text>
    </comment>
    <comment ref="M4" authorId="1">
      <text>
        <r>
          <rPr>
            <sz val="14"/>
            <color theme="1"/>
            <rFont val="Times New Roman"/>
            <scheme val="minor"/>
          </rPr>
          <t xml:space="preserve">[Threaded comment]
 Your version of Excel allows you to read this threaded comment; however, any edits to it will get removed if the file is opened in a newer version of Excel. Learn more: https://go.microsoft.com/fwlink/?linkid=870924
Comment:
	Dự kiến tổng số thôn, TDP còn lại sau sắp xếp, tổ chức lại
</t>
        </r>
      </text>
    </comment>
    <comment ref="H5" authorId="2">
      <text>
        <r>
          <rPr>
            <sz val="14"/>
            <color theme="1"/>
            <rFont val="Times New Roman"/>
            <scheme val="minor"/>
          </rPr>
          <t>Số đã đạt TC mà không thực hiện sắp xếp, sáp nhập với các thôn, TDP khác ~ GIỮ NGUYÊN TRẠNG</t>
        </r>
      </text>
    </comment>
    <comment ref="M9" authorId="2">
      <text>
        <r>
          <rPr>
            <sz val="14"/>
            <color theme="1"/>
            <rFont val="Times New Roman"/>
            <scheme val="minor"/>
          </rPr>
          <t>Xin điều chỉnh lại từ 18 thành 16</t>
        </r>
      </text>
    </comment>
    <comment ref="M11" authorId="2">
      <text>
        <r>
          <rPr>
            <sz val="14"/>
            <color theme="1"/>
            <rFont val="Times New Roman"/>
            <scheme val="minor"/>
          </rPr>
          <t>Xin điều chỉnh lại trưa 01/6: 35 về 33</t>
        </r>
      </text>
    </comment>
    <comment ref="M12" authorId="2">
      <text>
        <r>
          <rPr>
            <sz val="14"/>
            <color theme="1"/>
            <rFont val="Times New Roman"/>
            <scheme val="minor"/>
          </rPr>
          <t>Xin điều chỉnh lại trưa 01/6: từ 29 thành 30</t>
        </r>
      </text>
    </comment>
    <comment ref="H19" authorId="2">
      <text>
        <r>
          <rPr>
            <sz val="14"/>
            <color theme="1"/>
            <rFont val="Times New Roman"/>
            <scheme val="minor"/>
          </rPr>
          <t>Điều chỉnh tối 31/5</t>
        </r>
      </text>
    </comment>
    <comment ref="M32" authorId="2">
      <text>
        <r>
          <rPr>
            <sz val="14"/>
            <color theme="1"/>
            <rFont val="Times New Roman"/>
            <scheme val="minor"/>
          </rPr>
          <t>Xin điều chỉnh từ 15 thành 11, rồi thành 9</t>
        </r>
      </text>
    </comment>
    <comment ref="B33" authorId="2">
      <text>
        <r>
          <rPr>
            <sz val="14"/>
            <color theme="1"/>
            <rFont val="Times New Roman"/>
            <scheme val="minor"/>
          </rPr>
          <t>Thành lập Phường</t>
        </r>
      </text>
    </comment>
    <comment ref="M33" authorId="2">
      <text>
        <r>
          <rPr>
            <sz val="14"/>
            <color theme="1"/>
            <rFont val="Times New Roman"/>
            <scheme val="minor"/>
          </rPr>
          <t>Đã sửa lại PA sáng 31/5</t>
        </r>
      </text>
    </comment>
    <comment ref="B37" authorId="2">
      <text>
        <r>
          <rPr>
            <sz val="14"/>
            <color theme="1"/>
            <rFont val="Times New Roman"/>
            <scheme val="minor"/>
          </rPr>
          <t>Thành lập Phường</t>
        </r>
      </text>
    </comment>
    <comment ref="B39" authorId="2">
      <text>
        <r>
          <rPr>
            <sz val="14"/>
            <color theme="1"/>
            <rFont val="Times New Roman"/>
            <scheme val="minor"/>
          </rPr>
          <t>Thành lập Phường</t>
        </r>
      </text>
    </comment>
    <comment ref="B40" authorId="2">
      <text>
        <r>
          <rPr>
            <sz val="14"/>
            <color theme="1"/>
            <rFont val="Times New Roman"/>
            <scheme val="minor"/>
          </rPr>
          <t>Thành lập Phường</t>
        </r>
      </text>
    </comment>
    <comment ref="B41" authorId="2">
      <text>
        <r>
          <rPr>
            <sz val="14"/>
            <color theme="1"/>
            <rFont val="Times New Roman"/>
            <scheme val="minor"/>
          </rPr>
          <t>Thành lập Phường</t>
        </r>
      </text>
    </comment>
    <comment ref="M48" authorId="2">
      <text>
        <r>
          <rPr>
            <sz val="14"/>
            <color theme="1"/>
            <rFont val="Times New Roman"/>
            <scheme val="minor"/>
          </rPr>
          <t>Xin điều chỉnh trưa 01/6: tăng từ 12 lên 14</t>
        </r>
      </text>
    </comment>
    <comment ref="M55" authorId="2">
      <text>
        <r>
          <rPr>
            <sz val="14"/>
            <color theme="1"/>
            <rFont val="Times New Roman"/>
            <scheme val="minor"/>
          </rPr>
          <t>Gửi lại PA trưa 31/5</t>
        </r>
      </text>
    </comment>
    <comment ref="M57" authorId="2">
      <text>
        <r>
          <rPr>
            <sz val="14"/>
            <color theme="1"/>
            <rFont val="Times New Roman"/>
            <scheme val="minor"/>
          </rPr>
          <t>Xin điều chỉnh lại 14 thành 12</t>
        </r>
      </text>
    </comment>
    <comment ref="B60" authorId="2">
      <text>
        <r>
          <rPr>
            <sz val="14"/>
            <color theme="1"/>
            <rFont val="Times New Roman"/>
            <scheme val="minor"/>
          </rPr>
          <t>Thành lập Phường</t>
        </r>
      </text>
    </comment>
    <comment ref="B63" authorId="2">
      <text>
        <r>
          <rPr>
            <sz val="14"/>
            <color theme="1"/>
            <rFont val="Times New Roman"/>
            <scheme val="minor"/>
          </rPr>
          <t>Thành lập Phường</t>
        </r>
      </text>
    </comment>
    <comment ref="B65" authorId="2">
      <text>
        <r>
          <rPr>
            <sz val="14"/>
            <color theme="1"/>
            <rFont val="Times New Roman"/>
            <scheme val="minor"/>
          </rPr>
          <t>Thành lập Phường</t>
        </r>
      </text>
    </comment>
    <comment ref="M65" authorId="2">
      <text>
        <r>
          <rPr>
            <sz val="14"/>
            <color theme="1"/>
            <rFont val="Times New Roman"/>
            <scheme val="minor"/>
          </rPr>
          <t>Điều chỉnh tối 31/5 và chiều 01/6: Từ 15, thành 10 và 12</t>
        </r>
      </text>
    </comment>
    <comment ref="B71" authorId="2">
      <text>
        <r>
          <rPr>
            <sz val="14"/>
            <color theme="1"/>
            <rFont val="Times New Roman"/>
            <scheme val="minor"/>
          </rPr>
          <t>Thành lập Phường</t>
        </r>
      </text>
    </comment>
    <comment ref="B73" authorId="2">
      <text>
        <r>
          <rPr>
            <sz val="14"/>
            <color theme="1"/>
            <rFont val="Times New Roman"/>
            <scheme val="minor"/>
          </rPr>
          <t>Thành lập Phường</t>
        </r>
      </text>
    </comment>
    <comment ref="B77" authorId="2">
      <text>
        <r>
          <rPr>
            <sz val="14"/>
            <color theme="1"/>
            <rFont val="Times New Roman"/>
            <scheme val="minor"/>
          </rPr>
          <t>Thành lập Phường</t>
        </r>
      </text>
    </comment>
    <comment ref="M78" authorId="2">
      <text>
        <r>
          <rPr>
            <sz val="14"/>
            <color theme="1"/>
            <rFont val="Times New Roman"/>
            <scheme val="minor"/>
          </rPr>
          <t>Xin điều chỉnh lại từ 9 thành 10</t>
        </r>
      </text>
    </comment>
    <comment ref="M80" authorId="2">
      <text>
        <r>
          <rPr>
            <sz val="14"/>
            <color theme="1"/>
            <rFont val="Times New Roman"/>
            <scheme val="minor"/>
          </rPr>
          <t>Xin điều chỉnh lại trưa 01/6: từ 7 xuống 6</t>
        </r>
      </text>
    </comment>
    <comment ref="L82" authorId="2">
      <text>
        <r>
          <rPr>
            <sz val="14"/>
            <color theme="1"/>
            <rFont val="Times New Roman"/>
            <scheme val="minor"/>
          </rPr>
          <t>Điều chỉnh 5 thành 0</t>
        </r>
      </text>
    </comment>
    <comment ref="M82" authorId="2">
      <text>
        <r>
          <rPr>
            <sz val="14"/>
            <color theme="1"/>
            <rFont val="Times New Roman"/>
            <scheme val="minor"/>
          </rPr>
          <t>Xin điều chỉnh lại sáng 01/6: từ 9 thành 5</t>
        </r>
      </text>
    </comment>
    <comment ref="B83" authorId="2">
      <text>
        <r>
          <rPr>
            <sz val="14"/>
            <color theme="1"/>
            <rFont val="Times New Roman"/>
            <scheme val="minor"/>
          </rPr>
          <t>Thành lập Phường</t>
        </r>
      </text>
    </comment>
    <comment ref="M83" authorId="2">
      <text>
        <r>
          <rPr>
            <sz val="14"/>
            <color theme="1"/>
            <rFont val="Times New Roman"/>
            <scheme val="minor"/>
          </rPr>
          <t>Điều chỉnh đêm 31/5</t>
        </r>
      </text>
    </comment>
    <comment ref="M86" authorId="2">
      <text>
        <r>
          <rPr>
            <sz val="14"/>
            <color theme="1"/>
            <rFont val="Times New Roman"/>
            <scheme val="minor"/>
          </rPr>
          <t>Xin điều chỉnh chiều 01/6 từ 13 thành 14</t>
        </r>
      </text>
    </comment>
    <comment ref="M91" authorId="2">
      <text>
        <r>
          <rPr>
            <sz val="14"/>
            <color theme="1"/>
            <rFont val="Times New Roman"/>
            <scheme val="minor"/>
          </rPr>
          <t>Điều chỉnh đêm 31/5</t>
        </r>
      </text>
    </comment>
    <comment ref="B92" authorId="2">
      <text>
        <r>
          <rPr>
            <sz val="14"/>
            <color theme="1"/>
            <rFont val="Times New Roman"/>
            <scheme val="minor"/>
          </rPr>
          <t>Thành lập Phường</t>
        </r>
      </text>
    </comment>
    <comment ref="M94" authorId="2">
      <text>
        <r>
          <rPr>
            <sz val="14"/>
            <color theme="1"/>
            <rFont val="Times New Roman"/>
            <scheme val="minor"/>
          </rPr>
          <t>Xin điều chỉnh chiều 01/6: từ 11 thành 9</t>
        </r>
      </text>
    </comment>
    <comment ref="I102" authorId="2">
      <text>
        <r>
          <rPr>
            <sz val="14"/>
            <color theme="1"/>
            <rFont val="Times New Roman"/>
            <scheme val="minor"/>
          </rPr>
          <t>Tổng số thực hiện sắp xếp, tổ chức lại</t>
        </r>
      </text>
    </comment>
  </commentList>
</comments>
</file>

<file path=xl/sharedStrings.xml><?xml version="1.0" encoding="utf-8"?>
<sst xmlns="http://schemas.openxmlformats.org/spreadsheetml/2006/main" count="21182" uniqueCount="6429">
  <si>
    <t>TT</t>
  </si>
  <si>
    <t>TÊN ĐVHC
CẤP XÃ</t>
  </si>
  <si>
    <t>PHƯƠNG ÁN
SẮP XẾP ĐVHC</t>
  </si>
  <si>
    <t>ĐỊA DANH
CŨ/ MỚI</t>
  </si>
  <si>
    <t>TÊN ĐVHC 
CẤP HUYỆN (CŨ)</t>
  </si>
  <si>
    <t>TÊN ĐVHC 
TỈNH (CŨ)</t>
  </si>
  <si>
    <t>GHI CHÚ</t>
  </si>
  <si>
    <t>TỔNG HỢP CHUNG</t>
  </si>
  <si>
    <t>Phường Bá Xuyên</t>
  </si>
  <si>
    <t>Bá Xuyên, Mỏ Chè, Trâu Sơn</t>
  </si>
  <si>
    <t>Tên cũ</t>
  </si>
  <si>
    <t>TP. Sông Công</t>
  </si>
  <si>
    <t>Thái Nguyên</t>
  </si>
  <si>
    <t>Tổng số</t>
  </si>
  <si>
    <t>Bắc Kạn</t>
  </si>
  <si>
    <t>Phường Bách Quang</t>
  </si>
  <si>
    <t>Bách Quang, Lương Sơn, Tân Quang</t>
  </si>
  <si>
    <t>Xã</t>
  </si>
  <si>
    <t>Phường Bắc Kạn</t>
  </si>
  <si>
    <t>Sông Cầu, Phùng Chí Kiên, Nông Thượng, Xuất Hóa</t>
  </si>
  <si>
    <t>Tên mới</t>
  </si>
  <si>
    <t>TP. Bắc Kạn</t>
  </si>
  <si>
    <t>Phường</t>
  </si>
  <si>
    <t>Phường Đức Xuân</t>
  </si>
  <si>
    <t>Nguyễn Thị Minh Khai, Huyền Tụng, Đức Xuân</t>
  </si>
  <si>
    <t>Tổng</t>
  </si>
  <si>
    <t>Phường Gia Sàng</t>
  </si>
  <si>
    <t>Hương Sơn, Đồng Liên, 1 phần Gia Sàng, 1 phần Cam Giá</t>
  </si>
  <si>
    <t>TP. Thái Nguyên</t>
  </si>
  <si>
    <t>Phường Linh Sơn</t>
  </si>
  <si>
    <t>Chùa Hang, Cao Ngạn, Đồng Bẩm, Linh Sơn, Huống Thượng</t>
  </si>
  <si>
    <t>Phường Phan Đình Phùng</t>
  </si>
  <si>
    <t>Phan Đình Phùng, Tân Thịnh, Trưng Vương, Túc Duyên, Đồng Quang, Quang Trung, Hoàng Văn Thụ, 1 phần Gia Sàng</t>
  </si>
  <si>
    <t>Phường Phổ Yên</t>
  </si>
  <si>
    <t>Ba Hàng, Hồng Tiến, Bãi Bông, Đắc Sơn</t>
  </si>
  <si>
    <t>TP. Phổ Yên</t>
  </si>
  <si>
    <t>Phường Phúc Thuận</t>
  </si>
  <si>
    <t>Phúc Thuận, Minh Đức, Bắc Sơn</t>
  </si>
  <si>
    <t>Phường Quan Triều</t>
  </si>
  <si>
    <t>Tân Long, Sơn Cẩm, Quan Triều, Quang Vinh</t>
  </si>
  <si>
    <t>Phường Quyết Thắng</t>
  </si>
  <si>
    <t>Thịnh Đán, Quyết Thắng, Phúc Hà</t>
  </si>
  <si>
    <t>Phường Sông Công</t>
  </si>
  <si>
    <t>Thắng Lợi, Phố Cò, Cải Đan</t>
  </si>
  <si>
    <t>Phường Tích Lương</t>
  </si>
  <si>
    <t>Phú Xá, Trung Thành, Tân Thành, Tân Lập, Tích Lương, 1 phần Cam Giá</t>
  </si>
  <si>
    <t>Phường Trung Thành</t>
  </si>
  <si>
    <t>Trung Thành, Đông Cao, Tân Phú, Thuận Thành</t>
  </si>
  <si>
    <t>Phường Vạn Xuân</t>
  </si>
  <si>
    <t>Nam Tiến, Đồng Tiến, Tân Hương, Tiên Phong</t>
  </si>
  <si>
    <t>Xã An Khánh</t>
  </si>
  <si>
    <t>An Khánh, Cù Vân, Hà Thượng</t>
  </si>
  <si>
    <t>H. Đại Từ</t>
  </si>
  <si>
    <t>Xã Ba Bể</t>
  </si>
  <si>
    <t>Cao Thượng, Nam Mẫu, Khang Ninh</t>
  </si>
  <si>
    <t>H. Ba Bể</t>
  </si>
  <si>
    <t>Xã Bạch Thông</t>
  </si>
  <si>
    <t>Đồng Thắng, Dương Phong, Quang Thuận</t>
  </si>
  <si>
    <t>H. Bạch Thông</t>
  </si>
  <si>
    <t>1 xã của Chợ Đồn</t>
  </si>
  <si>
    <t>Xã Bằng Thành</t>
  </si>
  <si>
    <t>Bằng Thành, Bộc Bố, Nhạn Môn</t>
  </si>
  <si>
    <t>H. Pác Nặm</t>
  </si>
  <si>
    <t>Xã Bằng Vân</t>
  </si>
  <si>
    <t>Thượng Ân, Bằng Vân</t>
  </si>
  <si>
    <t>H. Ngân Sơn</t>
  </si>
  <si>
    <t>Xã Bình Thành</t>
  </si>
  <si>
    <t>Bình Thành, Sơn Phú</t>
  </si>
  <si>
    <t>H. Định Hoá</t>
  </si>
  <si>
    <t>Xã Bình Yên</t>
  </si>
  <si>
    <t>Bình Yên, Trung Lương, Định Biên, Thanh Định</t>
  </si>
  <si>
    <t>Xã Cao Minh</t>
  </si>
  <si>
    <t>Công Bằng, Cổ Linh, Cao Tân</t>
  </si>
  <si>
    <t>Xã Cẩm Giàng</t>
  </si>
  <si>
    <t>Quân Hà, Cẩm Giàng, Nguyên Phúc, Mỹ Thanh</t>
  </si>
  <si>
    <t>Xã Côn Minh</t>
  </si>
  <si>
    <t>Côn Minh, Quang Phong, Dương Sơn</t>
  </si>
  <si>
    <t>H. Na Rì</t>
  </si>
  <si>
    <t>Xã Cường Lợi</t>
  </si>
  <si>
    <t>Văn Vũ, Cường Lợi</t>
  </si>
  <si>
    <t>Xã Chợ Đồn</t>
  </si>
  <si>
    <r>
      <rPr>
        <sz val="14"/>
        <color theme="1"/>
        <rFont val="Times New Roman"/>
      </rPr>
      <t xml:space="preserve">Ngọc Phái, Phương Viên, </t>
    </r>
    <r>
      <rPr>
        <sz val="14"/>
        <color rgb="FFFF0000"/>
        <rFont val="Times New Roman"/>
      </rPr>
      <t>Bằng Lũng</t>
    </r>
    <r>
      <rPr>
        <sz val="14"/>
        <color theme="1"/>
        <rFont val="Times New Roman"/>
      </rPr>
      <t>, Bằng Lãng</t>
    </r>
  </si>
  <si>
    <t>H. Chợ Đồn</t>
  </si>
  <si>
    <t>Xã Chợ Mới</t>
  </si>
  <si>
    <r>
      <rPr>
        <sz val="14"/>
        <color rgb="FFFF0000"/>
        <rFont val="Times New Roman"/>
      </rPr>
      <t>Đồng Tâm</t>
    </r>
    <r>
      <rPr>
        <sz val="14"/>
        <color theme="1"/>
        <rFont val="Times New Roman"/>
      </rPr>
      <t>, Quảng Chu, Như Cố</t>
    </r>
  </si>
  <si>
    <t>H. Chợ Mới</t>
  </si>
  <si>
    <t>Xã Chợ Rã</t>
  </si>
  <si>
    <r>
      <rPr>
        <sz val="14"/>
        <color rgb="FFFF0000"/>
        <rFont val="Times New Roman"/>
      </rPr>
      <t>Chợ Rã</t>
    </r>
    <r>
      <rPr>
        <sz val="14"/>
        <color theme="1"/>
        <rFont val="Times New Roman"/>
      </rPr>
      <t>, Thượng Giáo, Địa Linh</t>
    </r>
  </si>
  <si>
    <t>Xã Dân Tiến</t>
  </si>
  <si>
    <t>Dân Tiến, Bình Long, Phương Giao</t>
  </si>
  <si>
    <t>H. Võ Nhai</t>
  </si>
  <si>
    <t>Xã Đại Phúc</t>
  </si>
  <si>
    <r>
      <rPr>
        <sz val="14"/>
        <color theme="1"/>
        <rFont val="Times New Roman"/>
      </rPr>
      <t xml:space="preserve">Phúc Xuân, Phúc Trìu, </t>
    </r>
    <r>
      <rPr>
        <sz val="14"/>
        <color rgb="FFFF0000"/>
        <rFont val="Times New Roman"/>
      </rPr>
      <t>Hùng Sơn,</t>
    </r>
    <r>
      <rPr>
        <sz val="14"/>
        <color theme="1"/>
        <rFont val="Times New Roman"/>
      </rPr>
      <t xml:space="preserve"> Tân Thái, Phúc Tân</t>
    </r>
  </si>
  <si>
    <t>2 xã của Đại Từ, 1 xã của Phổ Yên</t>
  </si>
  <si>
    <t>Xã Đại Từ</t>
  </si>
  <si>
    <t>Bình Thuận, Khôi Kỳ, Mỹ Yên, Lục Ba</t>
  </si>
  <si>
    <t>Xã Điềm Thụy</t>
  </si>
  <si>
    <t>Điềm Thụy,  Nga My, hà Châu, 1 phần Thượng Đình</t>
  </si>
  <si>
    <t>H. Phú Bình</t>
  </si>
  <si>
    <t>Xã Định Hóa</t>
  </si>
  <si>
    <r>
      <rPr>
        <sz val="14"/>
        <color rgb="FFFF0000"/>
        <rFont val="Times New Roman"/>
      </rPr>
      <t>Chợ Chu,</t>
    </r>
    <r>
      <rPr>
        <sz val="14"/>
        <color theme="1"/>
        <rFont val="Times New Roman"/>
      </rPr>
      <t xml:space="preserve"> Phúc Chu, Bảo Linh, Đồng Thịnh</t>
    </r>
  </si>
  <si>
    <t>Xã Đồng Hỷ</t>
  </si>
  <si>
    <r>
      <rPr>
        <sz val="14"/>
        <color rgb="FFFF0000"/>
        <rFont val="Times New Roman"/>
      </rPr>
      <t>Hóa Thượng, Sông Cầu</t>
    </r>
    <r>
      <rPr>
        <sz val="14"/>
        <color theme="1"/>
        <rFont val="Times New Roman"/>
      </rPr>
      <t>, Minh Lập, Hóa Trung</t>
    </r>
  </si>
  <si>
    <t>H. Đồng Hỷ</t>
  </si>
  <si>
    <t>Xã Đồng Phúc</t>
  </si>
  <si>
    <t>Quảng Khê, Hoàng Trĩ, Đồng phúc, Bằng Phúc</t>
  </si>
  <si>
    <t>Xã Đức Lương</t>
  </si>
  <si>
    <t>Minh Tiến, Đức Lương, Phúc Lương</t>
  </si>
  <si>
    <t>Xã Hiệp Lực</t>
  </si>
  <si>
    <t>Thuần Mang, Hiệp Lực</t>
  </si>
  <si>
    <t>Xã Hợp Thành</t>
  </si>
  <si>
    <t>Hợp Thành, Ôn Lương, Phủ Lý</t>
  </si>
  <si>
    <t>H. Phú Lương</t>
  </si>
  <si>
    <t>Xã Kim Phượng</t>
  </si>
  <si>
    <t>Kim Phượng, Quy Kỳ</t>
  </si>
  <si>
    <t>Xã Kha Sơn</t>
  </si>
  <si>
    <t>Kha Sơn, Lương Phú, Tân Đức, Thanh Ninh, Dương Thành</t>
  </si>
  <si>
    <t>Xã La Bằng</t>
  </si>
  <si>
    <t>La Bằng, Hoàng Nông, Tiên Hội</t>
  </si>
  <si>
    <t>Xã La Hiên</t>
  </si>
  <si>
    <t>La Hiên, Cúc Đường</t>
  </si>
  <si>
    <t>Xã Lam Vỹ</t>
  </si>
  <si>
    <t>Lam Vỹ, Linh Thông</t>
  </si>
  <si>
    <t>Xã Nà Phặc</t>
  </si>
  <si>
    <r>
      <rPr>
        <sz val="14"/>
        <color rgb="FFFF0000"/>
        <rFont val="Times New Roman"/>
      </rPr>
      <t>Nà Phặc,</t>
    </r>
    <r>
      <rPr>
        <sz val="14"/>
        <color theme="1"/>
        <rFont val="Times New Roman"/>
      </rPr>
      <t xml:space="preserve"> Trung Hòa</t>
    </r>
  </si>
  <si>
    <t>Xã Na Rì</t>
  </si>
  <si>
    <r>
      <rPr>
        <sz val="14"/>
        <color rgb="FFFF0000"/>
        <rFont val="Times New Roman"/>
      </rPr>
      <t>Yến Lạc</t>
    </r>
    <r>
      <rPr>
        <sz val="14"/>
        <color theme="1"/>
        <rFont val="Times New Roman"/>
      </rPr>
      <t>, Sơn Thành, Kim Lư</t>
    </r>
  </si>
  <si>
    <t>Xã Nam Cường</t>
  </si>
  <si>
    <t>Xuân Lạc, Nam Cường, Đồng Lạc</t>
  </si>
  <si>
    <t>Xã Nam Hòa</t>
  </si>
  <si>
    <t>Nam Hòa, Cây Thị</t>
  </si>
  <si>
    <t>Xã Ngân Sơn</t>
  </si>
  <si>
    <r>
      <rPr>
        <sz val="14"/>
        <color theme="1"/>
        <rFont val="Times New Roman"/>
      </rPr>
      <t xml:space="preserve">Cốc Đán, </t>
    </r>
    <r>
      <rPr>
        <sz val="14"/>
        <color rgb="FFFF0000"/>
        <rFont val="Times New Roman"/>
      </rPr>
      <t>Vân Tùng</t>
    </r>
    <r>
      <rPr>
        <sz val="14"/>
        <color theme="1"/>
        <rFont val="Times New Roman"/>
      </rPr>
      <t>, Đức Vân</t>
    </r>
  </si>
  <si>
    <t>Xã Nghĩa Tá</t>
  </si>
  <si>
    <t>Lương Bằng, Nghĩa Tá, Bình Trung</t>
  </si>
  <si>
    <t>Xã Nghiên Loan</t>
  </si>
  <si>
    <t>Xuân La, An Thắng, Nghiên Loan</t>
  </si>
  <si>
    <t>Xã Nghinh Tường</t>
  </si>
  <si>
    <t>Nghinh Tường, Vũ Chấn</t>
  </si>
  <si>
    <t>Xã Phong Quang</t>
  </si>
  <si>
    <t>Dương Quang, Đôn Phong</t>
  </si>
  <si>
    <t>1 xã của Bạch Thông</t>
  </si>
  <si>
    <t>Xã Phú Bình</t>
  </si>
  <si>
    <r>
      <rPr>
        <sz val="14"/>
        <color rgb="FFFF0000"/>
        <rFont val="Times New Roman"/>
      </rPr>
      <t>Hương Sơn</t>
    </r>
    <r>
      <rPr>
        <sz val="14"/>
        <color theme="1"/>
        <rFont val="Times New Roman"/>
      </rPr>
      <t>, Nhã Lộng, Bảo Lý, Úc Kỳ, Xuân Phương, 1 phần Thượng Đình</t>
    </r>
  </si>
  <si>
    <t>Xã Phú Đình</t>
  </si>
  <si>
    <t>Phú Đình, Điềm Mặc</t>
  </si>
  <si>
    <t>Xã Phú Lạc</t>
  </si>
  <si>
    <t>Phú Lạc, Phục Linh, Tân Linh</t>
  </si>
  <si>
    <t>Xã Phú Lương</t>
  </si>
  <si>
    <r>
      <rPr>
        <sz val="14"/>
        <color rgb="FFFF0000"/>
        <rFont val="Times New Roman"/>
      </rPr>
      <t>Giang Tiên, Đu</t>
    </r>
    <r>
      <rPr>
        <sz val="14"/>
        <color theme="1"/>
        <rFont val="Times New Roman"/>
      </rPr>
      <t>, Yên Lạc, Động Đạt</t>
    </r>
  </si>
  <si>
    <t>Xã Phú Thịnh</t>
  </si>
  <si>
    <t>Phú Thịnh, Bản Ngoại, Phú Cường</t>
  </si>
  <si>
    <t>Xã Phủ Thông</t>
  </si>
  <si>
    <r>
      <rPr>
        <sz val="14"/>
        <color theme="1"/>
        <rFont val="Times New Roman"/>
      </rPr>
      <t xml:space="preserve">Vi Hương, </t>
    </r>
    <r>
      <rPr>
        <sz val="14"/>
        <color rgb="FFFF0000"/>
        <rFont val="Times New Roman"/>
      </rPr>
      <t>Phủ Thông</t>
    </r>
    <r>
      <rPr>
        <sz val="14"/>
        <color theme="1"/>
        <rFont val="Times New Roman"/>
      </rPr>
      <t>, Tân Tú</t>
    </r>
  </si>
  <si>
    <t>Xã Phú Xuyên</t>
  </si>
  <si>
    <t>Yên Lãng, Phú Xuyên</t>
  </si>
  <si>
    <t>Xã Phúc Lộc</t>
  </si>
  <si>
    <t>Bành Trạch, Phúc Lộc, Hà Hiệu</t>
  </si>
  <si>
    <t>Xã Phượng Tiến</t>
  </si>
  <si>
    <t>Tân Dương, Phượng Tiến, Tân Thịnh</t>
  </si>
  <si>
    <t>Xã Quảng Bạch</t>
  </si>
  <si>
    <t>Quảng Bạch, Tân Lập</t>
  </si>
  <si>
    <t>Xã Quang Sơn</t>
  </si>
  <si>
    <t>Quang Sơn, Tân Long</t>
  </si>
  <si>
    <t>Xã Quân Chu</t>
  </si>
  <si>
    <r>
      <rPr>
        <sz val="14"/>
        <color rgb="FFFF0000"/>
        <rFont val="Times New Roman"/>
      </rPr>
      <t>Quân Chu</t>
    </r>
    <r>
      <rPr>
        <sz val="14"/>
        <color theme="1"/>
        <rFont val="Times New Roman"/>
      </rPr>
      <t>, Cát Nê</t>
    </r>
  </si>
  <si>
    <t>Xã Sảng Mộc</t>
  </si>
  <si>
    <t>Sảng Mộc</t>
  </si>
  <si>
    <t>Giữ nguyên trạng</t>
  </si>
  <si>
    <t>Xã Tân Cương</t>
  </si>
  <si>
    <t>Thịnh Đức, Bình Sơn, Tân Cương</t>
  </si>
  <si>
    <t>1 xã của Sông Công</t>
  </si>
  <si>
    <t>Xã Tân Kỳ</t>
  </si>
  <si>
    <t>Tân Sơn, Hòa Mục, Cao Kỳ</t>
  </si>
  <si>
    <t>Xã Tân Khánh</t>
  </si>
  <si>
    <t>Tân Khánh, Bàn Đạt, Đào Xá</t>
  </si>
  <si>
    <t>Xã Tân Thành</t>
  </si>
  <si>
    <t>Tân Thành, Tân Hòa, Tân Kim</t>
  </si>
  <si>
    <t>Xã Thành Công</t>
  </si>
  <si>
    <t>Thành Công, Vạn Phái</t>
  </si>
  <si>
    <t>Xã Thanh Mai</t>
  </si>
  <si>
    <t>Thanh Vận, Thanh Mai, Mai Lạp</t>
  </si>
  <si>
    <t>Xã Thanh Thịnh</t>
  </si>
  <si>
    <t>Nông Hạ, Thanh Thịnh</t>
  </si>
  <si>
    <t>Xã Thần Sa</t>
  </si>
  <si>
    <t>Thần Xa, Thượng Nung</t>
  </si>
  <si>
    <t>Xã Thượng Minh</t>
  </si>
  <si>
    <t>Yến Dương, Chu Hương, Mỹ Phương</t>
  </si>
  <si>
    <t>Xã Thượng Quan</t>
  </si>
  <si>
    <t>Thượng Quan</t>
  </si>
  <si>
    <t>Xã Trại Cau</t>
  </si>
  <si>
    <r>
      <rPr>
        <sz val="14"/>
        <color rgb="FFFF0000"/>
        <rFont val="Times New Roman"/>
      </rPr>
      <t>Trại Cau,</t>
    </r>
    <r>
      <rPr>
        <sz val="14"/>
        <color theme="1"/>
        <rFont val="Times New Roman"/>
      </rPr>
      <t xml:space="preserve"> Hợp Tiến</t>
    </r>
  </si>
  <si>
    <t>Xã Tràng Xá</t>
  </si>
  <si>
    <t>Tràng Xá, Liên Minh</t>
  </si>
  <si>
    <t>Xã Trần Phú</t>
  </si>
  <si>
    <t>Văn Minh, Cư Lễ, Trần Phú</t>
  </si>
  <si>
    <t>Xã Trung Hội</t>
  </si>
  <si>
    <t>Trung Hội, Phú Tiến, Bộc Nhiêu</t>
  </si>
  <si>
    <t>Xã Vạn Phú</t>
  </si>
  <si>
    <t>Vạn Phú, Văn Yên</t>
  </si>
  <si>
    <t>Xã Văn Hán</t>
  </si>
  <si>
    <t>Văn Hán, Khe Mo</t>
  </si>
  <si>
    <t>Xã Văn Lang</t>
  </si>
  <si>
    <t>Kim Hỷ, Lương Thượng, Văn Lang</t>
  </si>
  <si>
    <t>Xã Văn Lăng</t>
  </si>
  <si>
    <t>Hòa Bình, Văn Lăng</t>
  </si>
  <si>
    <t>Xã Vĩnh Thông</t>
  </si>
  <si>
    <t>Sỹ Bình, Vũ Muộn, Cao Sơn</t>
  </si>
  <si>
    <t>Xã Võ Nhai</t>
  </si>
  <si>
    <r>
      <rPr>
        <sz val="14"/>
        <color rgb="FFFF0000"/>
        <rFont val="Times New Roman"/>
      </rPr>
      <t>Đình Cả</t>
    </r>
    <r>
      <rPr>
        <sz val="14"/>
        <color theme="1"/>
        <rFont val="Times New Roman"/>
      </rPr>
      <t>, Phú Thượng, Lâu Thượng</t>
    </r>
  </si>
  <si>
    <t>Xã Vô Tranh</t>
  </si>
  <si>
    <t>Tức Tranh, Cổ Lũng, Vô Tranh, Phú Đô</t>
  </si>
  <si>
    <t>Xã Xuân Dương</t>
  </si>
  <si>
    <t>Đổng Xá, Xuân Dương, Liêm Thuỷ</t>
  </si>
  <si>
    <t>Xã Yên Bình</t>
  </si>
  <si>
    <t>Yên Cư, Yên Hân, Bình Văn</t>
  </si>
  <si>
    <t>Xã Yên Phong</t>
  </si>
  <si>
    <t>Đại Sảo, Yên Mỹ, Yên Phong</t>
  </si>
  <si>
    <t>Xã Yên Thịnh</t>
  </si>
  <si>
    <t>Bản Thi, Yên Thịnh, Yên Thượng</t>
  </si>
  <si>
    <t>Xã Yên Trạch</t>
  </si>
  <si>
    <t>Yên Ninh, Yên Đổ, Yên Trạch</t>
  </si>
  <si>
    <t xml:space="preserve">TỔNG HỢP NỘI DUNG GÓP Ý DỰ THẢO NGHỊ ĐỊNH VỀ VỀ TỔ CHỨC, HOẠT ĐỘNG VÀ CĐCS CỦA THÔN, TỔ DÂN PHỐ </t>
  </si>
  <si>
    <t xml:space="preserve"> hơp</t>
  </si>
  <si>
    <t>Tên ĐVHC cấp xã</t>
  </si>
  <si>
    <t>Nội dung góp ý (nếu có)</t>
  </si>
  <si>
    <t>Ghi chú</t>
  </si>
  <si>
    <t>Căn với điều kiện, đặc điểm, tình hình của địa phương, DT NĐ quy định 300hộ/ TDP với địa bàn đồi núi, chia cắt, dân cư sinh sống thưa thớt ở 1 số TDP thuộc địa bàn phường Bắc Kạn, Người hoạt động không chuyên trách ở Tổ dân phố gặp nhiều khó khăn trong công tác quản lý TDP cũng như trong phối hợp thực hiện các nhiệm vụ của CQĐP cấp xã, việc quy định mức phụ cấp như vậy là chưa tương xứng với dự kiến khối lượng công việc sắp tới. Đề nghị xem xét tăng mức phụ cấp để khích lệ, ổn định tư tưởng và nâng cao trách nhiệm, nâng cao hiệu quả hoạt động của những người HĐKCT ở TDP</t>
  </si>
  <si>
    <t>1. Đề nghị có hướng dẫn cụ thể về: cách tính quy mô số hộ gia đình (có bao gồm hộ tạm trú, tạm trú dài hạn, ngắn hạn); quy định về mật độ dân số; quy mô số hộ gia đình tối thiểu đối với các thôn, TDP có yếu tố đặc thù; trường hợp các TDP chưa đủ số hộ dân tối thiểu nhưng có định hướng (quy hoạch) phát triển khu dân cư.
Hướng dẫn đề cương hồ sơ sắp xếp, sáp nhập thôn, TDP để thống nhất chung trên toàn tỉnh.
2. Xem xét tăng mức phụ cấp của người HĐKCT ở thôn, TDP tại các địa bàn đồi núi, mật độ dân cư thưa thớt, điều kiện đô thị chưa đảm bảo để tương xứng với khối lượng công việc dự kiến và khích lệ HĐKCT.</t>
  </si>
  <si>
    <t>Phụ cấp cho các chức danh không chuyên trách tại tổ dân phố còn thấp</t>
  </si>
  <si>
    <t>Nhất trí dự thảo. Đề nghị sớm có hướng dẫn cụ thể về đối với thôn, tổ dân phố có yếu tố đặc thù, quy định quy mô số hộ cho phù hợp với địa hình chia cắt, dân cư phân tán, giao thông đi lại khó khăn,.. Có hướng dẫn chung về đề cương phương án, các tài liệu trong hồ sơ sáp nhập...để thực hiện thống nhất.</t>
  </si>
  <si>
    <t>Bình Thành cơ bản nhất trí: Đề nghị sở có hướng dẫn cụ thể, chi tiết gợi ý về sô hộ, diện tịch; những trường hợp đặc biệt trong quá trình sáp nhập; Hỗ trợ các xã về đề cương xây dựng các phương án, kế hoạch và các văn bản liên quan trong quá trình sáp nhập cho đồng nhất trong toàn tỉnh</t>
  </si>
  <si>
    <t>Tại điểm b, khoản 1, Điều 5 của dự thảo Nghị định: Về tiêu chí quy mô dân số đối với đơn vị hành chính cấp xã: Đề nghị xem xét điều chỉnh giảm tiêu chí quy mô dân số đối với các xã miền núi, vùng khó khăn. Thực tế địa bàn xã Cao Minh diện tích rộng, dân cư sinh sống phân tán, giao thông đi lại khó khăn, khoảng cách giữa các thôn xa nên công tác quản lý, chỉ đạo điều hành và phục vụ Nhân dân gặp nhiều trở ngại. Nếu áp dụng tiêu chí dân số theo mặt bằng chung sẽ chưa phù hợp với điều kiện thực tế tại địa phương</t>
  </si>
  <si>
    <t>Nhất trí dự thảo</t>
  </si>
  <si>
    <t>Đề nghị tăng mức phụ cấp cho các chức danh không chuyên trách ở thôn, tổ dân phố; kịp thời có chế độ chính sách cụ thể đối với người hoạt động không chuyên trách sau sáp nhập bị dôi dư, phải kết thúc nhiệm vụ; 
- Xã Cường Lợi là xã đặc biệt khó khăn, diện tích rộng lớn, địa hình bị chia cắt nhiều bởi đồi núi cao, sông suối, dân cư thưa thớt, đề xuất điều chỉnh điểm b Điều 5: Ở vùng Trung du và Miền núi phía Bắc: thôn phải có từ 100 hộ gia đình trở lên, tổ dân phố phải có từ 200 hộ trở trên;</t>
  </si>
  <si>
    <t>Nhất trí với dự thảo Nghị định</t>
  </si>
  <si>
    <t>K</t>
  </si>
  <si>
    <t>Về Quy mô số hộ gia đình: đề nghị thống nhất số lượng hộ gia đình quy định đối với TDP khu vực vùng trung du và miền núi phía bắc giữa 2 văn bản (theo phương án sắp xếp TDP tại văn bản số 167/BNV-CQĐP ngày 28/3/2026 của Bộ Nội vụ là 350 hộ; Theo dự thảo Nghị định là 300 hộ)</t>
  </si>
  <si>
    <t>Không có ý kiến gì</t>
  </si>
  <si>
    <t>Nhất trí với dự thảo, không có ý kiến gì</t>
  </si>
  <si>
    <t>Đề xuất có cơ chế đặc thù với người hoạt động không chuyên trách tại các thôn Đặc biệt khó khăn Quy định tại Khoản 2, Điều 10 (Dự thảo Nghị định) về mức phụ cấp đề xuất cao hơn mặt bằng chung</t>
  </si>
  <si>
    <t>Nhất trí với nội dung dự thảo</t>
  </si>
  <si>
    <t>nhất trí với dự thảo, mức phụ cấp mới còn thấp, đối với các thôn vùng cao quy mô dân số theo dự thảo còn cao, địa bàn rộng nên quy định giảm số lượng hộ</t>
  </si>
  <si>
    <t>Đề nghị điều chỉnh mức khoán quỹ phụ cấp tại điểm b, khoản 1, Điều 11 lên mức 7,5 để đảm bảo mức phụ cấp của người HĐKCT đảm bảo tương quan với mức lương bậc 1 chuyên viên ( quy định tại điểm a,khoản 2, Điều 11)</t>
  </si>
  <si>
    <t>Nhất trí với nội dung bản dự thảo. Đề nghị có hướng dẫn chung về đề cương phương án, các tài liệu trong hồ sơ sáp nhập để thực hiện được thống nhất; Bổ sung quy định cụ thể đối với các thôn có yếu tố đặc thù: quy mô số hộ cho phù hợp với địa hình chia cắt, biệt lập, phân tán, giao thông đi lại khó khăn...</t>
  </si>
  <si>
    <t>1. Tại Khoản 2 Điều 5: Quy mô số hộ gia đình đối với thôn, tổ dân phố có yếu tố đặc thù
Đề nghị bổ sung quy định cụ thể về quy mô số hộ gia đình tối thiểu đối với thôn, tổ dân phố có yếu tố đặc thù nhằm đảm bảo tính thống nhất, đồng bộ trong quá trình tổ chức thực hiện. Đề nghị bổ sung theo hướng:
- Đối với thôn ở địa bàn biên giới, hải đảo, vùng đặc biệt khó khăn, địa hình chia cắt phức tạp hoặc khu vực biệt lập: Quy mô tối thiểu từ…… hộ gia đình trở lên.
- Đối với tổ dân phố thuộc khu vực đô thị có yếu tố đặc thù: Quy mô tối thiểu từ…… hộ gia đình trở lên.
Đồng thời giao Ủy ban nhân dân cấp tỉnh căn cứ điều kiện thực tế để quy định cụ thể nhưng không thấp hơn mức tối thiểu do với Trung ương quy định.
2. Tại Điểm b Khoản 1 Điều 11: Đối với thôn, tổ dân phố không thuộc quy định tại điểm a khoản 2 Điều này được khoán quỹ phụ cấp bằng 6,5 lần mức lương cơ sở.
UBND xã Tràng Xá đề xuất tăng mức khoán quỹ phụ cấp bằng 7,5 lần mức lương cơ sở (hiện nay khối lượng nhiệm vụ đối với thôn, tổ dân phố nhiều), tăng mức phụ cấp để đảm bảo chế độ cho người hoạt động không chuyên trách ở thôn, tổ dân phố.</t>
  </si>
  <si>
    <t>Tại khoản 2, Điều 5: Đề nghị bổ sung quy định cụ thể về quy mô số hộ gia đình tối thiểu đối với thôn, tổ dân phố có yếu tố đặc thù nhằm bảo đảm tính thống nhất, đồng bộ trong quá trình tổ chức thực hiện.
Hiện nay, dự thảo mới quy định “có thể thấp hơn” nhưng chưa xác định ngưỡng tối thiểu, do đó có thể dẫn đến cách hiểu và áp dụng không thống nhất giữa các địa phương.
Đề nghị bổ sung quy định theo hướng:
- Đối với thôn ở địa bàn biên giới, hải đảo, vùng đặc biệt khó khăn, địa hình chia cắt phức tạp hoặc khu vực biệt lập: quy mô tối thiểu từ … hộ gia đình trở lên;
- Đối với tổ dân phố thuộc khu vực đô thị có yếu tố đặc thù: quy mô tối thiểu từ … hộ gia đình trở lên.
Đồng thời giao Ủy ban nhân dân cấp tỉnh căn cứ điều kiện thực tế để quy định cụ thể nhưng không thấp hơn mức tối thiểu do Trung ương quy định.
Việc quy định rõ số lượng hộ gia đình tối thiểu sẽ tạo cơ sở pháp lý thống nhất cho việc thành lập, tổ chức, sáp nhập thôn, tổ dân phố; bảo đảm phù hợp yêu cầu quản lý nhà nước, tinh gọn bộ máy và ổn định đời sống nhân dân tại các địa bàn đặc thù.</t>
  </si>
  <si>
    <r>
      <rPr>
        <sz val="14"/>
        <color theme="1"/>
        <rFont val="Times New Roman"/>
      </rPr>
      <t xml:space="preserve">Qua nghiên cứu, Ủy ban nhân dân xã cơ bản nhất trí với dự thảo Nghị định và có ý kiến trao đổi như sau: 
</t>
    </r>
    <r>
      <rPr>
        <b/>
        <sz val="14"/>
        <color theme="1"/>
        <rFont val="Times New Roman"/>
      </rPr>
      <t>1.</t>
    </r>
    <r>
      <rPr>
        <sz val="14"/>
        <color theme="1"/>
        <rFont val="Times New Roman"/>
      </rPr>
      <t xml:space="preserve"> Kính đề nghị cơ quan soạn thảo nghiên cứu điều chỉnh quy định tại điểm b khoản 1 Điều 5 của Dự thảo theo hướng linh hoạt hơn, phù hợp với điều kiện thực tế của khu vực Trung du và Miền núi phía Bắc, cụ thể:
Dự thảo quy định: “Ở vùng Trung du và Miền núi phía Bắc: thôn phải có từ 150 hộ gia đình trở lên…”. Tuy nhiên, qua thực tiễn tại nhiều địa phương cho thấy quy mô dân cư tại khu vực này phân bố thưa thớt, địa hình chia cắt phức tạp, điều kiện đi lại khó khăn nên việc bảo đảm tiêu chí tối thiểu 150 hộ gia đình/thôn là rất khó thực hiện.
Ví dụ thực tế tại xã Yên Thịnh, hiện nay chỉ có 01/17 thôn đáp ứng tiêu chí về quy mô số hộ theo quy định dự thảo. Các thôn còn lại đều có quy mô dân số thấp; nếu thực hiện sáp nhập theo tiêu chí “thôn phải có từ 150 hộ trở lên” thì phải sáp nhập từ 4 đến 5 thôn thành 1 thôn nhưng vẫn chưa bảo đảm đạt quy mô theo quy định. Việc sáp nhập cơ học nhiều thôn sẽ dẫn đến địa bàn quản lý quá rộng, gây khó khăn trong công tác quản lý nhà nước ở cơ sở, tổ chức họp dân, triển khai phong trào và giữ gìn bản sắc văn hóa cộng đồng.
Để bảo đảm tính khả thi và thuận lợi trong quá trình tổ chức thực hiện, đề nghị nghiên cứu điều chỉnh điểm b khoản 1 theo hướng:
</t>
    </r>
    <r>
      <rPr>
        <i/>
        <sz val="14"/>
        <color theme="1"/>
        <rFont val="Times New Roman"/>
      </rPr>
      <t xml:space="preserve">“Ở vùng Trung du và Miền núi phía Bắc: thôn có từ 100 đến 150 hộ gia đình trở lên; tổ dân phố có từ 300 hộ trở lên.”
</t>
    </r>
    <r>
      <rPr>
        <b/>
        <sz val="14"/>
        <color theme="1"/>
        <rFont val="Times New Roman"/>
      </rPr>
      <t>2.</t>
    </r>
    <r>
      <rPr>
        <sz val="14"/>
        <color theme="1"/>
        <rFont val="Times New Roman"/>
      </rPr>
      <t xml:space="preserve"> Thực tế, trong Quý I năm 2025, trên cơ sở Hướng dẫn số 865/HD-UBND ngày 16 tháng 12 năm 2024 của Ủy ban nhân dân tỉnh Bắc Kạn về thực hiện Nghị quyết của Hội đồng nhân dân tỉnh về sắp xếp, sáp nhập, đổi tên thôn, tổ dân phố trên địa bàn tỉnh Bắc Kạn năm 2024, Ủy ban nhân dân xã Yên Thịnh đã triển khai thực hiện quy trình kiện toàn các chức danh người hoạt động không chuyên trách ở thôn theo quy định.
Quá trình thực hiện sắp xếp, sáp nhập thôn đã dẫn đến việc một số người hoạt động không chuyên trách ở thôn phải nghỉ việc do dôi dư. Trong số này có nhiều người đã công tác lâu năm, có nhiều kinh nghiệm, tâm huyết và đóng góp tích cực cho hoạt động ở cơ sở. Tuy nhiên, tại thời điểm thực hiện sắp xếp, chưa có văn bản quy phạm pháp luật quy định cụ thể về chế độ, chính sách đối với các trường hợp nghỉ việc do sắp xếp, sáp nhập thôn nên các đối tượng nêu trên chưa được xem xét, giải quyết chế độ phù hợp.
Đến tháng 6 năm 2025, Chính phủ mới ban hành Nghị định số 154/2025/NĐ-CP, trong đó quy định đối tượng tinh giản biên chế bao gồm “người hoạt động không chuyên trách ở thôn, tổ dân phố dôi dư do sắp xếp thôn, tổ dân phố nghỉ ngay kể từ khi có quyết định sắp xếp của cấp có thẩm quyền”. Như vậy, các trường hợp đã nghỉ việc trước thời điểm Nghị định có hiệu lực hiện chưa thuộc đối tượng được xem xét giải quyết chế độ theo quy định, dẫn đến thiệt thòi cho đội ngũ cán bộ cơ sở đã chấp hành chủ trương sắp xếp, sáp nhập của Nhà nước.
Từ thực tế nêu trên, đề nghị cơ quan có thẩm quyền nghiên cứu bổ sung quy định chuyển tiếp hoặc cho phép áp dụng đối với các trường hợp người hoạt động không chuyên trách ở thôn, tổ dân phố đã nghỉ việc do sắp xếp, sáp nhập thôn trước thời điểm Nghị định số 154/2025/NĐ-CP có hiệu lực, nhằm bảo đảm quyền lợi chính đáng, tạo sự công bằng trong thực hiện chính sách và góp phần ổn định tư tưởng đội ngũ cán bộ cơ sở.</t>
    </r>
  </si>
  <si>
    <t>Nhất trí với dự thảo</t>
  </si>
  <si>
    <t>TÊN ĐVHC
CẤP XÃ (Phụ)</t>
  </si>
  <si>
    <t>TÊN TỔ DÂN PHỐ</t>
  </si>
  <si>
    <t>PHÂN
LOẠI</t>
  </si>
  <si>
    <t>TỔNG SỐ HỘ</t>
  </si>
  <si>
    <t>ĐẠT (Đ)
/ KHÔNG (K)</t>
  </si>
  <si>
    <t>TỔNG SỐ
NHÂN KHẨU</t>
  </si>
  <si>
    <t>SỐ HỘ DTTS</t>
  </si>
  <si>
    <t>SỐ HỘ NGHÈO</t>
  </si>
  <si>
    <t>SỐ HỘ CẬN NGHÈO</t>
  </si>
  <si>
    <t>THÔNG TIN
NHÀ VĂN HÓA</t>
  </si>
  <si>
    <t>NVH</t>
  </si>
  <si>
    <t>THÀNH PHẦN DÂN TỘC</t>
  </si>
  <si>
    <t>KHOẢNG CÁCH HỘ XA NHẤT ĐẾN UBND CẤP XÃ</t>
  </si>
  <si>
    <t>THUỘC THÔN ĐBKK</t>
  </si>
  <si>
    <t>P. Bá Xuyên</t>
  </si>
  <si>
    <t>Tổ dân phố 1</t>
  </si>
  <si>
    <t>Loại 2</t>
  </si>
  <si>
    <t>X-90</t>
  </si>
  <si>
    <t>Kinh 80,2%, , Tày~5,9%; Nùng~5%; Mường~2,9%; Khác~6%</t>
  </si>
  <si>
    <t>3,5km</t>
  </si>
  <si>
    <t>Tổ dân phố 2</t>
  </si>
  <si>
    <t>Loại 1</t>
  </si>
  <si>
    <t>Kinh &gt;99%, 
khác ~1%</t>
  </si>
  <si>
    <t>3 km</t>
  </si>
  <si>
    <t>Tổ dân phố 3</t>
  </si>
  <si>
    <t>X-100</t>
  </si>
  <si>
    <t>Kinh 95,6% Tày~9,9%; Cao lan~2%, Sán rìu~2%; Khác 0,4%</t>
  </si>
  <si>
    <t>Tổ dân phố 4</t>
  </si>
  <si>
    <t>Kinh 88,2%, Tày 6,25%; Nùng: 6,9%, khác 1,3%</t>
  </si>
  <si>
    <t>Tổ dân phố 5</t>
  </si>
  <si>
    <t>X-130</t>
  </si>
  <si>
    <t>Kinh 90,2%, Tày: 5,4%; Mường 2,2%; Khác 2,2%</t>
  </si>
  <si>
    <t>4 km</t>
  </si>
  <si>
    <t>Tổ dân phố 6</t>
  </si>
  <si>
    <t>Tày 12%, Nùng 3,6%; khác 3%</t>
  </si>
  <si>
    <t>Tổ dân phố 7</t>
  </si>
  <si>
    <t>Tày 5,8%, Nùng 5,8%, khác 1,7%</t>
  </si>
  <si>
    <t>4km</t>
  </si>
  <si>
    <t>Tổ dân phố 8</t>
  </si>
  <si>
    <t xml:space="preserve">Tày 2,2%, Nùng 3,7%; Sán ríu 3,7%; khác 0,7% </t>
  </si>
  <si>
    <t>Tổ dân phố 9</t>
  </si>
  <si>
    <t>Chưa có</t>
  </si>
  <si>
    <t>Tày 3,6%, khác 2,9%</t>
  </si>
  <si>
    <t>Tổ dân phố 10</t>
  </si>
  <si>
    <t>Tày 5%, Nùng 2,2%, khác 1,4%</t>
  </si>
  <si>
    <t>4,5 km</t>
  </si>
  <si>
    <t>Tổ dân phố An Châu 1</t>
  </si>
  <si>
    <t>Tày 9,8%; Nùng 5,5%, khác 3,9%</t>
  </si>
  <si>
    <t>Tổ dân phố An Châu 2</t>
  </si>
  <si>
    <t>Tày 4,1%, SÁn dìu 4,1%, khác 4,1%</t>
  </si>
  <si>
    <t>Tổ dân phố Bá Xuyên 1</t>
  </si>
  <si>
    <t>Loại 3</t>
  </si>
  <si>
    <t>X-80</t>
  </si>
  <si>
    <t>Tày 4,8%, Khác 4,8%</t>
  </si>
  <si>
    <t>Tổ dân phố Bá Xuyên 2</t>
  </si>
  <si>
    <t>Tày 5,9%, khác 5,9%</t>
  </si>
  <si>
    <t>3km</t>
  </si>
  <si>
    <t>Tổ dân phố Bá Xuyên 3</t>
  </si>
  <si>
    <t>X-111</t>
  </si>
  <si>
    <t>Tày 9%, Nùng 9,8%, khác 4,5%</t>
  </si>
  <si>
    <t>2km</t>
  </si>
  <si>
    <t>Tổ dân phố Bá Xuyên 4</t>
  </si>
  <si>
    <t>X-50</t>
  </si>
  <si>
    <t>Tày 4,9%, Thái 1,9%, Hoa 1,9%, Nùng 2,9%, khác 1,9%</t>
  </si>
  <si>
    <t>Tổ dân phố số 5A</t>
  </si>
  <si>
    <t xml:space="preserve">Tày 8%, khác 5,3% </t>
  </si>
  <si>
    <t>Tổ dân phố 6A</t>
  </si>
  <si>
    <t>Tày 4,7%, Dao 1,9%</t>
  </si>
  <si>
    <t>Tổ dân phố 7A</t>
  </si>
  <si>
    <t>X-70</t>
  </si>
  <si>
    <t>Tày, Nùng 4,8%</t>
  </si>
  <si>
    <t>Tổ dân phố 8A</t>
  </si>
  <si>
    <t>X-52</t>
  </si>
  <si>
    <t>Tày 5%, Nùng 2,5%, khác 5,8%</t>
  </si>
  <si>
    <t>Tổ dân phố Vinh Quang 1</t>
  </si>
  <si>
    <t>Tày 3,5%, Nùng 2,85%, Dìu 2,1%, Sán dìu 5%, khác 3,5%</t>
  </si>
  <si>
    <t>8km</t>
  </si>
  <si>
    <t>Tổ dân phố Vinh Quang 2</t>
  </si>
  <si>
    <t>Tày 3,5%, San dìu 3,5%, khác 1,4%</t>
  </si>
  <si>
    <t>Tổ dân phố Vinh Quang 3</t>
  </si>
  <si>
    <t>Nùng 3,8%, Khác 6,7%</t>
  </si>
  <si>
    <t>Tổ dân phố Tân Sơn</t>
  </si>
  <si>
    <t>Tày 5,7%, Nùng 3,2%, Khác 3,2%</t>
  </si>
  <si>
    <t>10km</t>
  </si>
  <si>
    <t>Tổ dân phố Sơn Tía</t>
  </si>
  <si>
    <t>Tày 7,5%, Nùng 3,8%, Khác Khác 9,4%</t>
  </si>
  <si>
    <t>Tổ dân phố Hương Sơn</t>
  </si>
  <si>
    <t>Tày 4,1%, Sán dìu 3,3%, khác 4,9%</t>
  </si>
  <si>
    <t>Tổ dân phố Xứ Đào</t>
  </si>
  <si>
    <t>Tày %, khác 4%</t>
  </si>
  <si>
    <t>1km</t>
  </si>
  <si>
    <t>Tổ dân phố La Cảnh 1</t>
  </si>
  <si>
    <t>Tày 4,7%, Nùng 3,1%, San díu 6,3%, khác 3,9%</t>
  </si>
  <si>
    <t>Tổ dân phố La Cảnh 2</t>
  </si>
  <si>
    <t>Tày 5,8%, Nùng, sán dìu 5,8%, khác 2,9%</t>
  </si>
  <si>
    <t>Tổ dân phố Bãi Hát</t>
  </si>
  <si>
    <t>Tày 4,7%, Sán dìu 2,8%, khác 5,7%</t>
  </si>
  <si>
    <t>Tổ dân phố Chúc</t>
  </si>
  <si>
    <t>SAn dìu 2,4%, khác Tày, nùng 5%, khác 4,8%</t>
  </si>
  <si>
    <t>Tổ dân phố La Giang</t>
  </si>
  <si>
    <t xml:space="preserve">Tày 6,3%, 4,7%,Nùng 2,4%2,4%, Khác </t>
  </si>
  <si>
    <t>Tổ dân phố Chùa</t>
  </si>
  <si>
    <t>X-60</t>
  </si>
  <si>
    <t>Tày 2,5%, Dao 2,5%, Dao 2,5%, San díu 2,5%</t>
  </si>
  <si>
    <t>1,5km</t>
  </si>
  <si>
    <t>Tổ dân phố Đớ</t>
  </si>
  <si>
    <t>Tày 12,6%, 5,9%, khác 4,2%</t>
  </si>
  <si>
    <t>Tổ dân phố Na Chùa</t>
  </si>
  <si>
    <t>Thái, Nùng, Dìu: 7%</t>
  </si>
  <si>
    <t>Tổ dân phố Lý Nhân</t>
  </si>
  <si>
    <t>Tày 7,5%, khác , khác 10,3%</t>
  </si>
  <si>
    <t>Tổ dân phố Ao Cang</t>
  </si>
  <si>
    <t>Tày 7,4%, Nùng 11,7%, khác 2,1%</t>
  </si>
  <si>
    <t>6km</t>
  </si>
  <si>
    <t>Tổ dân phố Chũng Na</t>
  </si>
  <si>
    <t>Tày 8,4%, Nùng 5,6%, San dìu 4,2%, khác 4,2%</t>
  </si>
  <si>
    <t>P. Bách Quang</t>
  </si>
  <si>
    <t>Tổ dân phố Kè</t>
  </si>
  <si>
    <t>T-50</t>
  </si>
  <si>
    <t>Kinh ~ 97%, 
khác ~ 3%</t>
  </si>
  <si>
    <t>9,5km</t>
  </si>
  <si>
    <t>Tổ dân phố Ninh Hương</t>
  </si>
  <si>
    <t>8,4km</t>
  </si>
  <si>
    <t>Tổ dân phố Pha</t>
  </si>
  <si>
    <t>6,1km</t>
  </si>
  <si>
    <t>Tổ dân phố Ngân</t>
  </si>
  <si>
    <t>5,1km</t>
  </si>
  <si>
    <t>Tổ dân phố Trước</t>
  </si>
  <si>
    <t>5km</t>
  </si>
  <si>
    <t>Tổ dân phố Na Hoàng</t>
  </si>
  <si>
    <t>Tổ dân phố Sau</t>
  </si>
  <si>
    <t>Tổ dân phố Phú Thái</t>
  </si>
  <si>
    <t>7,3km</t>
  </si>
  <si>
    <t>Tổ dân phố 3 Tân Sơn</t>
  </si>
  <si>
    <t>Kinh &gt;99%, 
khác &lt; 1%</t>
  </si>
  <si>
    <t>Tổ dân phố 4 Tân Sơn</t>
  </si>
  <si>
    <t>Tổ dân phố 5 Tân Sơn</t>
  </si>
  <si>
    <t>Tổ dân phố Ga</t>
  </si>
  <si>
    <t>5,8km</t>
  </si>
  <si>
    <t>Tổ dân phố Tiến Bộ</t>
  </si>
  <si>
    <t>5,5km</t>
  </si>
  <si>
    <t>Tổ dân phố Tân Trung</t>
  </si>
  <si>
    <t>5,7km</t>
  </si>
  <si>
    <t>Tổ dân phố Bần</t>
  </si>
  <si>
    <t>Tổ dân phố Đông</t>
  </si>
  <si>
    <t>8,8km</t>
  </si>
  <si>
    <t>Tổ dân phố Nha Làng</t>
  </si>
  <si>
    <t>9,15km</t>
  </si>
  <si>
    <t>Tổ dân phố Soi</t>
  </si>
  <si>
    <t>12km</t>
  </si>
  <si>
    <t>Tổ dân phố Xộp</t>
  </si>
  <si>
    <t>9km</t>
  </si>
  <si>
    <t>Tổ dân phố Cầu</t>
  </si>
  <si>
    <t>8,3km</t>
  </si>
  <si>
    <t>Tổ dân phố Cử</t>
  </si>
  <si>
    <t>9,45km</t>
  </si>
  <si>
    <t>Tổ dân phố Cầu Gáo</t>
  </si>
  <si>
    <t>1,1km</t>
  </si>
  <si>
    <t>Tổ dân phố Làng Mới</t>
  </si>
  <si>
    <t>1,2km</t>
  </si>
  <si>
    <t>Tổ dân phố Mỏ Chè</t>
  </si>
  <si>
    <t>2,5km</t>
  </si>
  <si>
    <t>Tổ dân phố Đồi</t>
  </si>
  <si>
    <t>1,8km</t>
  </si>
  <si>
    <t>Tổ dân phố Bình Minh</t>
  </si>
  <si>
    <t>1,0km</t>
  </si>
  <si>
    <t>Tổ dân phố La Đình</t>
  </si>
  <si>
    <t>Tổ dân phố Làng Sắn</t>
  </si>
  <si>
    <t>1,7km</t>
  </si>
  <si>
    <t>Tổ dân phố Khu Yên</t>
  </si>
  <si>
    <t>0,7km</t>
  </si>
  <si>
    <t>Tổ dân phố Quang Minh</t>
  </si>
  <si>
    <t>Tổ dân phố Dọc Dài</t>
  </si>
  <si>
    <t>2,3km</t>
  </si>
  <si>
    <t>Tổ dân phố Tân Dương</t>
  </si>
  <si>
    <t>3,0km</t>
  </si>
  <si>
    <t>Tổ dân phố Cầu Sắt</t>
  </si>
  <si>
    <t>3,2km</t>
  </si>
  <si>
    <t>Tổ dân phố Tân Tiến</t>
  </si>
  <si>
    <t>4,2km</t>
  </si>
  <si>
    <t>Tổ dân phố Tân Mỹ 1</t>
  </si>
  <si>
    <t>5,4km</t>
  </si>
  <si>
    <t>Tổ dân phố Bài Lài</t>
  </si>
  <si>
    <t>NVH đã đền bù</t>
  </si>
  <si>
    <t>Tổ dân phố Mới</t>
  </si>
  <si>
    <t>X-75</t>
  </si>
  <si>
    <t>Tổ dân phố Đông Tiến</t>
  </si>
  <si>
    <t>4,1km</t>
  </si>
  <si>
    <t>Tổ dân phố Tân Thành 1</t>
  </si>
  <si>
    <t>4,7km</t>
  </si>
  <si>
    <t>Tổ dân phố Tân Thành 2</t>
  </si>
  <si>
    <t>4,6km</t>
  </si>
  <si>
    <t>Tổ dân phố Tân Thành 3</t>
  </si>
  <si>
    <t>4,5km</t>
  </si>
  <si>
    <t>Tổ dân phố Tân Mỹ 2</t>
  </si>
  <si>
    <t>Tổ dân phố Làng Dỗ</t>
  </si>
  <si>
    <t>2,8km</t>
  </si>
  <si>
    <t>P. Bắc Kạn</t>
  </si>
  <si>
    <t>Kinh~80%; Tày~10%; Khác~10%</t>
  </si>
  <si>
    <t>3Km</t>
  </si>
  <si>
    <t>X-85</t>
  </si>
  <si>
    <t>Kinh~91,7%; Tày~5,3%; Khác~13%</t>
  </si>
  <si>
    <t>Kinh~80%; Tày~15%; Khác~5%</t>
  </si>
  <si>
    <t>Kinh~60%; Tày~35%; Khác~5%</t>
  </si>
  <si>
    <t>X-45</t>
  </si>
  <si>
    <t>Tày~81%; Khác~19%</t>
  </si>
  <si>
    <t>Tổ dân phố 11A</t>
  </si>
  <si>
    <t>Tổ dân phố 11B</t>
  </si>
  <si>
    <t>Tổ dân phố 11C</t>
  </si>
  <si>
    <t>Tổ dân phố 12</t>
  </si>
  <si>
    <t>Tổ dân phố 13</t>
  </si>
  <si>
    <t>X-150</t>
  </si>
  <si>
    <t>Kinh~41,31%; Tày~50%; Khác~4,92%</t>
  </si>
  <si>
    <t>3,4km</t>
  </si>
  <si>
    <t>Tổ dân phố 14</t>
  </si>
  <si>
    <t>Tày~60%; Kinh -30%; Nùng~6%; Dao~4%</t>
  </si>
  <si>
    <t>4Km</t>
  </si>
  <si>
    <t>Tổ dân phố 15</t>
  </si>
  <si>
    <t>Tày~60%; Kinh~30%; Khác- 10%</t>
  </si>
  <si>
    <t>Tổ dân phố 16</t>
  </si>
  <si>
    <t>Tổ dân phố 17</t>
  </si>
  <si>
    <t>Kinh~50,3%; Tày~42%; Nùng~- 3,9%; Dao~3,8%</t>
  </si>
  <si>
    <t>Tổ dân phố 18</t>
  </si>
  <si>
    <t>Tày~66,2%; Kinh~31%; Khác~2,8%</t>
  </si>
  <si>
    <t>Tổ dân phố 1A</t>
  </si>
  <si>
    <t>Kinh- 75,8%; Tày~18,3%; Khác~5,9%</t>
  </si>
  <si>
    <t>Tổ dân phố 2A</t>
  </si>
  <si>
    <t>Kinh- 80%; Tày~15%; Khác~5%</t>
  </si>
  <si>
    <t>Tổ dân phố 3A</t>
  </si>
  <si>
    <t>Kinh~70%; Tày~20%; Khác~10%</t>
  </si>
  <si>
    <t>0,5km</t>
  </si>
  <si>
    <t>Tổ dân phố 5A</t>
  </si>
  <si>
    <t>0,5Km</t>
  </si>
  <si>
    <t>2Km</t>
  </si>
  <si>
    <t>Tổ dân phố 8B</t>
  </si>
  <si>
    <t>Tổ dân phố 9A</t>
  </si>
  <si>
    <t>Tổ dân phố 10A</t>
  </si>
  <si>
    <t>Kinh~60%; Tày~30%; Khác~10%</t>
  </si>
  <si>
    <t>Tổ dân phố 11</t>
  </si>
  <si>
    <t>Kinh~94%; Tày~4,4%; Khác~1,56%</t>
  </si>
  <si>
    <t>Tổ dân phố 12A</t>
  </si>
  <si>
    <t>Tổ dân phố 1B</t>
  </si>
  <si>
    <t>Tày~50%; Kinh~45%; Dao~2,5%; Khác~2,5%</t>
  </si>
  <si>
    <t>Tổ dân phố 2B</t>
  </si>
  <si>
    <t>Dao- 95,5; Kinh~2,3%; Khác~2,2%</t>
  </si>
  <si>
    <t>Tổ dân phố 3B</t>
  </si>
  <si>
    <t>Tày~80,51%; Kinh~13,91%; Dao~4,63%; Sán chỉ~1,28%</t>
  </si>
  <si>
    <t>Tổ dân phố 4B</t>
  </si>
  <si>
    <t>Tày~93%; Kinh~4%; Khác~3%</t>
  </si>
  <si>
    <t>11km</t>
  </si>
  <si>
    <t>Tổ dân phố 5B</t>
  </si>
  <si>
    <t>Tày~55%; Kinh~35%; Khác~10%</t>
  </si>
  <si>
    <t>Tổ dân phố 6B</t>
  </si>
  <si>
    <t>Tày~70%; Kinh~15%; Khác~15%</t>
  </si>
  <si>
    <t>13km</t>
  </si>
  <si>
    <t>Tổ dân phố 7B</t>
  </si>
  <si>
    <t>Kinh~46,23%; Tày~35,53%; Khác~18,24%</t>
  </si>
  <si>
    <t>14,5km</t>
  </si>
  <si>
    <t>Tổ dân phố Khau Dạ</t>
  </si>
  <si>
    <t>Tày~55%; Dao~16%; Kinh~15%; Khác~14%</t>
  </si>
  <si>
    <t>Tổ dân phố Thành Công</t>
  </si>
  <si>
    <t>Tày~75%; Kinh~20%; Khác~5%</t>
  </si>
  <si>
    <t>Tổ dân phố Trung Tâm</t>
  </si>
  <si>
    <t>Tổ dân phố Hợp Thành</t>
  </si>
  <si>
    <t>7km</t>
  </si>
  <si>
    <t>Tổ dân phố Nà Nàng</t>
  </si>
  <si>
    <t>Tổ dân phố Khuổi Cuồng</t>
  </si>
  <si>
    <t>Tày~93,89%; Kinh~2,90%; Nùng~- 2,05%; Dao~1,16%</t>
  </si>
  <si>
    <t>Tổ dân phố Tân Thành</t>
  </si>
  <si>
    <t>Dao 100%</t>
  </si>
  <si>
    <t>Tổ dân phố Khuổi Chang</t>
  </si>
  <si>
    <t>Tày~70%; Kinh~20%; Khác~10%</t>
  </si>
  <si>
    <t>Tổ dân phố Nam Đội Thân</t>
  </si>
  <si>
    <t>P. Đức Xuân</t>
  </si>
  <si>
    <t>Tổ dân phố số 1A</t>
  </si>
  <si>
    <t>Tày ~56%, Kinh ~ 43%, khác ~1%</t>
  </si>
  <si>
    <t>Tổ dân phố số 1B</t>
  </si>
  <si>
    <t>Tày ~55%, Kinh ~ 44%, khác ~1%</t>
  </si>
  <si>
    <t>0,8km</t>
  </si>
  <si>
    <t>Tổ dân phố số 2A</t>
  </si>
  <si>
    <t>Tày ~53%, Kinh ~ 44%, khác ~2%</t>
  </si>
  <si>
    <t>0,1km</t>
  </si>
  <si>
    <t>Tổ dân phố số 3A</t>
  </si>
  <si>
    <t>Tày ~58%, Kinh ~ 41%, khác ~1%</t>
  </si>
  <si>
    <t>Tổ dân phố số 4A</t>
  </si>
  <si>
    <t>Tày ~57%, Kinh ~ 42%, khác ~1%</t>
  </si>
  <si>
    <t>Tổ dân phố số 6 A</t>
  </si>
  <si>
    <t>0,2km</t>
  </si>
  <si>
    <t>Tổ dân phố số 7A</t>
  </si>
  <si>
    <t>Tày ~68%, Kinh ~ 31%, khác ~1%</t>
  </si>
  <si>
    <t>Tổ dân phố số 8A</t>
  </si>
  <si>
    <t>Tày ~70%, Kinh ~ 29%, khác ~1%</t>
  </si>
  <si>
    <t>0,3km</t>
  </si>
  <si>
    <t>Tổ dân phố số 8B</t>
  </si>
  <si>
    <t>X-120</t>
  </si>
  <si>
    <t>Tày ~85%, Kinh ~ 14%, khác ~1%</t>
  </si>
  <si>
    <t>Tổ dân phố số 9A</t>
  </si>
  <si>
    <t>Tày ~65%, Kinh ~ 34%, khác ~1%</t>
  </si>
  <si>
    <t>Tổ dân phố số 9B</t>
  </si>
  <si>
    <t>Tày ~59%, Kinh ~ 40%, khác ~1%</t>
  </si>
  <si>
    <t>0,6km</t>
  </si>
  <si>
    <t>Tổ dân phố số 10A</t>
  </si>
  <si>
    <t>Tổ dân phố số 10B</t>
  </si>
  <si>
    <t>Tổ dân phố số 11B</t>
  </si>
  <si>
    <t>Tày ~63%, Kinh ~ 36%, khác ~1%</t>
  </si>
  <si>
    <t>Tổ dân phố số 11A</t>
  </si>
  <si>
    <t>X-170</t>
  </si>
  <si>
    <t>Tày ~78%, Kinh ~ 21%, khác ~1%</t>
  </si>
  <si>
    <t>Tổ dân phố số 13A</t>
  </si>
  <si>
    <t>Tày ~76%, Kinh ~ 23%, khác ~1%</t>
  </si>
  <si>
    <t>Tổ dân phố số 1</t>
  </si>
  <si>
    <t>Tày ~20%, Kinh ~ 79%, khác ~1%</t>
  </si>
  <si>
    <t>Tổ dân phố số 2</t>
  </si>
  <si>
    <t>Tày ~41%, Kinh ~ 58%, khác ~1%</t>
  </si>
  <si>
    <t>Tổ dân phố số 3</t>
  </si>
  <si>
    <t>Tổ dân phố số 4</t>
  </si>
  <si>
    <t>X-40</t>
  </si>
  <si>
    <t>Tày ~87%, Kinh ~ 12%, khác ~1%</t>
  </si>
  <si>
    <t>Tổ dân phố số 5</t>
  </si>
  <si>
    <t>Tày 66%, Kinh ~ 33%, khác ~1%</t>
  </si>
  <si>
    <t>Tổ dân phố số 6</t>
  </si>
  <si>
    <t>Tày 63%, Kinh ~ 36%, khác ~1%</t>
  </si>
  <si>
    <t>Tổ dân phố số 7</t>
  </si>
  <si>
    <t>Tày 46%, Kinh ~ 53%, khác ~1%</t>
  </si>
  <si>
    <t>Tổ dân phố số 8</t>
  </si>
  <si>
    <t>Tày 37%, Kinh ~ 62%, khác ~1%</t>
  </si>
  <si>
    <t>Tổ dân phố số 9</t>
  </si>
  <si>
    <t>Tày 92%, Kinh ~ 17%, khác ~1%</t>
  </si>
  <si>
    <t>Tổ dân phố số 10</t>
  </si>
  <si>
    <t>Tày 94%, Kinh ~ 15%, khác ~1%</t>
  </si>
  <si>
    <t>Tổ dân phố số 11</t>
  </si>
  <si>
    <t>Tày 67%, Kinh ~ 32%, khác ~1%</t>
  </si>
  <si>
    <t>Tổ dân phố số 12</t>
  </si>
  <si>
    <t>Tày 76%, Kinh ~ 23%, khác ~1%</t>
  </si>
  <si>
    <t>Tổ dân phố số 13</t>
  </si>
  <si>
    <t>Tày 74%, Kinh ~ 25%, khác ~1%</t>
  </si>
  <si>
    <t>Tổ dân phố số 14</t>
  </si>
  <si>
    <t>Tày 53%, Kinh ~ 46%, khác ~1%</t>
  </si>
  <si>
    <t>Tổ dân phố số 15</t>
  </si>
  <si>
    <t>Tày 72%, Kinh ~ 27%, khác ~1%</t>
  </si>
  <si>
    <t>Tổ dân phố số 16</t>
  </si>
  <si>
    <t>Tày 27%, Kinh ~ 72%, khác ~1%</t>
  </si>
  <si>
    <t>Tổ dân phố số 17</t>
  </si>
  <si>
    <t>X-65</t>
  </si>
  <si>
    <t>Tày 98%, Kinh ~ 1%, khác ~1%</t>
  </si>
  <si>
    <t>Tổ dân phố 1C</t>
  </si>
  <si>
    <t>Tày 60%, Kinh ~ 39%, khác ~1%</t>
  </si>
  <si>
    <t>Tổ dân phố 2C</t>
  </si>
  <si>
    <t>Tày 55%, Kinh ~ 44%, khác ~1%</t>
  </si>
  <si>
    <t>Tổ dân phố 3C</t>
  </si>
  <si>
    <t>Tổ dân phố 4C</t>
  </si>
  <si>
    <t>Tày 50%, Kinh ~ 49%, khác ~1%</t>
  </si>
  <si>
    <t>Tổ dân phố 5C</t>
  </si>
  <si>
    <t>Tày 40%, Kinh ~ 59%, khác ~1%</t>
  </si>
  <si>
    <t>Tổ dân phố 6C</t>
  </si>
  <si>
    <t>X-30</t>
  </si>
  <si>
    <t>Tày 57%, Kinh ~ 42%, khác ~1%</t>
  </si>
  <si>
    <t>Tổ dân phố 7C</t>
  </si>
  <si>
    <t>Tổ dân phố 8C</t>
  </si>
  <si>
    <t>Tổ dân phố 9C</t>
  </si>
  <si>
    <t>Tày 10 %, Kinh ~ 89%, khác ~1%</t>
  </si>
  <si>
    <t>Tổ dân phố 10C</t>
  </si>
  <si>
    <t>Tày 90 %, Kinh ~ 9%, khác ~1%</t>
  </si>
  <si>
    <t>Tày 74 %, Kinh ~ 25%, khác ~1%</t>
  </si>
  <si>
    <t>Tổ dân phố 12C</t>
  </si>
  <si>
    <t>Tày 67 %, Kinh ~ 32%, khác ~1%</t>
  </si>
  <si>
    <t>P. Gia Sàng</t>
  </si>
  <si>
    <t>Kinh~90%;  Khác~10%</t>
  </si>
  <si>
    <t>Kinh~90%;  Khác~13%</t>
  </si>
  <si>
    <t>Tổ dân phố Cam Giá 1</t>
  </si>
  <si>
    <t>Tổ dân phố Cam Giá 2</t>
  </si>
  <si>
    <t>Tổ dân phố Cam Giá 3</t>
  </si>
  <si>
    <t>Tổ dân phố Cam Giá 4</t>
  </si>
  <si>
    <t>Kinh~90%;  Khác~12%</t>
  </si>
  <si>
    <t>Tổ dân phố Cam Giá 5</t>
  </si>
  <si>
    <t>Tổ dân phố Cam Giá 6</t>
  </si>
  <si>
    <t>Kinh~67%; Sán dìu~23%Khác~10%</t>
  </si>
  <si>
    <t>Tổ dân phố Cam Giá 7</t>
  </si>
  <si>
    <t>Tổ dân phố Cam Giá 8</t>
  </si>
  <si>
    <t>Tổ dân phố Cam Giá 9</t>
  </si>
  <si>
    <t>Tổ dân phố Cam Giá 10</t>
  </si>
  <si>
    <t>Tổ dân phố Cam Giá 11</t>
  </si>
  <si>
    <t>Tổ dân phố Cam Giá 12</t>
  </si>
  <si>
    <t>Tổ dân phố Cam Giá 13</t>
  </si>
  <si>
    <t>Tổ dân phố Hương Sơn 1</t>
  </si>
  <si>
    <t>Tổ dân phố Hương Sơn 2</t>
  </si>
  <si>
    <t>Tổ dân phố Hương Sơn 3</t>
  </si>
  <si>
    <t>Tổ dân phố Hương Sơn 4</t>
  </si>
  <si>
    <t>Tổ dân phố Hương Sơn 5</t>
  </si>
  <si>
    <t>Tổ dân phố Hương Sơn 6</t>
  </si>
  <si>
    <t>Tổ dân phố Hương Sơn 7</t>
  </si>
  <si>
    <t>Tổ dân phố Hương Sơn 8</t>
  </si>
  <si>
    <t>Tổ dân phố Hương Sơn 9</t>
  </si>
  <si>
    <t>Tổ dân phố Hương Sơn 10</t>
  </si>
  <si>
    <t>Tổ dân phố Hương Sơn 11</t>
  </si>
  <si>
    <t>Tổ dân phố Hương Sơn 12</t>
  </si>
  <si>
    <t>500m</t>
  </si>
  <si>
    <t>Tổ dân phố Hương Sơn 13</t>
  </si>
  <si>
    <t>Tổ dân phố Hương Sơn 14</t>
  </si>
  <si>
    <t>Tổ dân phố Hương Sơn 15</t>
  </si>
  <si>
    <t>Tổ dân phố Hương Sơn 16</t>
  </si>
  <si>
    <t>Tổ dân phố Đồng Tâm</t>
  </si>
  <si>
    <t>Kinh~62%; Hoa~28%  Khác~10%</t>
  </si>
  <si>
    <t>Tổ dân phố Toàn Thắng 1</t>
  </si>
  <si>
    <t>Tổ dân phố Toàn Thắng 2</t>
  </si>
  <si>
    <t>Tổ dân phố Đồng Ao</t>
  </si>
  <si>
    <t>Tổ dân phố Đồng Tân</t>
  </si>
  <si>
    <t>Tổ dân phố Trà Viên</t>
  </si>
  <si>
    <t>Tổ dân phố Đồng Vạn</t>
  </si>
  <si>
    <t>Tổ dân phố Xuân Đám</t>
  </si>
  <si>
    <t>P. Linh Sơn</t>
  </si>
  <si>
    <t>Kinh: 88,4%; khác:11,6 %</t>
  </si>
  <si>
    <t>Khoảng 7,5 km</t>
  </si>
  <si>
    <t>Kinh:89,9%; khác: 10,1%</t>
  </si>
  <si>
    <t>Kinh: 92,7%; khác: 7,3%</t>
  </si>
  <si>
    <t>Kinh:87,3%; khác:12,7%</t>
  </si>
  <si>
    <t>Kinh:93,9%; khác:6,1%</t>
  </si>
  <si>
    <t>Kinh:88,5%; khác:11,5%</t>
  </si>
  <si>
    <t>Kinh:90,4; khác9,6%</t>
  </si>
  <si>
    <t>Kinh: 90,9%; khác:9,1%</t>
  </si>
  <si>
    <t>Kinh:89,9%; khác:10,1%</t>
  </si>
  <si>
    <t>Kinh:86,6%; khác13,4%</t>
  </si>
  <si>
    <t>Kinh: 87,9; khác:12,1%</t>
  </si>
  <si>
    <t>Tổ dân phố Gia Bẩy</t>
  </si>
  <si>
    <t>Kinh:92,5%; Khác7,5%</t>
  </si>
  <si>
    <t>Kinh:93,2%; khác:6,8%</t>
  </si>
  <si>
    <t>Tổ dân phố Văn Thánh</t>
  </si>
  <si>
    <t>Kinh:93,4%; khác:6,6%</t>
  </si>
  <si>
    <t>Tổ dân phố Ao Voi</t>
  </si>
  <si>
    <t>Kinh:77,7%; khác:22,3%</t>
  </si>
  <si>
    <t>Tổ dân phố Đồng Bẩm</t>
  </si>
  <si>
    <t>Kinh:32,3%;Sán dìu:67,7%</t>
  </si>
  <si>
    <t>Tổ dân phố Tân Hương</t>
  </si>
  <si>
    <t>Kinh:81,7%;khác:18,3%</t>
  </si>
  <si>
    <t>Kinh:86,4%;khác:13,6%</t>
  </si>
  <si>
    <t>Kinh:80,2%; khác:19,8%</t>
  </si>
  <si>
    <t>Tổ dân phố Nhị Hoà</t>
  </si>
  <si>
    <t>Kinh: 27,5%; khác:72,5%</t>
  </si>
  <si>
    <t>Tổ dân phố Hội Hiểu</t>
  </si>
  <si>
    <t>Kinh:44,2%; khác:55,8%</t>
  </si>
  <si>
    <t>Khoảng 10 km</t>
  </si>
  <si>
    <t>Tổ dân phố Gò Chè 1</t>
  </si>
  <si>
    <t>Kinh:93%; khác:7%</t>
  </si>
  <si>
    <t>Tổ dân phố Cổ Rùa</t>
  </si>
  <si>
    <t>Kinh:77,9%; khác:22,1%</t>
  </si>
  <si>
    <t>Tổ dân phố Phúc Lộc</t>
  </si>
  <si>
    <t>Kinh:28,6%; khác:71,4%</t>
  </si>
  <si>
    <t>Tổ dân phố Thác Lở</t>
  </si>
  <si>
    <t>Kinh:1,3%; khác:98,7%</t>
  </si>
  <si>
    <t>Kinh:88,1%; khác:11,9%</t>
  </si>
  <si>
    <t>Tổ dân phố Gốc Vối 1</t>
  </si>
  <si>
    <t>Kinh:92,3%; khác:7,7%</t>
  </si>
  <si>
    <t>Tổ dân phố Gốc Vối 2</t>
  </si>
  <si>
    <t>Kinh:78,2%; khác:21,8%</t>
  </si>
  <si>
    <t>Tổ dân phố Ao Vàng</t>
  </si>
  <si>
    <t>Kinh:6,2%; khác:93,8%</t>
  </si>
  <si>
    <t>Tổ dân phố Làng Vàng</t>
  </si>
  <si>
    <t>Kinh:6,1%; khác:93,9%</t>
  </si>
  <si>
    <t>Tổ dân phố Tân Phong</t>
  </si>
  <si>
    <t>Kinh:85,7%; khác:14,3%</t>
  </si>
  <si>
    <t>Tổ dân phố Vải</t>
  </si>
  <si>
    <t>Kinh: 100%</t>
  </si>
  <si>
    <t>Tổ dân phố Cầu Đá</t>
  </si>
  <si>
    <t>Kinh:6,8%; khác:93,2%</t>
  </si>
  <si>
    <t>Tổ dân phố Quyết Thắng</t>
  </si>
  <si>
    <t>Tổ dân phố Hùng Vương</t>
  </si>
  <si>
    <t>Kinh: 93,4%; khác:6,6%</t>
  </si>
  <si>
    <t>Khoảng 5 km</t>
  </si>
  <si>
    <t>Tổ dân phố Thanh Chử</t>
  </si>
  <si>
    <t>Kinh:1,2%; khác:98,8%</t>
  </si>
  <si>
    <t>Tổ dân phố Thông Nhãn</t>
  </si>
  <si>
    <t>Kinh:4,9%; khác:95,1%</t>
  </si>
  <si>
    <t>Tổ dân phố Bến Đò</t>
  </si>
  <si>
    <t>Kinh:82,1%; khác:17,9%</t>
  </si>
  <si>
    <t>Tổ dân phố Khánh Hòa</t>
  </si>
  <si>
    <t>Kinh:86,3%; Khác:13,7%</t>
  </si>
  <si>
    <t>Tổ dân phố Ngọc Lâm</t>
  </si>
  <si>
    <t>Kinh:93,1; khác:6,9%</t>
  </si>
  <si>
    <t>Tổ dân phố Cây Sơn</t>
  </si>
  <si>
    <t>Kinh:2%; khác:98%</t>
  </si>
  <si>
    <t>Tổ dân phố Núi Hột</t>
  </si>
  <si>
    <t>Kinh:79,1%; khác:20,9%</t>
  </si>
  <si>
    <t>Tổ dân phố Mỏ Đá</t>
  </si>
  <si>
    <t>Kinh:93,1%; khác:6,9%</t>
  </si>
  <si>
    <t>Tổ dân phố Ao Lang</t>
  </si>
  <si>
    <t>Kinh:1%; khác:99%</t>
  </si>
  <si>
    <t>Tổ dân phố Làng Phan</t>
  </si>
  <si>
    <t>Kinh:15,6; Khác:84,4%</t>
  </si>
  <si>
    <t>Tổ dân phố Cây Thị</t>
  </si>
  <si>
    <t>Kinh:49,8%; khác:50,2%</t>
  </si>
  <si>
    <t>Tổ dân phố Tân Lập</t>
  </si>
  <si>
    <t>Kinh:100%</t>
  </si>
  <si>
    <t>Tổ dân phố Nam Sơn</t>
  </si>
  <si>
    <t>Kinh:95,9%; khác:4,1%</t>
  </si>
  <si>
    <t>Tổ dân phố Hóc</t>
  </si>
  <si>
    <t>Kinh:90,3%; khác:9,7%</t>
  </si>
  <si>
    <t>Khoảng 1 km - 2km</t>
  </si>
  <si>
    <t>Tổ dân phố Gò Chè 2</t>
  </si>
  <si>
    <t>Kinh:86,2%; khác:13,8%</t>
  </si>
  <si>
    <t>Tổ dân phố Thông</t>
  </si>
  <si>
    <t>Tổ dân phố Sộp</t>
  </si>
  <si>
    <t>Kinh:91,2%; khác:8,8%</t>
  </si>
  <si>
    <t>Tổ dân phố Đảng</t>
  </si>
  <si>
    <t>Kinh:86,7%; khác:13,3%</t>
  </si>
  <si>
    <t>Tổ dân phố Già</t>
  </si>
  <si>
    <t>Kinh:91,6%; khác:8,4%</t>
  </si>
  <si>
    <t>Tổ dân phố Bầu</t>
  </si>
  <si>
    <t>Kinh:91,1%; khác:8,9%</t>
  </si>
  <si>
    <t>Tổ dân phố Huống Trung</t>
  </si>
  <si>
    <t>Tổ dân phố Trám</t>
  </si>
  <si>
    <t>Kinh:86,3%; khác:13,7%</t>
  </si>
  <si>
    <t>Tổ dân phố Cậy</t>
  </si>
  <si>
    <t>Kinh:93,15; khác:6,9%</t>
  </si>
  <si>
    <t>P. Phan Đình Phùng</t>
  </si>
  <si>
    <t>Kinh~83%; 
Tày~ 10%; 
Sán Dìu~1,4; Nùng~3,3%
khác 4,3</t>
  </si>
  <si>
    <t>Từ 0,5 đến 2 km</t>
  </si>
  <si>
    <t>X-200</t>
  </si>
  <si>
    <t>X-110</t>
  </si>
  <si>
    <t>X-180</t>
  </si>
  <si>
    <t>X-250</t>
  </si>
  <si>
    <t>Tổ dân phố 19</t>
  </si>
  <si>
    <t>Tổ dân phố 20</t>
  </si>
  <si>
    <t>Tổ dân phố 21</t>
  </si>
  <si>
    <t>Tổ dân phố 22</t>
  </si>
  <si>
    <t>Tổ dân phố 23</t>
  </si>
  <si>
    <t>Tổ dân phố 24</t>
  </si>
  <si>
    <t>Tổ dân phố 25</t>
  </si>
  <si>
    <t>Tổ dân phố 26</t>
  </si>
  <si>
    <t>Tổ dân phố 27</t>
  </si>
  <si>
    <t>X-140</t>
  </si>
  <si>
    <t>Từ 1 đến 3 km</t>
  </si>
  <si>
    <t>Tổ dân phố 28</t>
  </si>
  <si>
    <t>X-141</t>
  </si>
  <si>
    <t>Tổ dân phố 29</t>
  </si>
  <si>
    <t>Tổ dân phố 30</t>
  </si>
  <si>
    <t>Tổ dân phố 31</t>
  </si>
  <si>
    <t>Tổ dân phố 32</t>
  </si>
  <si>
    <t>Tổ dân phố 33</t>
  </si>
  <si>
    <t>X-230</t>
  </si>
  <si>
    <t>Tổ dân phố 34</t>
  </si>
  <si>
    <t>Tổ dân phố 35</t>
  </si>
  <si>
    <t>Tổ dân phố 36</t>
  </si>
  <si>
    <t>Tổ dân phố 37</t>
  </si>
  <si>
    <t>Tổ dân phố 38</t>
  </si>
  <si>
    <t>Tổ dân phố 39</t>
  </si>
  <si>
    <t>Tổ dân phố 40</t>
  </si>
  <si>
    <t>Tổ dân phố 41</t>
  </si>
  <si>
    <t>Từ 2 đến 3 km</t>
  </si>
  <si>
    <t>Tổ dân phố 42</t>
  </si>
  <si>
    <t>Tổ dân phố 43</t>
  </si>
  <si>
    <t>Tổ dân phố 44</t>
  </si>
  <si>
    <t>Tổ dân phố 45</t>
  </si>
  <si>
    <t>Tổ dân phố 46</t>
  </si>
  <si>
    <t>Tổ dân phố 47</t>
  </si>
  <si>
    <t>Tổ dân phố 48</t>
  </si>
  <si>
    <t>Tổ dân phố 49</t>
  </si>
  <si>
    <t>Từ 2 đến 4 km</t>
  </si>
  <si>
    <t>Tổ dân phố 50</t>
  </si>
  <si>
    <t>Tổ dân phố 51</t>
  </si>
  <si>
    <t>Tổ dân phố 52</t>
  </si>
  <si>
    <t>Tổ dân phố 53</t>
  </si>
  <si>
    <t>Từ 3 đến 4 km</t>
  </si>
  <si>
    <t>Tổ dân phố 54</t>
  </si>
  <si>
    <t>X-300</t>
  </si>
  <si>
    <t>Tổ dân phố 55</t>
  </si>
  <si>
    <t>Tổ dân phố 56</t>
  </si>
  <si>
    <t>Tổ dân phố 57</t>
  </si>
  <si>
    <t>Tổ dân phố 58</t>
  </si>
  <si>
    <t>Tổ dân phố 59</t>
  </si>
  <si>
    <t>Tổ dân phố 60</t>
  </si>
  <si>
    <t>Tổ dân phố 61</t>
  </si>
  <si>
    <t>Tổ dân phố 62</t>
  </si>
  <si>
    <t>Tổ dân phố 63</t>
  </si>
  <si>
    <t>Tổ dân phố 64</t>
  </si>
  <si>
    <t>Tổ dân phố 65</t>
  </si>
  <si>
    <t>Tổ dân phố 66</t>
  </si>
  <si>
    <t>Tổ dân phố 67</t>
  </si>
  <si>
    <t>Tổ dân phố 68</t>
  </si>
  <si>
    <t>Tổ dân phố 69</t>
  </si>
  <si>
    <t>Tổ dân phố 70</t>
  </si>
  <si>
    <t>Tổ dân phố 71</t>
  </si>
  <si>
    <t>Tổ dân phố 72</t>
  </si>
  <si>
    <t>Tổ dân phố 73</t>
  </si>
  <si>
    <t>Tổ dân phố 74</t>
  </si>
  <si>
    <t>Tổ dân phố 75</t>
  </si>
  <si>
    <t>Tổ dân phố 76</t>
  </si>
  <si>
    <t>Tổ dân phố 77</t>
  </si>
  <si>
    <t>Tổ dân phố 78</t>
  </si>
  <si>
    <t>Tổ dân phố 79</t>
  </si>
  <si>
    <t>Tổ dân phố 80</t>
  </si>
  <si>
    <t>Tổ dân phố 81</t>
  </si>
  <si>
    <t>Tổ dân phố 82</t>
  </si>
  <si>
    <t>Tổ dân phố 83</t>
  </si>
  <si>
    <t>Từ 1 đến 2 km</t>
  </si>
  <si>
    <t>Tổ dân phố 84</t>
  </si>
  <si>
    <t>Tổ dân phố 85</t>
  </si>
  <si>
    <t>Tổ dân phố 86</t>
  </si>
  <si>
    <t>Tổ dân phố 87</t>
  </si>
  <si>
    <t>Tổ dân phố 88</t>
  </si>
  <si>
    <t>Tổ dân phố 89</t>
  </si>
  <si>
    <t>Tổ dân phố 90</t>
  </si>
  <si>
    <t>Tổ dân phố 91</t>
  </si>
  <si>
    <t>Tổ dân phố 92</t>
  </si>
  <si>
    <t>Tổ dân phố 93</t>
  </si>
  <si>
    <t>Tổ dân phố 94</t>
  </si>
  <si>
    <t>Tổ dân phố 95</t>
  </si>
  <si>
    <t>Tổ dân phố 96</t>
  </si>
  <si>
    <t>Tổ dân phố 97</t>
  </si>
  <si>
    <t>Tổ dân phố 98</t>
  </si>
  <si>
    <t>Tổ dân phố 99</t>
  </si>
  <si>
    <t>Tổ dân phố 100</t>
  </si>
  <si>
    <t>Tổ dân phố 101</t>
  </si>
  <si>
    <t>Từ 0,5 đến 1,5 km</t>
  </si>
  <si>
    <t>Tổ dân phố 102</t>
  </si>
  <si>
    <t>Tổ dân phố 103</t>
  </si>
  <si>
    <t>Tổ dân phố 104</t>
  </si>
  <si>
    <t>Tổ dân phố 105</t>
  </si>
  <si>
    <t>Tổ dân phố 106</t>
  </si>
  <si>
    <t>Tổ dân phố 107</t>
  </si>
  <si>
    <t>Tổ dân phố 108</t>
  </si>
  <si>
    <t>Tổ dân phố 109</t>
  </si>
  <si>
    <t>X-47</t>
  </si>
  <si>
    <t>Tổ dân phố 110</t>
  </si>
  <si>
    <t>P. Phổ Yên</t>
  </si>
  <si>
    <t>Kinh~99,96%
Khác~0,04 %</t>
  </si>
  <si>
    <t>Từ 0,5km đến 1Km</t>
  </si>
  <si>
    <t>Kinh~99,91%
Khác~0,09 %</t>
  </si>
  <si>
    <t>Kinh~99,98%
Khác~0,02%</t>
  </si>
  <si>
    <t>Kinh~99,97%
Khác~0,03 %</t>
  </si>
  <si>
    <t>Tổ dân phố Thành Lập 1</t>
  </si>
  <si>
    <t>Tổ dân phố Kim Thái</t>
  </si>
  <si>
    <t>Kinh~ 99,98%
Khác~0,02%</t>
  </si>
  <si>
    <t>Tổ dân phố Yên Trung</t>
  </si>
  <si>
    <t>Tổ dân phố Đồng Dẫy</t>
  </si>
  <si>
    <t>Tổ dân phố Đại Phong</t>
  </si>
  <si>
    <t>Tổ dân phố Yên Ninh</t>
  </si>
  <si>
    <t xml:space="preserve">Kinh~ 99,96%
Khác~0,04% </t>
  </si>
  <si>
    <t>Tổ dân phố Quán Vã</t>
  </si>
  <si>
    <t>Kinh~99,95%
Khác~0,05%</t>
  </si>
  <si>
    <t>Tổ dân phố Đầu Cầu</t>
  </si>
  <si>
    <t>Kinh~99,94%
Khác~0,06%</t>
  </si>
  <si>
    <t>Tổ dân phố Bến 2</t>
  </si>
  <si>
    <t>Kinh~99,98%
Khác~0,02 %</t>
  </si>
  <si>
    <t>Từ 1 km đến 5Km</t>
  </si>
  <si>
    <t>Tổ dân phố Bến 1</t>
  </si>
  <si>
    <t>Kinh~99,96%
Khác~0,04%</t>
  </si>
  <si>
    <t>SHC với TDP Bến 2</t>
  </si>
  <si>
    <t>Tổ dân phố Chiềng</t>
  </si>
  <si>
    <t>Tổ dân phố Dương</t>
  </si>
  <si>
    <t>Tổ dân phố Tuần</t>
  </si>
  <si>
    <t>Tổ dân phố Hưng Thịnh</t>
  </si>
  <si>
    <t>Kinh~99,97%
Khác~0,03%</t>
  </si>
  <si>
    <t>Tổ dân phố Đấp 3</t>
  </si>
  <si>
    <t>Kinh~ 99,93%
Khác~0,07%</t>
  </si>
  <si>
    <t>Tổ dân phố Đấp 2</t>
  </si>
  <si>
    <t>Kinh~99,95%
Khác~0,05 %</t>
  </si>
  <si>
    <t>SHC với TDP Đấp 3</t>
  </si>
  <si>
    <t>Tổ dân phố Chùa1</t>
  </si>
  <si>
    <t>Tổ dân phố Chùa 2</t>
  </si>
  <si>
    <t>Tổ dân phố Đài 1</t>
  </si>
  <si>
    <t>Kinh~ 99,94%
Khác~0,06%</t>
  </si>
  <si>
    <t>Tổ dân phố Đài 2</t>
  </si>
  <si>
    <t>Kinh~ 99,95%
Khác~0,05%</t>
  </si>
  <si>
    <t>Tổ dân phố Ba Xã</t>
  </si>
  <si>
    <t>Kinh~ 99,96%
Khác~0,04%</t>
  </si>
  <si>
    <t>Tổ dân phố Ruộng</t>
  </si>
  <si>
    <t>Tổ dân phố Đầm</t>
  </si>
  <si>
    <t>Kinh~99,99%
Khác~0,01 %</t>
  </si>
  <si>
    <t>Tổ dân phố Thống Hạ</t>
  </si>
  <si>
    <t>Tổ dân phố Cây Xanh</t>
  </si>
  <si>
    <t>Tổ dân phố Thành Lập</t>
  </si>
  <si>
    <t>Từ 1km đến 3km</t>
  </si>
  <si>
    <t>Tổ dân phố Ấm</t>
  </si>
  <si>
    <t>Kinh~ 99,97%
Khác~0,03%</t>
  </si>
  <si>
    <t>Tổ dân phố Diện</t>
  </si>
  <si>
    <t>Kinh~ 99,987%
Khác~0,02%</t>
  </si>
  <si>
    <t>Tổ dân phố Hiệp Đồng</t>
  </si>
  <si>
    <t>Từ 2 km đến 5Km</t>
  </si>
  <si>
    <t>Tổ dân phố Đông Sinh</t>
  </si>
  <si>
    <t>Tổ dân phố Yên Mễ</t>
  </si>
  <si>
    <t>Từ 4 km đến 9Km</t>
  </si>
  <si>
    <t>Tổ dân phố Giếng</t>
  </si>
  <si>
    <t xml:space="preserve">Kinh~ 99,98%
Khác~0,02% </t>
  </si>
  <si>
    <t>Tổ dân phố Ngoài</t>
  </si>
  <si>
    <t>Tổ dân phố Mãn Chiêm</t>
  </si>
  <si>
    <t xml:space="preserve">Kinh~ 99,97%
Khác~0,03% </t>
  </si>
  <si>
    <t>Tổ dân phố Hanh</t>
  </si>
  <si>
    <t>Tổ dân phố Hắng</t>
  </si>
  <si>
    <t>Tổ dân phố Liên Sơn</t>
  </si>
  <si>
    <t>Tổ dân phố Liên Minh</t>
  </si>
  <si>
    <t>Tổ dân phố Cống Thượng</t>
  </si>
  <si>
    <t>Tổ dân phố Cầu Rẽo</t>
  </si>
  <si>
    <t>Tổ dân phố Thống Nhất</t>
  </si>
  <si>
    <t>Từ 3 km đến 7Km</t>
  </si>
  <si>
    <t>Tổ dân phố Tâm Quang</t>
  </si>
  <si>
    <t>Tổ dân phố Bông Hồng</t>
  </si>
  <si>
    <t>Tổ dân phố Phú Hưng</t>
  </si>
  <si>
    <t>Tổ dân phố Đại Xuân</t>
  </si>
  <si>
    <t>Tổ dân phố Đại Thịnh</t>
  </si>
  <si>
    <t>Tổ dân phố Đại Cát</t>
  </si>
  <si>
    <t>Tổ dân phố Đại Đồng</t>
  </si>
  <si>
    <t>P. Phúc Thuận</t>
  </si>
  <si>
    <t>Tổ dân phố A1</t>
  </si>
  <si>
    <t>Sán dìu~7,68 %  Khác~7,1 %  Kinh~85,22 %</t>
  </si>
  <si>
    <t>Khoảng 1,2 km</t>
  </si>
  <si>
    <t>Tổ dân phố A2</t>
  </si>
  <si>
    <t>Kinh~95,5   Khác~4,5 %</t>
  </si>
  <si>
    <t>Khoảng 1,3 km</t>
  </si>
  <si>
    <t>Kinh~100%</t>
  </si>
  <si>
    <t>khoảng 1,2 km</t>
  </si>
  <si>
    <t>Tổ dân phố Trung</t>
  </si>
  <si>
    <t>Sán Dìu~89,95 % Khác~10,05 %</t>
  </si>
  <si>
    <t>Tổ dân phố Phúc Long</t>
  </si>
  <si>
    <t>Sán dìu~84,5 %  Khác~15,5 %</t>
  </si>
  <si>
    <t>khoảng 0,5 km</t>
  </si>
  <si>
    <t>Tổ dân phố Làng Luông</t>
  </si>
  <si>
    <t>Sán dìu~5,42 %  Khác~4,3 %  Kinh~90,28 %</t>
  </si>
  <si>
    <t>Tổ dân phố Thuận Đức 1</t>
  </si>
  <si>
    <t>Sán dìu~8,24 % Nùng~6,25 % Khác~2,94 % Kinh~82,57 %</t>
  </si>
  <si>
    <t>Khoảng 2 km</t>
  </si>
  <si>
    <t>Tổ dân phố Sơn Trung</t>
  </si>
  <si>
    <t>Nùng~4 %  Sán dìu~2,52 %  Khác~3,42 %  Kinh~90,06 %</t>
  </si>
  <si>
    <t>khoảng 1,3 km</t>
  </si>
  <si>
    <t>Tổ dân phố Ấp Lươn</t>
  </si>
  <si>
    <t>Tày~18,62 % Nùng~9, 04 % 
Sán dìu~3,72 % Kinh~68,62 %</t>
  </si>
  <si>
    <t>khoảng 15 km</t>
  </si>
  <si>
    <t>Tổ dân phố Nông Trường</t>
  </si>
  <si>
    <t>Tày~2,07 % Nùng~1,88 % 
Sán dìu~13,75 % Kinh~82,3 %</t>
  </si>
  <si>
    <t>khoảng 10,5 km</t>
  </si>
  <si>
    <t>Tổ dân phố Đồng Đèo</t>
  </si>
  <si>
    <t>Tày~3,32 % Nùng~4,15 % 
Sán dìu~4,98 % Kinh~87,55 %</t>
  </si>
  <si>
    <t>Khoảng 9 km</t>
  </si>
  <si>
    <t>Tổ dân phố Tân Ấp 1</t>
  </si>
  <si>
    <t>Tày~ 1,60 % Nùng~1,60 % Dao~1,86 % 
Sán dìu~2% 
Khác ~1,60 % Kinh~91,43 %</t>
  </si>
  <si>
    <t>Tổ dân phố Tân Ấp 2</t>
  </si>
  <si>
    <t>Tày~3,22 % Nùng~19,32 % Khác~4,02 % Kinh~73,44 %</t>
  </si>
  <si>
    <t>Khoảng 10km</t>
  </si>
  <si>
    <t>Kinh~88,87 %  Khác~11,13 %</t>
  </si>
  <si>
    <t>Khoảng 7m</t>
  </si>
  <si>
    <t>Tổ dân phố Khe Đù</t>
  </si>
  <si>
    <t>Kinh~98,07 % Khác~1,93 %</t>
  </si>
  <si>
    <t>Khoảng 8,5 km</t>
  </si>
  <si>
    <t>Tổ dân phố Khe Lánh</t>
  </si>
  <si>
    <t>Kinh~83,61 % Khác~16,39 %</t>
  </si>
  <si>
    <t>khoảng 8,8 km</t>
  </si>
  <si>
    <t>Tổ dân phố Quân Xóm</t>
  </si>
  <si>
    <t>Dao~11,81 % 
Sán dìu~4,2 % Khác~4,3 % Kinh~79,69 %</t>
  </si>
  <si>
    <t>Tổ dân phố Hang Dơi</t>
  </si>
  <si>
    <t>Dao~17 % Khác~5,3 % Kinh~77,7 %</t>
  </si>
  <si>
    <t>khoảng 6 km</t>
  </si>
  <si>
    <t>Tổ dân phố Đồng Muốn</t>
  </si>
  <si>
    <t>Sán dìu~94 %; khác~6 %</t>
  </si>
  <si>
    <t>Tổ dân phố Đầm Ban</t>
  </si>
  <si>
    <t>Dao~44 % Khác~5,7 % Kinh~50,3 %</t>
  </si>
  <si>
    <t>khoảng 7 km</t>
  </si>
  <si>
    <t>Tổ dân phố Phúc Tài</t>
  </si>
  <si>
    <t>Tày~4,2 % 
Sán dìu~4,87 % Khác~4,19 % Kinh~86,74 %</t>
  </si>
  <si>
    <t>khoảng 4,5 km</t>
  </si>
  <si>
    <t>Kinh~93,4 % Khác~6,6 %</t>
  </si>
  <si>
    <t>khoảng 4km</t>
  </si>
  <si>
    <t>Tổ dân phố Bãi Hu</t>
  </si>
  <si>
    <t>Tày~6,29 % Dao~3,02 % Sán dìu~13,3 % Kinh~77,39 %</t>
  </si>
  <si>
    <t>Khoảng 4km</t>
  </si>
  <si>
    <t>Tổ dân phố Đức Phú</t>
  </si>
  <si>
    <t>Kinh~96,74 % Khác~3,26 %</t>
  </si>
  <si>
    <t>Khoảng 3,6km</t>
  </si>
  <si>
    <t>Tổ dân phố Chãng</t>
  </si>
  <si>
    <t>Sán dìu~77 % Khác~2,51 % Kinh~20,49 %</t>
  </si>
  <si>
    <t>Khoảng 3km</t>
  </si>
  <si>
    <t>Sán dìu~5,42 %  Khác~4,4 %  Kinh~90,18 %</t>
  </si>
  <si>
    <t>khoảng 1,5 km</t>
  </si>
  <si>
    <t>Tổ dân phố Quân Cay</t>
  </si>
  <si>
    <t>Sán dìu~80 % khác~20 %</t>
  </si>
  <si>
    <t>khoảng 3,8 km</t>
  </si>
  <si>
    <t>Tổ dân phố Hồng Cóc</t>
  </si>
  <si>
    <t>Sán dìu~90,84 %  Khác~9,16 %</t>
  </si>
  <si>
    <t>khoảng 6km</t>
  </si>
  <si>
    <t>Tổ dân phố Coong Lẹng</t>
  </si>
  <si>
    <t>Sán dìu~44,95 %  Kinh~50, 24 %  Khác~4,81 %</t>
  </si>
  <si>
    <t>khoảng 7km</t>
  </si>
  <si>
    <t>Tổ dân phố Đèo Nứa</t>
  </si>
  <si>
    <t>sán dìu~79 % Kinh~19, 13 % Khác~1,87 %</t>
  </si>
  <si>
    <t>khoảng 5km</t>
  </si>
  <si>
    <t>Tổ dân phố Thượng 1</t>
  </si>
  <si>
    <t>Sán dìu~89,8 % Kinh~8,9 % 
Khác 1,3 %</t>
  </si>
  <si>
    <t>khoảng 3km</t>
  </si>
  <si>
    <t>Tổ dân phố Thượng 2</t>
  </si>
  <si>
    <t>sán dìu~92,8 % Kinh 7,2 %</t>
  </si>
  <si>
    <t>khoảng 2 km</t>
  </si>
  <si>
    <t>Tổ dân phố Sim Lồng</t>
  </si>
  <si>
    <t>sán dìu 89, 82 % Khác~10,18 %</t>
  </si>
  <si>
    <t>khoảng 2,5 km</t>
  </si>
  <si>
    <t>Tổ dân phố Thai Thèn Bạ</t>
  </si>
  <si>
    <t>Sán dìu~85,81 Khác 14,19</t>
  </si>
  <si>
    <t>Sán dìu~10,8 % Nùng~5 % Khác~4,27 % Kinh~79,93 %</t>
  </si>
  <si>
    <t>khoảng 3,5 km</t>
  </si>
  <si>
    <t>Tổ dân phố Hạ</t>
  </si>
  <si>
    <t>Sán dìu~98,1 % Khác~0,9 %</t>
  </si>
  <si>
    <t>khoảng 1,7 km</t>
  </si>
  <si>
    <t>Tổ dân phố Hồ 1</t>
  </si>
  <si>
    <t>Sán dìu~32,87 % Tày~5, 7 % Khác~4,2 % Kinh~57,23 %</t>
  </si>
  <si>
    <t>khoảng 4 km</t>
  </si>
  <si>
    <t>Tổ dân phố Hồ 2</t>
  </si>
  <si>
    <t>Kinh~91,21 % Khác~8,79 %</t>
  </si>
  <si>
    <t>Tổ dân phố Thuận Đức 2</t>
  </si>
  <si>
    <t>Kinh~73,8 % Khác~26,2 %</t>
  </si>
  <si>
    <t>khoảng 3 km</t>
  </si>
  <si>
    <t>Tổ dân phố Lầy 5</t>
  </si>
  <si>
    <t>Kinh~93,2 % Khác~6,8 %</t>
  </si>
  <si>
    <t>Tổ dân phố Lầy 6</t>
  </si>
  <si>
    <t>Kinh~91,2 %  Khác~8,8%</t>
  </si>
  <si>
    <t>khoảng 2,9 km</t>
  </si>
  <si>
    <t>Tổ dân phố Chằm 7A</t>
  </si>
  <si>
    <t>Kinh~91,8 % Khác~8,2 %</t>
  </si>
  <si>
    <t>khoảng 5,8 km</t>
  </si>
  <si>
    <t>Tổ dân phố Chằm 7B</t>
  </si>
  <si>
    <t>Kinh~97,7 %  khác~2,3 %</t>
  </si>
  <si>
    <t>Tổ dân phố Chằm 7C</t>
  </si>
  <si>
    <t>Kinh~89,6 %  Khác~10,4 %</t>
  </si>
  <si>
    <t>khoảng 6,5 km</t>
  </si>
  <si>
    <t>Tổ dân phố Đậu 8B</t>
  </si>
  <si>
    <t>Kinh~96,7 %  Khác~3,3 %</t>
  </si>
  <si>
    <t>khoảng 5 km</t>
  </si>
  <si>
    <t>Tổ dân phố Đậu 8A</t>
  </si>
  <si>
    <t>Kinh~87,2%  Khác~12,8 %</t>
  </si>
  <si>
    <t>Tổ dân phố Cầu Giao</t>
  </si>
  <si>
    <t>Tày~17,9 %  
Sán dìu~9,4 % Kinh~72,7 %</t>
  </si>
  <si>
    <t>Tổ dân phố Cầu Bùng</t>
  </si>
  <si>
    <t>Kinh~93,4 %  Khác~6,6 %</t>
  </si>
  <si>
    <t>khoảạng,5 km</t>
  </si>
  <si>
    <t>Tổ dân phố Ba Quang</t>
  </si>
  <si>
    <t>Kinh~96,5 %  
Khác ~3,5 %</t>
  </si>
  <si>
    <t>Tổ dân phố Thống Thượng</t>
  </si>
  <si>
    <t>Tày~10,7 %  Khác~5,6 %  Kinh~83,7 %</t>
  </si>
  <si>
    <t>khoảng 8,5 km</t>
  </si>
  <si>
    <t>Tổ dân phố Đầm Mương 12</t>
  </si>
  <si>
    <t>Sán dìu~82,90 Khác~17,1 %</t>
  </si>
  <si>
    <t>Tổ dân phố Đầm Mương 13</t>
  </si>
  <si>
    <t>Sán dìu- 81,62 % Khác 18,38 %</t>
  </si>
  <si>
    <t xml:space="preserve">khoảng 8km </t>
  </si>
  <si>
    <t>Tổ dân phố Đầm Mương 14</t>
  </si>
  <si>
    <t>Sán dìu~83 % khác~17 %</t>
  </si>
  <si>
    <t>khoảng 7,2 km</t>
  </si>
  <si>
    <t>Tổ dân phố Đầm Mương 15</t>
  </si>
  <si>
    <t>Sán dìu~87, 42 % Khác 12,58 %</t>
  </si>
  <si>
    <t>Kinh~92,6 % Khác~7,4 %</t>
  </si>
  <si>
    <t>Kinh~95,8 %  khác~4,2 %</t>
  </si>
  <si>
    <t>Kinh~92,2 %  Khác~7,8 %</t>
  </si>
  <si>
    <t>P. Quan Triều</t>
  </si>
  <si>
    <t>Sán dìu: 6,5%</t>
  </si>
  <si>
    <t>Tày~ 4,06%; 
Sán Dìu~4,23%; Nùng~1,01%</t>
  </si>
  <si>
    <t>khoảng 3,5km</t>
  </si>
  <si>
    <t>Tày~ 4,1%; 
Sán Dìu~2,6%</t>
  </si>
  <si>
    <t>Tày~ 13,2%; 
Sán Dìu~5,2%</t>
  </si>
  <si>
    <t>Sán Dìu~5,2%; Tày~ 6,1%;</t>
  </si>
  <si>
    <t>Tày~ 6,37%; 
Sán Dìu~11,76%; 
Nùng~3,72%</t>
  </si>
  <si>
    <t>Sán Dìu~6,3%; Tày~ 9,3%</t>
  </si>
  <si>
    <t>Sán Dìu~4,3%; Tày~ 5,2%; Nùng~2,2%</t>
  </si>
  <si>
    <t>Tày~ 3,4%; 
Sán Dìu~4,5%</t>
  </si>
  <si>
    <t>Khoảng 7km</t>
  </si>
  <si>
    <t>Sán dìu:93%</t>
  </si>
  <si>
    <t>Tày~ 1,8%; Nùng~3,6%;</t>
  </si>
  <si>
    <t>Khoảng 2,5km</t>
  </si>
  <si>
    <t>Tày~ 3,16%; 
Sán Dìu~1,05; Nùng~1,58%</t>
  </si>
  <si>
    <t>Khoảng 1,7km</t>
  </si>
  <si>
    <t>Tày~ 5,6%; 
Cao lan 4%; Nùng~1,9%</t>
  </si>
  <si>
    <t>Tày~ 5,2%, Nùng~1,9%</t>
  </si>
  <si>
    <t>Nùng 2,6%; sán dìu: 3,1%</t>
  </si>
  <si>
    <t>X-160</t>
  </si>
  <si>
    <t>Tày~ 7,5%; 
Sán Dìu~3,1%; Nùng~3%</t>
  </si>
  <si>
    <t>Khoảng 2km</t>
  </si>
  <si>
    <t>Tày~ 6,4%; 
Sán Dìu~2,85; Nùng~1,1%</t>
  </si>
  <si>
    <t>Tày~ 2,5%; 
Sán Dìu~1,7%</t>
  </si>
  <si>
    <t>Tày: 5,7%; sán dìu: 44,7%</t>
  </si>
  <si>
    <t>Tày~ 4,83%; 
Sán Dìu~2,3%; Nùng~3,7%</t>
  </si>
  <si>
    <t>khoảng 2,5k</t>
  </si>
  <si>
    <t>Tày~ 11%; Sán Dìu~4,1%; Nùng~1,3%</t>
  </si>
  <si>
    <t>Sán Dìu~32%; Tày~ 8,3%; Nùng~4,7%</t>
  </si>
  <si>
    <t>Tày: 3,2%; sán dìu 2,3%</t>
  </si>
  <si>
    <t>Tày~ 5,3%; Nùng~2,6%; 
Sán Dìu~1,4%</t>
  </si>
  <si>
    <t>Nùng~2,8%; Hoa~2,1%</t>
  </si>
  <si>
    <t>Tày~ 12,6%; Nùng~4%; 
Sán Dìu~2,1%</t>
  </si>
  <si>
    <t>Khoảng 1,5km</t>
  </si>
  <si>
    <t>Sán Dìu~1,8%; 
Nùng~2%; 
Tày~ 7%;</t>
  </si>
  <si>
    <t>Tày~ 7,4%; 
Sán dìu 2,3%</t>
  </si>
  <si>
    <t>Tày~ 5,09%; Nùng~1,82%</t>
  </si>
  <si>
    <t>Khoảng 1km</t>
  </si>
  <si>
    <t>Tày~ 1,8%; 
Sán Dìu~0,5%</t>
  </si>
  <si>
    <t>Tày~16,7%; 
Sán Dìu~12,9%; 
Nùng, dao, Khơ me, Hoa~7%</t>
  </si>
  <si>
    <t>Sán Dìu~2,8%; Tày~ 4,7%; Nùng~2%</t>
  </si>
  <si>
    <t>Sán Dìu~6%; Tày~ 3%; Nùng~2,2%</t>
  </si>
  <si>
    <t>Sán Dìu~7,6%; Tày~ 5,3%,</t>
  </si>
  <si>
    <t>Nùng~3,8%; Tày~ 2,14%; Sán Dìu~1,23%</t>
  </si>
  <si>
    <t>Khoảng 8km</t>
  </si>
  <si>
    <t>Tổ dân phố Bến Giềng</t>
  </si>
  <si>
    <t>Sán Dìu~4,4%; Nùng~1,5%</t>
  </si>
  <si>
    <t>Tổ dân phố Cao Sơn 1</t>
  </si>
  <si>
    <t>Sán Dìu~42%</t>
  </si>
  <si>
    <t>Tổ dân phố Cao Sơn 2</t>
  </si>
  <si>
    <t>Sán Dìu~26,54%; Tày~ 1,28%; Nùng~1,39%</t>
  </si>
  <si>
    <t>Tổ dân phố Cao Sơn 3</t>
  </si>
  <si>
    <t>Tày~2,2%; Nùng~1,6%</t>
  </si>
  <si>
    <t>Khoảng 5km</t>
  </si>
  <si>
    <t>Tổ dân phố Cao Sơn 5</t>
  </si>
  <si>
    <t>Tày~ 3,3%; Nùng~3,3%; Sán Dìu~3,3%;</t>
  </si>
  <si>
    <t>Tổ dân phố Đồng Danh</t>
  </si>
  <si>
    <t>Tày~ 3,4%; Sán Dìu~4,63%; Hoa~1,54%</t>
  </si>
  <si>
    <t>Tổ dân phố Đồng Xe</t>
  </si>
  <si>
    <t>Sán Dìu~31,18%
 Tày~ 2,86%</t>
  </si>
  <si>
    <t>Tổ dân phố Sơn Cẩm</t>
  </si>
  <si>
    <t>Sán Dìu~36,2%; tày 3,6%; nùng, dao, mông: 1,8%</t>
  </si>
  <si>
    <t>Tổ dân phố Quang Trung</t>
  </si>
  <si>
    <t>Tày: 11%; sán dìu: 4,1%; nùng: 1,3%</t>
  </si>
  <si>
    <t>Tổ dân phố Hiệp Lực</t>
  </si>
  <si>
    <t>Sán Dìu~88%; tày 1,2%</t>
  </si>
  <si>
    <t>Tổ dân phố Táo</t>
  </si>
  <si>
    <t>Sán Dìu~9,6%; nùng, Tày~ 3%</t>
  </si>
  <si>
    <t>Khoảng 11km</t>
  </si>
  <si>
    <t>Tổ dân phố Thanh Trà 1</t>
  </si>
  <si>
    <t>Sán Dìu~65,8%; Nùng~1,8%</t>
  </si>
  <si>
    <t>Tổ dân phố Thanh Trà 2</t>
  </si>
  <si>
    <t>Sán Dìu~80%</t>
  </si>
  <si>
    <t>P. Quyết Thắng</t>
  </si>
  <si>
    <t>Tổ dân phố Phúc Hà 1</t>
  </si>
  <si>
    <t>Kinh~86,69%; khác~13,31%</t>
  </si>
  <si>
    <t>6,5 km</t>
  </si>
  <si>
    <t>Tổ dân phố Phúc Hà 2</t>
  </si>
  <si>
    <t>Kinh~86%; khác~14%</t>
  </si>
  <si>
    <t>7,5 km</t>
  </si>
  <si>
    <t>Tổ dân phố Mỏ</t>
  </si>
  <si>
    <t>Kinh~87,39%; khác~12,61%</t>
  </si>
  <si>
    <t>8 km</t>
  </si>
  <si>
    <t>Tổ dân phố Um</t>
  </si>
  <si>
    <t>Kinh~86,61%; khác~13,39%</t>
  </si>
  <si>
    <t>7 km</t>
  </si>
  <si>
    <t>Tổ dân phố Hà</t>
  </si>
  <si>
    <t>Kinh~26,7%; khác~73,3%</t>
  </si>
  <si>
    <t>Tổ dân phố Hồng</t>
  </si>
  <si>
    <t>Kinh~60,03%; khác~39,97%</t>
  </si>
  <si>
    <t>Tổ dân phố Nam Tiền</t>
  </si>
  <si>
    <t>Kinh~56,3%; khác~43,7%</t>
  </si>
  <si>
    <t>12 km</t>
  </si>
  <si>
    <t>Tổ dân phố Nông Lâm</t>
  </si>
  <si>
    <t>Kinh~64,55%; khác~35,45%</t>
  </si>
  <si>
    <t>2,5 km</t>
  </si>
  <si>
    <t>Tổ dân phố Nước Hai</t>
  </si>
  <si>
    <t>Kinh~70,81%; khác~29,19%</t>
  </si>
  <si>
    <t>Kinh~60,11%; khác~39,89%</t>
  </si>
  <si>
    <t>3,5 km</t>
  </si>
  <si>
    <t>Tổ dân phố Sơn Tiến</t>
  </si>
  <si>
    <t>Kinh~86,6%; khác~13,4%</t>
  </si>
  <si>
    <t>Tổ dân phố Thái Sơn 1</t>
  </si>
  <si>
    <t>Kinh~86,14%; khác~13,86%</t>
  </si>
  <si>
    <t>Tổ dân phố Thái Sơn 2</t>
  </si>
  <si>
    <t>Kinh~88,19%; khác~11,81%</t>
  </si>
  <si>
    <t>6 km</t>
  </si>
  <si>
    <t>Tổ dân phố Nam Thành</t>
  </si>
  <si>
    <t>Kinh~54,41%; khác~45,59%</t>
  </si>
  <si>
    <t>5 km</t>
  </si>
  <si>
    <t>Tổ dân phố Trung Thành</t>
  </si>
  <si>
    <t>Kinh~89,51%; khác~10,49%</t>
  </si>
  <si>
    <t>5,5 km</t>
  </si>
  <si>
    <t>Tổ dân phố Gò Móc</t>
  </si>
  <si>
    <t>Kinh~89,64%; khác~10,36%</t>
  </si>
  <si>
    <t>Tổ dân phố Bắc Thành</t>
  </si>
  <si>
    <t>Kinh~88,74%; khác~11,26%</t>
  </si>
  <si>
    <t>Kinh~85,44%; khác~14,56%</t>
  </si>
  <si>
    <t>1 km</t>
  </si>
  <si>
    <t>Kinh~61,44%; khác~38,56%</t>
  </si>
  <si>
    <t>2 km</t>
  </si>
  <si>
    <t>Kinh~85,71%; khác~14,29%</t>
  </si>
  <si>
    <t>Kinh~86,85%; khác~13,15%</t>
  </si>
  <si>
    <t>Kinh~85,47%; khác~14,53%</t>
  </si>
  <si>
    <t>Kinh~63,99%; khác~36,01%</t>
  </si>
  <si>
    <t>Kinh~86,74%; khác~13,26%</t>
  </si>
  <si>
    <t>Kinh~86,2%; khác~13,8%</t>
  </si>
  <si>
    <t>Kinh~86,52%; khác~13,48%</t>
  </si>
  <si>
    <t>Kinh~90,11%; khác~9,89%</t>
  </si>
  <si>
    <t>Kinh~86,59%; khác~13,41%</t>
  </si>
  <si>
    <t>P. Sông Công</t>
  </si>
  <si>
    <t>Tổ dân phố Xuân Thành</t>
  </si>
  <si>
    <t>X-168</t>
  </si>
  <si>
    <t>Kinh~94,12%; khác~5,88%</t>
  </si>
  <si>
    <t>Tổ dân phố Xuân Miếu 1</t>
  </si>
  <si>
    <t>Kinh~96,63%; khác~3,27%</t>
  </si>
  <si>
    <t>1,34km</t>
  </si>
  <si>
    <t>Tổ dân phố Xuân Miếu 2</t>
  </si>
  <si>
    <t>X-68</t>
  </si>
  <si>
    <t>Kinh~98,67%; khác~1,33%</t>
  </si>
  <si>
    <t>1,3km</t>
  </si>
  <si>
    <t>Tổ dân phố Xuân Gáo</t>
  </si>
  <si>
    <t>Kinh~96,3%; khác~3,7%</t>
  </si>
  <si>
    <t>2,4km</t>
  </si>
  <si>
    <t>Tổ dân phố Nguyên Gon</t>
  </si>
  <si>
    <t>Kinh~95,47%; khác~4,53%</t>
  </si>
  <si>
    <t>Tổ dân phố Hợp Tiến</t>
  </si>
  <si>
    <t>X-127</t>
  </si>
  <si>
    <t>Kinh~97%; khác~3%</t>
  </si>
  <si>
    <t>3,7km</t>
  </si>
  <si>
    <t>Tổ dân phố Khuynh Thạch</t>
  </si>
  <si>
    <t>Kinh~95,04%; khác~4,96%</t>
  </si>
  <si>
    <t>Tổ dân phố Nguyên Bẫy</t>
  </si>
  <si>
    <t>X-169</t>
  </si>
  <si>
    <t>Kinh~94,68%; khác~5,32%</t>
  </si>
  <si>
    <t>Tổ dân phố Phố Mới</t>
  </si>
  <si>
    <t>Kinh~95,25%; khác~4,75%</t>
  </si>
  <si>
    <t>Tổ dân phố Nguyên Giả</t>
  </si>
  <si>
    <t>Kinh~96,43%; khác~3,57%</t>
  </si>
  <si>
    <t>Kinh~96,2%; khác~3,8%</t>
  </si>
  <si>
    <t>4,91km</t>
  </si>
  <si>
    <t>Kinh~95,16%; khác~4,84%</t>
  </si>
  <si>
    <t>Kinh~97,87%; khác~2,13%</t>
  </si>
  <si>
    <t>Tổ dân phố 3 Phố Cò</t>
  </si>
  <si>
    <t>Kinh~93,83%; khác~6,17%</t>
  </si>
  <si>
    <t>Tổ dân phố 4A</t>
  </si>
  <si>
    <t>3,3km</t>
  </si>
  <si>
    <t>X-62</t>
  </si>
  <si>
    <t>Kinh~90,5%; khác~9,5%</t>
  </si>
  <si>
    <t>Tổ dân phố Thanh Xuân 1</t>
  </si>
  <si>
    <t>Kinh~94,03%; khác~5,97%</t>
  </si>
  <si>
    <t>Tổ dân phố Thanh Xuân 2</t>
  </si>
  <si>
    <t>X-115</t>
  </si>
  <si>
    <t>Kinh~98,07%; khác~1,93%</t>
  </si>
  <si>
    <t>2,96km</t>
  </si>
  <si>
    <t>Tổ dân phố Việt Đức</t>
  </si>
  <si>
    <t>Kinh~95,98%; khác~4,02%</t>
  </si>
  <si>
    <t>2,48km</t>
  </si>
  <si>
    <t>Tổ dân phố Tân Mới</t>
  </si>
  <si>
    <t>Kinh~98,2%; khác~1,8%</t>
  </si>
  <si>
    <t>3,36km</t>
  </si>
  <si>
    <t>Tổ dân phố Tân Huyện</t>
  </si>
  <si>
    <t>Kinh~96,42%; khác~3,58%</t>
  </si>
  <si>
    <t>4,62km</t>
  </si>
  <si>
    <t>Tổ dân phố Kè Ưng</t>
  </si>
  <si>
    <t>Kinh~95,79%; khác~4,21%</t>
  </si>
  <si>
    <t>4,9km</t>
  </si>
  <si>
    <t>Tổ dân phố 1 Thắng Lợi</t>
  </si>
  <si>
    <t>Kinh~96,14%; khác~3,86%</t>
  </si>
  <si>
    <t>4,0km</t>
  </si>
  <si>
    <t>Kinh~96,66%; khác~3,34%</t>
  </si>
  <si>
    <t>3,1km</t>
  </si>
  <si>
    <t>Kinh~92,72%; khác~7,28%</t>
  </si>
  <si>
    <t>2,6km</t>
  </si>
  <si>
    <t>Kinh~95,24%; khác~4,76%</t>
  </si>
  <si>
    <t>X-117</t>
  </si>
  <si>
    <t>Kinh~93,02%; khác~6,98%</t>
  </si>
  <si>
    <t>Kinh~96,01%; khác~3,99%</t>
  </si>
  <si>
    <t>2,1km</t>
  </si>
  <si>
    <t>Kinh~92,93%; khác~7,07%</t>
  </si>
  <si>
    <t>X-72</t>
  </si>
  <si>
    <t>Kinh~94,16%; khác~5,84%</t>
  </si>
  <si>
    <t>Kinh~88,48%; khác~11,52%</t>
  </si>
  <si>
    <t>0,4km</t>
  </si>
  <si>
    <t>Kinh~95,11%; khác~4,89%</t>
  </si>
  <si>
    <t>1,15km</t>
  </si>
  <si>
    <t>Kinh~93,88%; khác~6,12%</t>
  </si>
  <si>
    <t>Tổ dân phố Bến Vượng</t>
  </si>
  <si>
    <t>T-40</t>
  </si>
  <si>
    <t>Kinh~94,01%; khác~5,09%</t>
  </si>
  <si>
    <t>2,7km</t>
  </si>
  <si>
    <t>Kinh~95,35%; khác~4,65%</t>
  </si>
  <si>
    <t>Kinh~94,2%; khác~5,8%</t>
  </si>
  <si>
    <t>0,9km</t>
  </si>
  <si>
    <t>Tổ dân phố Du Tán</t>
  </si>
  <si>
    <t>Kinh~92,74%; khác~7,26%</t>
  </si>
  <si>
    <t>Tổ dân phố Ưng</t>
  </si>
  <si>
    <t>Kinh~97,71%; khác~2,29%</t>
  </si>
  <si>
    <t>Kinh~94,7%; khác~5,3%</t>
  </si>
  <si>
    <t>1,4km</t>
  </si>
  <si>
    <t>P. Tích Lương</t>
  </si>
  <si>
    <t>Kinh &gt;98%, 
khác ~1%</t>
  </si>
  <si>
    <t>Khoảng 6km</t>
  </si>
  <si>
    <t>Kinh &gt;61%, 
khác ~39,7%</t>
  </si>
  <si>
    <t>Kinh &gt;75,3%, 
khác ~24,7%</t>
  </si>
  <si>
    <t>Kinh &gt;77%, 
khác ~22,14</t>
  </si>
  <si>
    <t>Kinh &gt;86%, 
khác ~13,86%</t>
  </si>
  <si>
    <t>Kinh &gt;71%, 
khác ~28,83%</t>
  </si>
  <si>
    <t xml:space="preserve">X-75 </t>
  </si>
  <si>
    <t>Kinh &gt;85%, 
khác ~14,48%</t>
  </si>
  <si>
    <t>Kinh &gt;87%, 
khác ~12,86%</t>
  </si>
  <si>
    <t>Kinh &gt;80%, 
khác ~19,6%</t>
  </si>
  <si>
    <t>Kinh &gt;80%, 
khác ~19,78%</t>
  </si>
  <si>
    <t>Kinh &gt;77%, 
khác ~22,92%</t>
  </si>
  <si>
    <t>Kinh &gt;80%, 
khác ~19,79%</t>
  </si>
  <si>
    <t>Kinh &gt;86%, 
khác ~13,61%</t>
  </si>
  <si>
    <t>Kinh &gt;85%, 
khác ~14,18%</t>
  </si>
  <si>
    <t>Kinh &gt;92%, 
khác ~17,84%</t>
  </si>
  <si>
    <t>Tổ dân phố Tân Lập 1</t>
  </si>
  <si>
    <t>Kinh &gt;81%, 
khác ~18,73%</t>
  </si>
  <si>
    <t>Khoảng 4,8km</t>
  </si>
  <si>
    <t>Tổ dân phố Tân Lập 2</t>
  </si>
  <si>
    <t>Kinh &gt;84%, 
khác ~15,71%</t>
  </si>
  <si>
    <t>Khoảng 4,5</t>
  </si>
  <si>
    <t>Tổ dân phố Tân Lập 3</t>
  </si>
  <si>
    <t>Kinh &gt;79%, 
khác ~21,83%</t>
  </si>
  <si>
    <t>Tổ dân phố Tân Lập 4</t>
  </si>
  <si>
    <t>Kinh &gt;87%, 
khác ~12,84</t>
  </si>
  <si>
    <t>Tổ dân phố Tân Lập 5</t>
  </si>
  <si>
    <t>Kinh &gt;69%, 
khác ~30,73</t>
  </si>
  <si>
    <t>Khoảng 3,8km</t>
  </si>
  <si>
    <t>Tổ dân phố Tân Lập 6</t>
  </si>
  <si>
    <t>Kinh &gt;58%, 
khác ~42,7%</t>
  </si>
  <si>
    <t>Tổ dân phố Tân Lập 7</t>
  </si>
  <si>
    <t>Kinh &gt;68%, 
khác ~ 31,52</t>
  </si>
  <si>
    <t>Tổ dân phố Tân Lập 8</t>
  </si>
  <si>
    <t>Kinh &gt;71%, 
khác ~28,71%</t>
  </si>
  <si>
    <t>SHC với TDP Tân Lập 5</t>
  </si>
  <si>
    <t>Tổ dân phố Tân Lập 9</t>
  </si>
  <si>
    <t>Kinh &gt;74%, 
khác ~25,08%</t>
  </si>
  <si>
    <t>Tổ dân phố Tân Lập 10</t>
  </si>
  <si>
    <t>Kinh &gt;57%, 
khác ~42,34%</t>
  </si>
  <si>
    <t>Tổ dân phố Tân Lập 11</t>
  </si>
  <si>
    <t>Kinh &gt;74%, 
khác ~25,95%</t>
  </si>
  <si>
    <t>Tổ dân phố Tân Lập 12</t>
  </si>
  <si>
    <t>Kinh &gt;65%, 
khác ~34,51%</t>
  </si>
  <si>
    <t>SHC với TDP 13</t>
  </si>
  <si>
    <t>Tổ dân phố Tân Lập 13</t>
  </si>
  <si>
    <t>Kinh &gt;69%, 
khác ~31,58%</t>
  </si>
  <si>
    <t>Tổ dân phố Phú Xá 1</t>
  </si>
  <si>
    <t>Kinh &gt;75%, 
khác ~24,34%</t>
  </si>
  <si>
    <t>Khoảng 3 km</t>
  </si>
  <si>
    <t>Tổ dân phố Phú Xá 2</t>
  </si>
  <si>
    <t>Kinh &gt;82%, 
khác ~17,65%</t>
  </si>
  <si>
    <t>Tổ dân phố Phú Xá 3</t>
  </si>
  <si>
    <t>Kinh &gt;72%, 
khác ~27,78%</t>
  </si>
  <si>
    <t>Tổ dân phố Phú Xá 4</t>
  </si>
  <si>
    <t>Kinh &gt;62%, 
khác ~36,59%</t>
  </si>
  <si>
    <t>Tổ dân phố Phú Xá 5</t>
  </si>
  <si>
    <t>Kinh &gt;77%, 
khác ~22,93%</t>
  </si>
  <si>
    <t>Khoảng 0,6km</t>
  </si>
  <si>
    <t>Tổ dân phố Phú Xá 6</t>
  </si>
  <si>
    <t>Kinh &gt;82%, 
khác ~17,53%</t>
  </si>
  <si>
    <t>Tổ dân phố Phú Xá 7</t>
  </si>
  <si>
    <t>Kinh &gt;81%, 
khác ~18,81%</t>
  </si>
  <si>
    <t>Khoảng 2,6km</t>
  </si>
  <si>
    <t>Tổ dân phố Phú Xá 8</t>
  </si>
  <si>
    <t>Kinh &gt;81%, 
khác ~16,82%</t>
  </si>
  <si>
    <t>Tổ dân phố Phú Xá 9</t>
  </si>
  <si>
    <t>Kinh &gt;99%, 
khác ~10,05%</t>
  </si>
  <si>
    <t>Tổ dân phố Phú Xá 10</t>
  </si>
  <si>
    <t>Kinh &gt;74%, 
khác ~26%</t>
  </si>
  <si>
    <t>Tổ dân phố Phú Xá 11</t>
  </si>
  <si>
    <t>Kinh &gt;75%, 
khác ~24,69%</t>
  </si>
  <si>
    <t>Khoảng 3,5km</t>
  </si>
  <si>
    <t>Tổ dân phố Phú Xá 12</t>
  </si>
  <si>
    <t>Kinh &gt;80%, 
khác ~19,64%</t>
  </si>
  <si>
    <t>Tổ dân phố Phú Xá 13</t>
  </si>
  <si>
    <t>Kinh &gt;80%, 
khác ~19,12%</t>
  </si>
  <si>
    <t>Tổ dân phố Trung Thành 1</t>
  </si>
  <si>
    <t>Kinh &gt;88%, khác ~11,6%</t>
  </si>
  <si>
    <t>Khoảng 2,5 km</t>
  </si>
  <si>
    <t>Tổ dân phố Trung Thành 2</t>
  </si>
  <si>
    <t>Kinh &gt;89%, khác ~21,47%</t>
  </si>
  <si>
    <t>Khoảng 3,5 km</t>
  </si>
  <si>
    <t>Tổ dân phố Trung Thành 3</t>
  </si>
  <si>
    <t>Kinh &gt;97%, khác ~12,83%</t>
  </si>
  <si>
    <t>Tổ dân phố Trung Thành 4</t>
  </si>
  <si>
    <t>Kinh &gt;90%, khác ~9,26%</t>
  </si>
  <si>
    <t>Tổ dân phố Trung Thành 5</t>
  </si>
  <si>
    <t>Kinh &gt;75%, khác ~24,08%</t>
  </si>
  <si>
    <t>Tổ dân phố Trung Thành 6</t>
  </si>
  <si>
    <t>Kinh &gt;87%, khác ~12,42%</t>
  </si>
  <si>
    <t>Tổ dân phố Trung Thành 7</t>
  </si>
  <si>
    <t>Kinh &gt;79%,
khác ~20,63</t>
  </si>
  <si>
    <t>Tổ dân phố Trung Thành 8</t>
  </si>
  <si>
    <t>Kinh &gt;84%, khác ~15,36%</t>
  </si>
  <si>
    <t>Khoảng 4,5km</t>
  </si>
  <si>
    <t>Tổ dân phố Trung Thành 9</t>
  </si>
  <si>
    <t>Kinh &gt;88%, khác ~11,48%</t>
  </si>
  <si>
    <t>Tổ dân phố Trung Thành 10</t>
  </si>
  <si>
    <t>Kinh &gt;81%, khác ~19,72%</t>
  </si>
  <si>
    <t>Tổ dân phố Trung Thành 11</t>
  </si>
  <si>
    <t>Kinh &gt;76%, khác ~23,78%</t>
  </si>
  <si>
    <t>Khoảng 4,3km</t>
  </si>
  <si>
    <t>Tổ dân phố Trung Thành 12</t>
  </si>
  <si>
    <t>Kinh &gt;88%, khác ~13,42%</t>
  </si>
  <si>
    <t>Khoảng 4,7km</t>
  </si>
  <si>
    <t>Tổ dân phố Trung Thành 13</t>
  </si>
  <si>
    <t>Kinh &gt;86%, khác ~13,55%</t>
  </si>
  <si>
    <t>Khoảng 5,5km</t>
  </si>
  <si>
    <t>Tổ dân phố Trung Thành 14</t>
  </si>
  <si>
    <t>Kinh &gt;81%, khác ~18,28%</t>
  </si>
  <si>
    <t>Tổ dân phố Trung Thành 15</t>
  </si>
  <si>
    <t>Kinh &gt;83%, khác ~16,33%</t>
  </si>
  <si>
    <t>Kinh &gt;77%, khác ~22,16%</t>
  </si>
  <si>
    <t>Kinh &gt;58%, khác ~15,45%</t>
  </si>
  <si>
    <t>Kinh &gt;87%, khác ~12,4%</t>
  </si>
  <si>
    <t>Khoảng 6,5km</t>
  </si>
  <si>
    <t>Tổ dân phố Tân Thành 4</t>
  </si>
  <si>
    <t>Kinh &gt;86%, khác ~13,68%</t>
  </si>
  <si>
    <t>Tổ dân phố Tân Thành 5</t>
  </si>
  <si>
    <t>Kinh &gt;80%, khác ~19,1%</t>
  </si>
  <si>
    <t>Tổ dân phố Tân Thành 6</t>
  </si>
  <si>
    <t>Kinh &gt;87%, khác ~12,75%</t>
  </si>
  <si>
    <t>Tổ dân phố Tân Thành 7</t>
  </si>
  <si>
    <t>Kinh &gt;79%, khác ~20,65%</t>
  </si>
  <si>
    <t>P. Trung Thành</t>
  </si>
  <si>
    <t>Tổ dân phố Bến Cả</t>
  </si>
  <si>
    <t>Kinh~98.19% DTTS~1.91%</t>
  </si>
  <si>
    <t>Khoảng 5 Km</t>
  </si>
  <si>
    <t>Tổ dân phố Đình Phú Cốc</t>
  </si>
  <si>
    <t>Kinh~95.35% DTTS~4.65%</t>
  </si>
  <si>
    <t>Tổ dân phố Đình Tảo Địch</t>
  </si>
  <si>
    <t>Kinh~98.22% DTTS~1.78%</t>
  </si>
  <si>
    <t>Khoảng 3,5 Km</t>
  </si>
  <si>
    <t>Tổ dân phố Đồng Lẩm</t>
  </si>
  <si>
    <t>Kinh~97.47% DTTS~2.53%</t>
  </si>
  <si>
    <t>Tổ dân phố Lợi Bến</t>
  </si>
  <si>
    <t>Kinh~97.2% DTTS~2.8%</t>
  </si>
  <si>
    <t>Kinh~96.72% DTTS~3.28%</t>
  </si>
  <si>
    <t>Khoảng 3 Km</t>
  </si>
  <si>
    <t>Tổ dân phố Thanh Vân</t>
  </si>
  <si>
    <t>Kinh~97.19% DTTS~2.81%</t>
  </si>
  <si>
    <t>Tổ dân phố Hồng Vân</t>
  </si>
  <si>
    <t>Kinh~97.18% DTTS~2.91%</t>
  </si>
  <si>
    <t>Tổ dân phố Tân Thịnh 1</t>
  </si>
  <si>
    <t>Kinh~96.81 % DTTS~3.19%</t>
  </si>
  <si>
    <t>Khoảng 4 Km</t>
  </si>
  <si>
    <t>Tổ dân phố Hương Đình</t>
  </si>
  <si>
    <t>Tổ dân phố Trại</t>
  </si>
  <si>
    <t>Kinh~97.29% DTTS~2.71 %</t>
  </si>
  <si>
    <t>Tổ dân phố Tân Thịnh</t>
  </si>
  <si>
    <t>Kinh~96.61% DTTS~3.39 %</t>
  </si>
  <si>
    <t>Khoảng 2 Km</t>
  </si>
  <si>
    <t>Tổ dân phố Hợp Thịnh</t>
  </si>
  <si>
    <t>Kinh~96.58% DTTS~3.41 %</t>
  </si>
  <si>
    <t>Tổ dân phố Xuân Vinh</t>
  </si>
  <si>
    <t>Kinh~94.44% DTTS~5.56%</t>
  </si>
  <si>
    <t>Tổ dân phố Thu Lỗ</t>
  </si>
  <si>
    <t>Kinh~95.65 % DTTS~4.35 %</t>
  </si>
  <si>
    <t>Kinh~97.21% DTTS~2.79%</t>
  </si>
  <si>
    <t>Tổ dân phố Kim Tỉnh</t>
  </si>
  <si>
    <t>Kinh~97.82% DTTS~2.18%</t>
  </si>
  <si>
    <t>Khoảng 1,5 Km</t>
  </si>
  <si>
    <t>Tổ dân phố Thanh Xuyên 4</t>
  </si>
  <si>
    <t>Kinh~93.4% DTTS~6.6 %</t>
  </si>
  <si>
    <t>Khoảng 1 Km</t>
  </si>
  <si>
    <t>Tổ dân phố Thanh Xuyên 5</t>
  </si>
  <si>
    <t>Kinh~98.55% DTTS~1.45%</t>
  </si>
  <si>
    <t>Khoảng 0,8 Km</t>
  </si>
  <si>
    <t>Tổ dân phố Cầu Sơn</t>
  </si>
  <si>
    <t>Kinh~96.55% DTTS~3.45%</t>
  </si>
  <si>
    <t>Tổ dân phố Am Lâm</t>
  </si>
  <si>
    <t>Kinh~97.72% DTTS~2.28%</t>
  </si>
  <si>
    <t>Tổ dân phố Thanh Hoa</t>
  </si>
  <si>
    <t>Kinh~94.46% DTTS~5.54%</t>
  </si>
  <si>
    <t>Tổ dân phố Cẩm Trà</t>
  </si>
  <si>
    <t>Kinh~97.33% DTTS~2.67%</t>
  </si>
  <si>
    <t>Tổ dân phố Phú Thịnh</t>
  </si>
  <si>
    <t>Kinh~98.67% DTTS~1.33%</t>
  </si>
  <si>
    <t>Tổ dân phố Công Thương</t>
  </si>
  <si>
    <t>Kinh~95.16% DTTS~4.84%</t>
  </si>
  <si>
    <t>Khoảng 6 Km</t>
  </si>
  <si>
    <t>Tổ dân phố Đoàn Kết</t>
  </si>
  <si>
    <t>Kinh~92.9% DTTS~6.01%</t>
  </si>
  <si>
    <t>Tổ dân phố Bíp</t>
  </si>
  <si>
    <t>Kinh~98.82% DTTS~1.18%</t>
  </si>
  <si>
    <t>Tổ dân phố Chùa 1</t>
  </si>
  <si>
    <t>Kinh~96.73% DTTS~3.27%</t>
  </si>
  <si>
    <t>SHC với TDP Chùa 2</t>
  </si>
  <si>
    <t>Kinh~95.56% DTTS~4.44%</t>
  </si>
  <si>
    <t>Tổ dân phố Dâu</t>
  </si>
  <si>
    <t>Khoảng 2,5 Km</t>
  </si>
  <si>
    <t>Kinh~93.44% DTTS~6.56%</t>
  </si>
  <si>
    <t>Tổ dân phố Xây Đông</t>
  </si>
  <si>
    <t>Kinh~98.27% DTTS~1.73%</t>
  </si>
  <si>
    <t>SHC với TDP Xây Tây</t>
  </si>
  <si>
    <t>Tổ dân phố Xây Tây</t>
  </si>
  <si>
    <t>Kinh~97.02% DTTS~2.98%</t>
  </si>
  <si>
    <t>Tổ dân phố Thượng</t>
  </si>
  <si>
    <t>Kinh~97.83% DTTS~2.17%</t>
  </si>
  <si>
    <t>Tổ dân phố Triều Lai 1</t>
  </si>
  <si>
    <t>Kinh~97.56% DTTS~2.44%</t>
  </si>
  <si>
    <t>Tổ dân phố Triều Lai 2</t>
  </si>
  <si>
    <t>Kinh~99% DTTS~0.1%</t>
  </si>
  <si>
    <t>Kinh~94.9% DTTS~5.1%</t>
  </si>
  <si>
    <t>Tổ dân phố Đình</t>
  </si>
  <si>
    <t>Kinh~97.51% DTTS~2.49%</t>
  </si>
  <si>
    <t>Tổ dân phố Nghè</t>
  </si>
  <si>
    <t>Kinh~96.96% DTTS~3.04%</t>
  </si>
  <si>
    <t>Tổ dân phố Soi Trại</t>
  </si>
  <si>
    <t>Kinh~96.8% DTTS~3.92%</t>
  </si>
  <si>
    <t>Tổ dân phố Cẩm La 1</t>
  </si>
  <si>
    <t>Kinh~98.86% DTTS~1.14%</t>
  </si>
  <si>
    <t>SHC với Thôn Cẩm La</t>
  </si>
  <si>
    <t>???</t>
  </si>
  <si>
    <t>Tổ dân phố Cẩm La 2</t>
  </si>
  <si>
    <t>Kinh~96.82% DTTS~3.18%</t>
  </si>
  <si>
    <t>Tổ dân phố Cẩm La 3</t>
  </si>
  <si>
    <t>Kinh~98.08% DTTS~1.92%</t>
  </si>
  <si>
    <t>Tổ dân phố Việt Trà</t>
  </si>
  <si>
    <t>Kinh~97.45% DTTS~2.55%</t>
  </si>
  <si>
    <t>Tổ dân phố Việt Cường</t>
  </si>
  <si>
    <t>Kinh~95.84% DTTS~4.16%</t>
  </si>
  <si>
    <t>Tổ dân phố Đông Me</t>
  </si>
  <si>
    <t>Kinh~97.04% DTTS~2.86%</t>
  </si>
  <si>
    <t>Tổ dân phố Quan Rùa</t>
  </si>
  <si>
    <t>Kinh~94.91% DTTS~5.09%</t>
  </si>
  <si>
    <t>Khoảng 7 Km</t>
  </si>
  <si>
    <t>Tổ dân phố Dộc</t>
  </si>
  <si>
    <t>Kinh~96.21% DTTS~3.79%</t>
  </si>
  <si>
    <t>Kinh~98.75% DTTS~1.25%</t>
  </si>
  <si>
    <t>P. Vạn Xuân</t>
  </si>
  <si>
    <t>Tổ dân phố Đông Đoài</t>
  </si>
  <si>
    <t>Kinh~96,9% DTTS~3,1%</t>
  </si>
  <si>
    <t>Khoảng 11,5km</t>
  </si>
  <si>
    <t>Tổ dân phố Trong</t>
  </si>
  <si>
    <t>Kinh~96,5% DTTS~3,5%</t>
  </si>
  <si>
    <t>Tổ dân phố An Bình</t>
  </si>
  <si>
    <t>Kinh~96,3% DTTS~3,7%</t>
  </si>
  <si>
    <t xml:space="preserve">           </t>
  </si>
  <si>
    <t>Tổ dân phố Bắc Nam</t>
  </si>
  <si>
    <t>Kinh~94,4% DTTS~5,6%</t>
  </si>
  <si>
    <t>Khoảng 2,1km</t>
  </si>
  <si>
    <t>Tổ dân phố Cầu Tiến</t>
  </si>
  <si>
    <t>Kinh~97,1% DTTS~2,9%</t>
  </si>
  <si>
    <t>Tổ dân phố Chiến Thắng</t>
  </si>
  <si>
    <t>Kinh~92,4% DTTS~7,6%</t>
  </si>
  <si>
    <t>Kinh~94,5% DTTS~5,5%</t>
  </si>
  <si>
    <t>Tổ dân phố Cổ pháp 1</t>
  </si>
  <si>
    <t>Kinh~94,1% DTTS~5,9%</t>
  </si>
  <si>
    <t>Tổ dân phố Cổ pháp 2</t>
  </si>
  <si>
    <t>Khoảng 8 km</t>
  </si>
  <si>
    <t>Tổ dân phố Đại Ga</t>
  </si>
  <si>
    <t>Khoảng 4.5km</t>
  </si>
  <si>
    <t>Tổ dân phố Đại Tân</t>
  </si>
  <si>
    <t>Kinh~97,7% DTTS~2,3%</t>
  </si>
  <si>
    <t>Tổ dân phố Đình 1</t>
  </si>
  <si>
    <t>Kinh~94,9% DTTS~5,1%</t>
  </si>
  <si>
    <t>Kinh~95,4% DTTS~4,6%</t>
  </si>
  <si>
    <t>Tổ dân phố Định Thành</t>
  </si>
  <si>
    <t>Khoảng 9km</t>
  </si>
  <si>
    <t>Kinh~94,8% DTTS~5,2%</t>
  </si>
  <si>
    <t>Tổ dân phố Đông Lâm</t>
  </si>
  <si>
    <t>Kinh~98% DTTS~2%</t>
  </si>
  <si>
    <t>Khoảng 12km</t>
  </si>
  <si>
    <t>Tổ dân phố Đồng Xuân</t>
  </si>
  <si>
    <t>Kinh~97% DTTS~3%</t>
  </si>
  <si>
    <t>Tổ dân phố Duyên Bắc</t>
  </si>
  <si>
    <t>Kinh~96,8% DTTS~3,2%</t>
  </si>
  <si>
    <t>Tổ dân phố Giã Thù 1</t>
  </si>
  <si>
    <t>Kinh~93,1% DTTS~6,9%</t>
  </si>
  <si>
    <t>Tổ dân phố Giã Thù 2</t>
  </si>
  <si>
    <t>Kinh~95,7% DTTS~4,3%</t>
  </si>
  <si>
    <t>Tổ dân phố Giã Thù 3</t>
  </si>
  <si>
    <t>Kinh~96,6% DTTS~3,4%</t>
  </si>
  <si>
    <t>Tổ dân phố Giã Thù 4</t>
  </si>
  <si>
    <t>Kinh~96,7% DTTS~3,3%</t>
  </si>
  <si>
    <t>Tổ dân phố Giã Trung 1</t>
  </si>
  <si>
    <t>Kinh~97,2% DTTS~2,8%</t>
  </si>
  <si>
    <t>Tổ dân phố Giã Trung 2</t>
  </si>
  <si>
    <t>Kinh~97,8% DTTS~2,2%</t>
  </si>
  <si>
    <t>Tổ dân phố Giữa 1</t>
  </si>
  <si>
    <t>Kinh~95,3% DTTS~4,7%</t>
  </si>
  <si>
    <t>Tổ dân phố Giữa</t>
  </si>
  <si>
    <t>Kinh~96,0% DTTS~4%</t>
  </si>
  <si>
    <t>Tổ dân phố Hảo Sơn 1</t>
  </si>
  <si>
    <t>Khoảng 8,5km</t>
  </si>
  <si>
    <t>Tổ dân phố Hảo Sơn 2</t>
  </si>
  <si>
    <t>Kinh~96,2% DTTS~3,8%</t>
  </si>
  <si>
    <t>Tổ dân phố Hộ Sơn</t>
  </si>
  <si>
    <t>Kinh~92,7% DTTS~7,3%</t>
  </si>
  <si>
    <t>Tổ dân phố Hòa Bình</t>
  </si>
  <si>
    <t>Tổ dân phố Hoàng Thanh</t>
  </si>
  <si>
    <t>Tổ dân phố Hoàng Vân</t>
  </si>
  <si>
    <t>Kinh~95,2% DTTS~4,8%</t>
  </si>
  <si>
    <t>Khỏng 4km</t>
  </si>
  <si>
    <t>Kinh~95,6% DTTS~4,4%</t>
  </si>
  <si>
    <t>Tổ dân phố Hương Lâm</t>
  </si>
  <si>
    <t>X-190</t>
  </si>
  <si>
    <t>Kinh~97,9% DTTS~2,1%</t>
  </si>
  <si>
    <t>Khoảng 11,6km</t>
  </si>
  <si>
    <t>Tổ dân phố Hương Trung</t>
  </si>
  <si>
    <t>Kinh~97,0% DTTS~3%</t>
  </si>
  <si>
    <t>Tổ dân phố Lò</t>
  </si>
  <si>
    <t>Kinh~96,1% DTTS~3,9%</t>
  </si>
  <si>
    <t>Kinh~97,6% DTTS~2,4%</t>
  </si>
  <si>
    <t>Tổ dân phố Nguyễn Hậu 1</t>
  </si>
  <si>
    <t>Khoảng 9,5km</t>
  </si>
  <si>
    <t>Tổ dân phố Nguyễn Hậu 2</t>
  </si>
  <si>
    <t>Tổ dân phố Núi 1</t>
  </si>
  <si>
    <t>Kinh~96% DTTS~4%</t>
  </si>
  <si>
    <t>Tổ dân phố Núi 2</t>
  </si>
  <si>
    <t>Kinh~94,2% DTTS~5,8%</t>
  </si>
  <si>
    <t>Tổ dân phố Quyết Tiến</t>
  </si>
  <si>
    <t>Tổ dân phố Tân Long</t>
  </si>
  <si>
    <t>Kinh~93,3% DTTS~6,7%</t>
  </si>
  <si>
    <t>Tổ dân phố Thái Bình</t>
  </si>
  <si>
    <t>Kinh~97,4% DTTS~2,6%</t>
  </si>
  <si>
    <t>Tổ dân phố Thái Cao</t>
  </si>
  <si>
    <t>Khoảng5km</t>
  </si>
  <si>
    <t>Tổ dân phố Thành Nam</t>
  </si>
  <si>
    <t>Kinh~95,8% DTTS~4,2%</t>
  </si>
  <si>
    <t>Tổ dân phố Thanh Trung</t>
  </si>
  <si>
    <t>Tổ dân phố Trại 1</t>
  </si>
  <si>
    <t>Tổ dân phố Trung Lâm</t>
  </si>
  <si>
    <t>Kinh~98,3% DTTS~1,7%</t>
  </si>
  <si>
    <t>Tổ dân phố Trung Quân</t>
  </si>
  <si>
    <t>Kinh~98,5% DTTS~1,5%</t>
  </si>
  <si>
    <t>Tổ dân phố Trường Thịnh</t>
  </si>
  <si>
    <t>X-125</t>
  </si>
  <si>
    <t>Kinh~93,7% DTTS~6,3%</t>
  </si>
  <si>
    <t>Tổ dân phố Trường Thọ</t>
  </si>
  <si>
    <t>Kinh~98,4% DTTS~1,6%</t>
  </si>
  <si>
    <t>Tổ dân phố Vàng</t>
  </si>
  <si>
    <t>Tổ dân phố Vinh Xương</t>
  </si>
  <si>
    <t>Tổ dân phố Yên Trung 1</t>
  </si>
  <si>
    <t>Kinh~98,7% DTTS~1,3%</t>
  </si>
  <si>
    <t>Tổ dân phố Yên Trung 2</t>
  </si>
  <si>
    <t>Kinh~95,9% DTTS~4,1%</t>
  </si>
  <si>
    <t>Tổng phường</t>
  </si>
  <si>
    <t>Cả tỉnh</t>
  </si>
  <si>
    <t>Chưa có dữ liệu</t>
  </si>
  <si>
    <t>15 phường</t>
  </si>
  <si>
    <t>X</t>
  </si>
  <si>
    <t>T</t>
  </si>
  <si>
    <t>C</t>
  </si>
  <si>
    <t>Tổng cộng (theo phường)</t>
  </si>
  <si>
    <t>Số TDP (LT)</t>
  </si>
  <si>
    <t>Thừa</t>
  </si>
  <si>
    <t>Bình quân/ 1 tổ</t>
  </si>
  <si>
    <t>Số lớn nhất</t>
  </si>
  <si>
    <t>Số nhỏ nhất</t>
  </si>
  <si>
    <t>Phân loại TDP theo Số hộ</t>
  </si>
  <si>
    <t>Số lượng</t>
  </si>
  <si>
    <t>&lt;100</t>
  </si>
  <si>
    <t>dưới 33%</t>
  </si>
  <si>
    <t>&gt;=100</t>
  </si>
  <si>
    <t>&lt;150</t>
  </si>
  <si>
    <t>33- dưới 50%</t>
  </si>
  <si>
    <t>&gt;=150</t>
  </si>
  <si>
    <t>&lt;225</t>
  </si>
  <si>
    <t>50- dưới 100%</t>
  </si>
  <si>
    <t>&gt;=225</t>
  </si>
  <si>
    <t>&lt;300</t>
  </si>
  <si>
    <t>75- dưới 100%</t>
  </si>
  <si>
    <t>&gt;=300</t>
  </si>
  <si>
    <t>&lt;500</t>
  </si>
  <si>
    <t>từ 100%</t>
  </si>
  <si>
    <t>&gt;=500</t>
  </si>
  <si>
    <t>&lt;1000</t>
  </si>
  <si>
    <t>&gt;=1000</t>
  </si>
  <si>
    <t>Tổng cộng</t>
  </si>
  <si>
    <t>Chưa đạt tiêu chí về số hộ</t>
  </si>
  <si>
    <t>Diện sáp nhập (cũ)</t>
  </si>
  <si>
    <t>Đặc thù TDP theo Số hộ</t>
  </si>
  <si>
    <t>&lt;210</t>
  </si>
  <si>
    <t>dưới 70%</t>
  </si>
  <si>
    <t>&gt;=210</t>
  </si>
  <si>
    <t>&lt;240</t>
  </si>
  <si>
    <t>70- dưới 80%</t>
  </si>
  <si>
    <t>&gt;=240</t>
  </si>
  <si>
    <t>&lt;270</t>
  </si>
  <si>
    <t>80- dưới 90%</t>
  </si>
  <si>
    <t>&gt;=270</t>
  </si>
  <si>
    <t>90- dưới 100%</t>
  </si>
  <si>
    <t>TÊN THÔN/XÓM,
TỔ DÂN PHỐ</t>
  </si>
  <si>
    <t>X. An Khánh</t>
  </si>
  <si>
    <t>Xóm 1</t>
  </si>
  <si>
    <t>Kinh~78%; Khác~22%</t>
  </si>
  <si>
    <t>Xóm 2</t>
  </si>
  <si>
    <t>Kinh~77%; Khác~23%</t>
  </si>
  <si>
    <t>Xóm 3</t>
  </si>
  <si>
    <t>X-205</t>
  </si>
  <si>
    <t>Kinh~81%; Khác~19%</t>
  </si>
  <si>
    <t>Xóm 4</t>
  </si>
  <si>
    <t>Kinh~63%; Khác~37%</t>
  </si>
  <si>
    <t>Xóm 5</t>
  </si>
  <si>
    <t>Kinh~76%; Khác~24%</t>
  </si>
  <si>
    <t>Xóm 6</t>
  </si>
  <si>
    <t>Kinh~73%; Khác~27%</t>
  </si>
  <si>
    <t>Xóm 7</t>
  </si>
  <si>
    <t>Kinh~66%; Khác~34%</t>
  </si>
  <si>
    <t>Xóm 8</t>
  </si>
  <si>
    <t>Kinh~79%; Khác~21%</t>
  </si>
  <si>
    <t>Xóm 10</t>
  </si>
  <si>
    <t>Xóm 11</t>
  </si>
  <si>
    <t>Xóm 12</t>
  </si>
  <si>
    <t>Kinh~65%; Khác~35%</t>
  </si>
  <si>
    <t>Xóm 13</t>
  </si>
  <si>
    <t>Kinh~72%; Khác~28%</t>
  </si>
  <si>
    <t>Xóm 14</t>
  </si>
  <si>
    <t>Xóm Đồng Gia</t>
  </si>
  <si>
    <t>X-103</t>
  </si>
  <si>
    <t>Kinh~87%; Khác~13%</t>
  </si>
  <si>
    <t>Xóm Hà Cẩm</t>
  </si>
  <si>
    <t>Xóm Suối Cát</t>
  </si>
  <si>
    <t>Kinh~56%; Khác~44%</t>
  </si>
  <si>
    <t>Xóm Bãi Bông</t>
  </si>
  <si>
    <t>Kinh~61%; Khác~39%</t>
  </si>
  <si>
    <t>Xóm Việt Thắng</t>
  </si>
  <si>
    <t>Kinh~75%; Khác~25%</t>
  </si>
  <si>
    <t>Xóm Ao Bèo</t>
  </si>
  <si>
    <t>Kinh~49%; Khác~51%</t>
  </si>
  <si>
    <t>Xóm Khuôn Lình</t>
  </si>
  <si>
    <t>Kinh~52%; Khác~48%</t>
  </si>
  <si>
    <t>Xóm Đồng Bông</t>
  </si>
  <si>
    <t>Kinh~67%; Khác~33%</t>
  </si>
  <si>
    <t>Xóm Gốc Xộp</t>
  </si>
  <si>
    <t>Kinh~82%; Khác~18%</t>
  </si>
  <si>
    <t>Xóm Địa Chất</t>
  </si>
  <si>
    <t>Xóm Hàng</t>
  </si>
  <si>
    <t>Xóm Đạt</t>
  </si>
  <si>
    <t>Kinh~39%; Khác~61%</t>
  </si>
  <si>
    <t>Xóm Đá Thần</t>
  </si>
  <si>
    <t>Xóm An Thanh</t>
  </si>
  <si>
    <t>Xóm Sòng</t>
  </si>
  <si>
    <t>Xóm Đoàn Kết</t>
  </si>
  <si>
    <t>Kinh~62%; Khác~38%</t>
  </si>
  <si>
    <t>Xóm Thác Vạng</t>
  </si>
  <si>
    <t>Xóm Tân Bình</t>
  </si>
  <si>
    <t>Xóm Đồng Bục</t>
  </si>
  <si>
    <t>Kinh~18%; Khác~82%</t>
  </si>
  <si>
    <t>Xóm Ngò</t>
  </si>
  <si>
    <t>Kinh~36%; Khác~64%</t>
  </si>
  <si>
    <t>Xóm Đồng Sầm</t>
  </si>
  <si>
    <t>Kinh~64%; Khác~36%</t>
  </si>
  <si>
    <t>Xóm An Bình</t>
  </si>
  <si>
    <t>Kinh~69%; Khác~31%</t>
  </si>
  <si>
    <t>Xóm Thống Nhất</t>
  </si>
  <si>
    <t>Kinh~57%; Khác~43%</t>
  </si>
  <si>
    <t>Xóm Tân Tiến</t>
  </si>
  <si>
    <t>Xóm Hồng Nghè</t>
  </si>
  <si>
    <t>7,5km</t>
  </si>
  <si>
    <t>X. Ba Bể</t>
  </si>
  <si>
    <t>Thôn Khuổi Tăng</t>
  </si>
  <si>
    <t>Tày~95%
Khác~5%</t>
  </si>
  <si>
    <t>Thôn Khuổi Tầu</t>
  </si>
  <si>
    <t>99% ~ Tày
1% ~ Khác</t>
  </si>
  <si>
    <t>10 km</t>
  </si>
  <si>
    <t>Thôn Bản Cải</t>
  </si>
  <si>
    <t>96% ~ Tày
4% ~ Khác</t>
  </si>
  <si>
    <t>Thôn Nặm Cắm</t>
  </si>
  <si>
    <t>100% ~ Dao</t>
  </si>
  <si>
    <t>15 km</t>
  </si>
  <si>
    <t>Thôn Ngạm khét</t>
  </si>
  <si>
    <t>100% ~ Mông</t>
  </si>
  <si>
    <t>Thôn Bản Cám Thượng</t>
  </si>
  <si>
    <t>Thôn Nà Sliến</t>
  </si>
  <si>
    <t>96% ~ Mông
4% ~ Khác</t>
  </si>
  <si>
    <t>17 km</t>
  </si>
  <si>
    <t>Thôn Khuổi Hao</t>
  </si>
  <si>
    <t>64% ~ Mông
36% ~ Dao</t>
  </si>
  <si>
    <t>23 km</t>
  </si>
  <si>
    <t>Thôn Tọt Còn</t>
  </si>
  <si>
    <t>21 km</t>
  </si>
  <si>
    <t>Thôn Nà Niểm</t>
  </si>
  <si>
    <t>Tày~97%
Khác~3%</t>
  </si>
  <si>
    <t>Thôn Bản Vài</t>
  </si>
  <si>
    <t>100% ~ Tày</t>
  </si>
  <si>
    <t>Thôn Khâu Ban</t>
  </si>
  <si>
    <t>Thôn Nà Làng</t>
  </si>
  <si>
    <t>0,5 km</t>
  </si>
  <si>
    <t>Thôn Bản Nản</t>
  </si>
  <si>
    <t>94% ~ Tày
6% ~ Khác</t>
  </si>
  <si>
    <t>Thôn Pác Nghè</t>
  </si>
  <si>
    <t>98% ~ Tày
2% ~ Khác</t>
  </si>
  <si>
    <t>Thôn Nà Kiêng</t>
  </si>
  <si>
    <t>91% ~ Tày
9% ~ Khác</t>
  </si>
  <si>
    <t>Thôn Nà Mằm</t>
  </si>
  <si>
    <t>Thôn Nà Mơ</t>
  </si>
  <si>
    <t>Thôn Nà Cọ</t>
  </si>
  <si>
    <t>Thôn Nà Niềng</t>
  </si>
  <si>
    <t>Thôn Nà Hàn</t>
  </si>
  <si>
    <t>14 km</t>
  </si>
  <si>
    <t>Thôn Củm Pán</t>
  </si>
  <si>
    <t>Thôn Khuổi Luông</t>
  </si>
  <si>
    <t>13 km</t>
  </si>
  <si>
    <t>Thôn Đồn Đèn</t>
  </si>
  <si>
    <t>Thôn Pác Ngòi</t>
  </si>
  <si>
    <t>11 km</t>
  </si>
  <si>
    <t>Thôn Bó Lù</t>
  </si>
  <si>
    <t>Thôn Cốc Tộc</t>
  </si>
  <si>
    <t>92% ~ Tày
8% ~ Khác</t>
  </si>
  <si>
    <t>Thôn Bản Cám</t>
  </si>
  <si>
    <t>16 km</t>
  </si>
  <si>
    <t>Thôn Khâu Qua</t>
  </si>
  <si>
    <t>100% Mông</t>
  </si>
  <si>
    <t>Thôn Nặm Dài</t>
  </si>
  <si>
    <t>26 km</t>
  </si>
  <si>
    <t>Thôn Nà Nghè</t>
  </si>
  <si>
    <t>100% Dao</t>
  </si>
  <si>
    <t>22 km</t>
  </si>
  <si>
    <t>Thôn Đán Mẩy</t>
  </si>
  <si>
    <t>25 km</t>
  </si>
  <si>
    <t>Thôn Nà Phại</t>
  </si>
  <si>
    <t>29 km</t>
  </si>
  <si>
    <t>Đề nghị chỉnh sửa tên Thôn thành "Nà Phại"</t>
  </si>
  <si>
    <t>X. Bạch Thông</t>
  </si>
  <si>
    <t>Thôn Quyết Thắng</t>
  </si>
  <si>
    <t>8%~Kinh
11%~Dao
79%~Tày
2%~Khác</t>
  </si>
  <si>
    <t>Đang dùng NVH thôn Bản Hun (trước sắp xếp) X-80</t>
  </si>
  <si>
    <t>Thôn Hợp Thắng</t>
  </si>
  <si>
    <t>2%~Kinh
4%~Dao
93%~Tày
1%~Khác</t>
  </si>
  <si>
    <t>20 km</t>
  </si>
  <si>
    <t>Đang dùng NVH thôn Nà Tải (trước sắp xếp) X-80</t>
  </si>
  <si>
    <t>Thôn Toàn Thắng</t>
  </si>
  <si>
    <t>2%~Kinh
7%~Dao
89%~Tày
2%~Khác</t>
  </si>
  <si>
    <t>Đang dùng NVH thôn Khuổi Giả (trước sắp xếp) X-80</t>
  </si>
  <si>
    <t>Thôn Đại Thắng</t>
  </si>
  <si>
    <t>6%~Kinh
92%~Tày
2%~Khác</t>
  </si>
  <si>
    <t>Đang dùng NVH thôn Nà Cọ (trước sắp xếp) X-80</t>
  </si>
  <si>
    <t>Thôn Khau Chủ</t>
  </si>
  <si>
    <t xml:space="preserve">4%~Kinh
2%~Dao
94%~Tày
</t>
  </si>
  <si>
    <t>9 km</t>
  </si>
  <si>
    <t>Đang dùng NVH thôn Làng Sen (trước sắp xếp) X-80</t>
  </si>
  <si>
    <t>Thôn Đồng Tiến</t>
  </si>
  <si>
    <t>8%~Kinh
90%~Tày
2%~Khác</t>
  </si>
  <si>
    <t>Đang dùng NVH thôn Nà Chang (trước sắp xếp) X-80</t>
  </si>
  <si>
    <t>Thôn Đồng Nam</t>
  </si>
  <si>
    <t>3%~Kinh
95%~Tày
2%~Khác</t>
  </si>
  <si>
    <t>Đang dùng NVH thôn Nà Lào (trước sắp xếp) X-80</t>
  </si>
  <si>
    <t>Thôn Bản Pè</t>
  </si>
  <si>
    <t>13%~Kinh
2%~Dao
82%~Tày
3%~Khác</t>
  </si>
  <si>
    <t>Đang dùng NVH thôn Bản Mèn (trước sắp xếp)X-100</t>
  </si>
  <si>
    <t>Thôn Tổng Ngay</t>
  </si>
  <si>
    <t>10%~Kinh
2%~Dao
87%~Tày
1%~Khác</t>
  </si>
  <si>
    <t>Đang dùng NVH thôn Tổng Ngay cũ (trước sắp xếp)X-80</t>
  </si>
  <si>
    <t>Thôn Khuổi Cò</t>
  </si>
  <si>
    <t>12%~Kinh
71%~Dao
14%~Tày
3%~Khác</t>
  </si>
  <si>
    <t>Đang dùng NVH thôn Khuổi Cò cũ (trước sắp xếp)X-80</t>
  </si>
  <si>
    <t>Thôn Bản Mún</t>
  </si>
  <si>
    <t>5%~Kinh
67%~Dao
26%~Tày
2%~Khác</t>
  </si>
  <si>
    <t>Đang dùng NVH thôn Bản Mún 1 (trước sắp xếp) X-75</t>
  </si>
  <si>
    <t>Thôn Nà Coọng</t>
  </si>
  <si>
    <t>9%~Kinh
7%~Dao
82%~Tày
2%~Khác</t>
  </si>
  <si>
    <t>Thôn Phiêng An</t>
  </si>
  <si>
    <t xml:space="preserve">44%~Kinh
41%~Dao
14%~Tày
1%~Khác
</t>
  </si>
  <si>
    <t>18 km</t>
  </si>
  <si>
    <t>Thôn Nà Lìu</t>
  </si>
  <si>
    <t xml:space="preserve">6%~Kinh
88%~Tày
6~Khác
</t>
  </si>
  <si>
    <t>Thôn Nà Hin</t>
  </si>
  <si>
    <t xml:space="preserve">4%~Kinh
90%~Dao
6%~Tày
</t>
  </si>
  <si>
    <t>Thôn Nà Vài</t>
  </si>
  <si>
    <t xml:space="preserve">7%~Kinh
90%~Tày
3%~Khác
</t>
  </si>
  <si>
    <t>Thôn Nà Lốc</t>
  </si>
  <si>
    <t xml:space="preserve">9%~Kinh
90%~Tày
1%~Khác
</t>
  </si>
  <si>
    <t>Đang dùng NVH thôn Nà Lẹng (trước sắp xếp) X-70</t>
  </si>
  <si>
    <t>Thôn Đoàn Kết</t>
  </si>
  <si>
    <t xml:space="preserve">24%~Kinh
71%~Tày
5%~Khác
</t>
  </si>
  <si>
    <t>Thôn Nà Thoi</t>
  </si>
  <si>
    <t xml:space="preserve">11%~Kinh
84%~Tày
5%~Khác
</t>
  </si>
  <si>
    <t>Đang dùng NVH thôn Boóc Khún (trước sắp xếp) X-75</t>
  </si>
  <si>
    <t>Thôn Nà Đinh</t>
  </si>
  <si>
    <t xml:space="preserve">4%~Kinh
93%~Tày
3%~Khác
</t>
  </si>
  <si>
    <t>Đang dùng NVH thôn Nà Chạp (trước sắp xếp) X-80</t>
  </si>
  <si>
    <t>X. Bằng Thành</t>
  </si>
  <si>
    <t>Thôn Khuổi Ỏ</t>
  </si>
  <si>
    <t>Tày~14%; Mông~85%; khác~1%</t>
  </si>
  <si>
    <t>x</t>
  </si>
  <si>
    <t>Thôn Phai Khỉm</t>
  </si>
  <si>
    <t>Tày~89%; Mông~7%; Dao~2%; 
Khác~2%</t>
  </si>
  <si>
    <t>Thôn Nà Bẻ</t>
  </si>
  <si>
    <t>Tày~60%; Mông~16%; Dao~22%; khác~2%</t>
  </si>
  <si>
    <t>Thôn Vi Lạp</t>
  </si>
  <si>
    <t>Tày~72%; Mông~18%; Dao~8%; 
khác~2%</t>
  </si>
  <si>
    <t>Thôn Phiêng Tạc</t>
  </si>
  <si>
    <t>Dao~98%; khác~2%</t>
  </si>
  <si>
    <t>Thôn Ngảm Váng</t>
  </si>
  <si>
    <t>Mông~100%</t>
  </si>
  <si>
    <t>Thôn Nặm Khiếu</t>
  </si>
  <si>
    <t>Mông~76%; Dao~24%</t>
  </si>
  <si>
    <t>Thôn Slam Vè</t>
  </si>
  <si>
    <t>Mông~14%; Dao~86%</t>
  </si>
  <si>
    <t>Thôn Nà Muồng</t>
  </si>
  <si>
    <t>Tày~67%; 
Sán chỉ~29%; 
Sán chay~2%; 
Dao~2%; 
khác~1%</t>
  </si>
  <si>
    <t>Thôn Nà Mỵ</t>
  </si>
  <si>
    <t>Tày~75%; Dao~22%; khác~3%</t>
  </si>
  <si>
    <t>Thôn Khuổi Lè</t>
  </si>
  <si>
    <t>Tày~61%; Mông~33%; khác~6%</t>
  </si>
  <si>
    <t>Thôn Cốc Lào</t>
  </si>
  <si>
    <t>Tày~28%; Mông~52%; Dao~14%; khác~5%</t>
  </si>
  <si>
    <t>Thôn Khâu Slôm</t>
  </si>
  <si>
    <t>Mông~34%; Dao~65%; khác~1%</t>
  </si>
  <si>
    <t>Thôn Hồng Mú</t>
  </si>
  <si>
    <t>Thôn Nà Hoi</t>
  </si>
  <si>
    <t>Mông~81%; Dao~18%; khác~1%</t>
  </si>
  <si>
    <t>Thôn Khâu Vai</t>
  </si>
  <si>
    <t>Mông~89%; Dao~11%</t>
  </si>
  <si>
    <t>Thôn Khâu Phảng</t>
  </si>
  <si>
    <t>Mông~24%; Dao~73%; khác~3%</t>
  </si>
  <si>
    <t>Thôn Nặm Mây</t>
  </si>
  <si>
    <t>Tày~74%; Dao~24%; khác~2%</t>
  </si>
  <si>
    <t>Thôn Nà Phầy</t>
  </si>
  <si>
    <t>Sán chỉ~94%; 
Sán chay~4%; 
khác~2%</t>
  </si>
  <si>
    <t>Thôn Nà Lẹng</t>
  </si>
  <si>
    <t>Tày~75%; Mông~5%; Dao~3%; Nùng~5%; Kinh~11%; khác~1%</t>
  </si>
  <si>
    <t>Thôn Phiêng Lủng</t>
  </si>
  <si>
    <t>Thôn Nà Coóc</t>
  </si>
  <si>
    <t>Tày~79%; Mông~5%; Dao~4%; Nùng~6%; Kinh~9%; 
khác~2%</t>
  </si>
  <si>
    <t>1,5 km</t>
  </si>
  <si>
    <t>Thôn Đông Lẻo</t>
  </si>
  <si>
    <t>Tày~83%; Dao~2%; Nùng~5%; Kinh~8%; 
khác~2%</t>
  </si>
  <si>
    <t>Thôn Ngã Ba</t>
  </si>
  <si>
    <t>Tày~83%; Dao~4%; Nùng~5%; Kinh~6%; 
khác~2%</t>
  </si>
  <si>
    <t>Thôn Khâu Đấng</t>
  </si>
  <si>
    <t>Sán chỉ~92%; 
Sán chay~4%; khác~4%</t>
  </si>
  <si>
    <t>Sán chỉ~88%; 
Sán chay~8%; Dao~2%; 
khác~2%</t>
  </si>
  <si>
    <t>Thôn Lủng Pảng</t>
  </si>
  <si>
    <t>Mông~33%; Dao~67%</t>
  </si>
  <si>
    <t>Thôn Bản Khúa</t>
  </si>
  <si>
    <t>Tày~94%; Khác~6%</t>
  </si>
  <si>
    <t>Thôn Bản Mạn</t>
  </si>
  <si>
    <t>Tày~50%; Mông~1%; Dao~14%; Sán chỉ~34%; khác~1%</t>
  </si>
  <si>
    <t>Thôn Khâu Bang</t>
  </si>
  <si>
    <t>Tày~7%; Dao~93%</t>
  </si>
  <si>
    <t>Thôn Khuổi Khí</t>
  </si>
  <si>
    <t>Dao~99%; Khác~1%</t>
  </si>
  <si>
    <t>Thôn Khuổi Lính</t>
  </si>
  <si>
    <t>Tày~85%; Dao~7%; Nùng~3%; Khác~5%</t>
  </si>
  <si>
    <t>Thôn Khuổi Mạn</t>
  </si>
  <si>
    <t>Thôn Lủng Mít</t>
  </si>
  <si>
    <t>Thôn Nà Cà</t>
  </si>
  <si>
    <t>Tày~18%; Dao~81%; Khác~1%</t>
  </si>
  <si>
    <t>Thôn Nà Lại</t>
  </si>
  <si>
    <t>Tày~83%; Mông~6%; Dao~7%; 
Khác~4%</t>
  </si>
  <si>
    <t>Thôn Pác Nặm</t>
  </si>
  <si>
    <t>Tày~48%; Mông~10%; Nùng~38%; Khác~4%</t>
  </si>
  <si>
    <t>Thôn Phja Đăm</t>
  </si>
  <si>
    <t>T-30</t>
  </si>
  <si>
    <t>Mông~17%; Dao~81%; Khác~2%</t>
  </si>
  <si>
    <t>X. Bằng Vân</t>
  </si>
  <si>
    <t>Thôn Pù Mò</t>
  </si>
  <si>
    <t>Tày~9,4%; 
Nùng~81,1%; 
Dao~2,15%; 
Khác~7,35%</t>
  </si>
  <si>
    <t>Thôn Khu Chợ 1</t>
  </si>
  <si>
    <t>Tày~57%; Nùng~26%; Dao~1,8%; Hoa~9,2%; Khác~6%</t>
  </si>
  <si>
    <t>Thôn Khu Chợ 2</t>
  </si>
  <si>
    <t>Tày~38,6%; Nùng~46,8%; Dao~0,3%; Hoa~8,3%; Khác~6%</t>
  </si>
  <si>
    <t>Thôn Vi Ba</t>
  </si>
  <si>
    <t>Tày~2,12%; Dao~96%; Khác~1,88%</t>
  </si>
  <si>
    <t>khoảng 12km</t>
  </si>
  <si>
    <t>Thôn Cao Phong</t>
  </si>
  <si>
    <t>Tày~0,46%; Nùng~25,4%; Dao~73,6%; Khác~0,54%</t>
  </si>
  <si>
    <t>Thôn Bằng Khẩu</t>
  </si>
  <si>
    <t>Tày~8%; Nùng~55,5%; Dao~2,75%; Hoa~27,7%; Khác~6,05%</t>
  </si>
  <si>
    <t>khoảng 2km</t>
  </si>
  <si>
    <t>Tày~88,77%; Nùng~5,2%; Dao~1,24%; Khác~4,79%</t>
  </si>
  <si>
    <t>Thôn Khuổi Slảo</t>
  </si>
  <si>
    <t>Dao~100%</t>
  </si>
  <si>
    <t>khoảng 15km (còn khoảng 2km đường đất)</t>
  </si>
  <si>
    <t>Thôn Hang Slậu</t>
  </si>
  <si>
    <t>Thôn Phia Pảng</t>
  </si>
  <si>
    <t>Dao~99,42%; Khác~0,58%</t>
  </si>
  <si>
    <t>khoảng 18km (còn khoảng 2km đường đất)</t>
  </si>
  <si>
    <t>Thôn Văn Minh</t>
  </si>
  <si>
    <t>Tày~63%; Dao~34,1%; Nùng~2,27%; Khác~0,63%</t>
  </si>
  <si>
    <t>Thôn Thống Nhất</t>
  </si>
  <si>
    <t>Tày~37%; Dao~61,77%; Khác~1,23%</t>
  </si>
  <si>
    <t>khoảng 8km</t>
  </si>
  <si>
    <t>Thôn Thượng Ân</t>
  </si>
  <si>
    <t>Tày~78,63%; Nùng~3,41%; Dao~15,1%; Khác~2,86%</t>
  </si>
  <si>
    <t>Thôn Hợp Thành</t>
  </si>
  <si>
    <t>Tày~3,9%; Nùng~27,7%; Dao~67%; Khác~1,4%</t>
  </si>
  <si>
    <t>Thôn Đồng Tâm</t>
  </si>
  <si>
    <t>Tày~31,59%; Nùng~2,77%; Dao~63,88%; Khác~1,76%</t>
  </si>
  <si>
    <t>Thôn Bản Duồm</t>
  </si>
  <si>
    <t>Tày~70%; Nùng~27,7%; Khác~2,3%</t>
  </si>
  <si>
    <t>khoảng 13km</t>
  </si>
  <si>
    <t>X. Bình Thành</t>
  </si>
  <si>
    <t>Xóm Phú Hội</t>
  </si>
  <si>
    <t>Tày~29%; Giao~2%; Sán chỉ~1,33% khác ~67,67</t>
  </si>
  <si>
    <t>Xóm Bản Hin</t>
  </si>
  <si>
    <t>Tày~1%; Cao lan~2,43%; Sán chỉ~89% khác ~7,57</t>
  </si>
  <si>
    <t>Xóm Bản Trang</t>
  </si>
  <si>
    <t>Tày~2%; Cao lan~89,41%; Sán chỉ~4% khác ~4,95</t>
  </si>
  <si>
    <t>Xóm Sơn Thắng</t>
  </si>
  <si>
    <t>Tày~15,77%; ; Sán chỉ~2% mông ~1 khác ~81,33%</t>
  </si>
  <si>
    <t>Xóm Bản Giáo</t>
  </si>
  <si>
    <t>Tày~2%; Cao lan~86,12%; Sán chỉ~4% khác ~7,88%</t>
  </si>
  <si>
    <t>Xóm Làng Phẩy</t>
  </si>
  <si>
    <t>Tày~80,66%; Cao lan~2%; Sán chỉ~2% khác ~15,34%</t>
  </si>
  <si>
    <t>Xóm Văn Trường</t>
  </si>
  <si>
    <t>Tày~20,41%; Cao lan~2%; Sán chỉ~2% khác ~75,59%</t>
  </si>
  <si>
    <t>Xóm Sơn Đầu</t>
  </si>
  <si>
    <t>Tày~2%; Cao lan~74,77%; Sán chỉ~5% khác ~18,73%</t>
  </si>
  <si>
    <t>Xóm Trung Tâm</t>
  </si>
  <si>
    <t>Tày~23,18%; Cao lan~2%; Sán chỉ~2% khác ~72,82%</t>
  </si>
  <si>
    <t>Xóm Lương Bình</t>
  </si>
  <si>
    <t>Tày~85,02%; Cao lan~1%; Sán chỉ~1% khác ~12,98%</t>
  </si>
  <si>
    <t>Xóm Sơn Đông</t>
  </si>
  <si>
    <t>Tày~29,9%; Cao lan~1%; Sán chỉ~1% khác ~68,1%</t>
  </si>
  <si>
    <t>Xóm Sơn Vinh</t>
  </si>
  <si>
    <t>Tày~83,68%; Cao lan~2%; Sán chỉ~6% khác ~8,32%</t>
  </si>
  <si>
    <t>khoảng 10 km</t>
  </si>
  <si>
    <t>Xóm Hồng La</t>
  </si>
  <si>
    <t>Tày~50,19%; Cao lan~4%; Sán chỉ~29% khác ~16,81%</t>
  </si>
  <si>
    <t>Xóm Bản Là</t>
  </si>
  <si>
    <t>Tày~46,16%; Cao lan~2%; Sán chỉ~2% khác ~48,84%</t>
  </si>
  <si>
    <t>Xóm Thành Vượng</t>
  </si>
  <si>
    <t>Tày~48,93%; Cao lan~1%; Sán chỉ~2% khác ~46,07%</t>
  </si>
  <si>
    <t>Xóm Đồng Coóc</t>
  </si>
  <si>
    <t>Tày~15%; Cao lan~5%; Sán chỉ~60,28% khác ~19,72%</t>
  </si>
  <si>
    <t>Xóm Làng Nập</t>
  </si>
  <si>
    <t>Tày~25%; Cao lan~5%; Sán chỉ~56,34% khác ~13,66%</t>
  </si>
  <si>
    <t>Xóm Vũ Hồng</t>
  </si>
  <si>
    <t>Tày~41,56%; Cao lan~2%; Sán chỉ~3% khác ~53,44%</t>
  </si>
  <si>
    <t>Xóm Hồng Thái</t>
  </si>
  <si>
    <t>Tày~45,42%; Cao lan~2%; Sán chỉ~3% khác ~49,58%</t>
  </si>
  <si>
    <t>khoảng 9km</t>
  </si>
  <si>
    <t>Xóm Làng Luông</t>
  </si>
  <si>
    <t>Tày~82.36%; Cao lan~3%; Sán chỉ~4% Mông ~ 2% khác ~8,64%</t>
  </si>
  <si>
    <t>Xóm Đầm Thị</t>
  </si>
  <si>
    <t>Tày~82.88%; Cao lan~3%; Sán chỉ~4% Mông ~ 2% khác ~8,12%</t>
  </si>
  <si>
    <t>Xóm Bình Tiến</t>
  </si>
  <si>
    <t>Tày~81.27%; Cao lan~2%; Sán chỉ~2% Mông ~ 2% khác ~12,73%</t>
  </si>
  <si>
    <t>Xóm Quyết Tiến</t>
  </si>
  <si>
    <t>Tày~12%; Cao lan~5%; Sán chỉ~68,11% Mông ~ 1% khác ~13,89%</t>
  </si>
  <si>
    <t>khoảng 10km</t>
  </si>
  <si>
    <t>Xóm Phố</t>
  </si>
  <si>
    <t>Tày~20,99%; Cao lan~5%; Sán chỉ~2% Mông ~ 1% khác ~71,01%</t>
  </si>
  <si>
    <t>Xóm Đồn</t>
  </si>
  <si>
    <t>Tày~18,52%; Cao lan~3%; Sán chỉ~2% Mông ~ 1% khác ~75,48%</t>
  </si>
  <si>
    <t>Xóm Đồng Đình</t>
  </si>
  <si>
    <t>Tày~72,29%; Cao lan~4%; Sán chỉ~5% Mông ~ 1% khác ~17,71%</t>
  </si>
  <si>
    <t>Xóm Sơn Pháng</t>
  </si>
  <si>
    <t>Tày~81,04%; Cao lan~3%; Sán chỉ~4% Mông ~ 2% khác ~9,96%</t>
  </si>
  <si>
    <t>X. Bình Yên</t>
  </si>
  <si>
    <t>Xóm Làng Quặng</t>
  </si>
  <si>
    <t>Tày~86,74%
Kinh~7,5%
Nùng~2,44%
Khác~3,32%</t>
  </si>
  <si>
    <t>Xóm Đồng Đau</t>
  </si>
  <si>
    <t>Tày~89%
Nùng~5%
Kinh~4,4%
Khác~1,6%</t>
  </si>
  <si>
    <t>Xóm Nà To</t>
  </si>
  <si>
    <t>Tày~78,52%
Kinh~11,85%
Nùng~4,07%
Khác~5,56%</t>
  </si>
  <si>
    <t>Xóm Gốc Thông</t>
  </si>
  <si>
    <t>Tày~48,85%
Kinh~19,85%
Nùng~17,53%
Khác~17,77%</t>
  </si>
  <si>
    <t>Xóm Quyết Tâm</t>
  </si>
  <si>
    <t>X-185</t>
  </si>
  <si>
    <t>Tày~77,37%
Kinh~16,90%
Khác~5,43%</t>
  </si>
  <si>
    <t>Xóm Tân Lợi</t>
  </si>
  <si>
    <t>Kinh~47,83%
Tày~41,00%
Nùng~5,39%
Khác~5,78%</t>
  </si>
  <si>
    <t>Xóm Hồng Văn Lương</t>
  </si>
  <si>
    <t>Kinh~77,61%
Tày~18,15%
Nùng~1,35%
Khác~2,9%</t>
  </si>
  <si>
    <t>Xóm Hoàng Tiến</t>
  </si>
  <si>
    <t>Tày~61,17%
Kinh~29,98%
Nùng~5,03%
Khác~3,82%</t>
  </si>
  <si>
    <t>Xóm Quang Vinh</t>
  </si>
  <si>
    <t>Tày~85,71%
Kinh~8,4%
Khác~6,25%</t>
  </si>
  <si>
    <t>Xóm Đồng Rằm</t>
  </si>
  <si>
    <t>Tày~85,29%
Kinh~7,35%
Nùng~2,94%
Khác~4,41%</t>
  </si>
  <si>
    <t>Xóm Khau Lầu</t>
  </si>
  <si>
    <t>Tày~76,95%
Nùng~2,6%
Kinh~4,9%
Khác~16,35%</t>
  </si>
  <si>
    <t>Xóm Khau Diều</t>
  </si>
  <si>
    <t>Tày~83,55%
Kinh~8,55%
Nùng~2,63%
Khác~5,27%</t>
  </si>
  <si>
    <t>Xóm Làng Vẹ</t>
  </si>
  <si>
    <t>Tày~81,6%
Kinh~12,4%
Nùng~1,2%
Khác~4,8%</t>
  </si>
  <si>
    <t>Xóm Nong Nia</t>
  </si>
  <si>
    <t>Tày~73,79%
Kinh~17,15%
Nùng~2,91%
Khác~6,15%</t>
  </si>
  <si>
    <t>Xóm Thẩm Kẻ</t>
  </si>
  <si>
    <t>Tày~80,73%
Kinh~13,41%
Nùng~0,98%
Khác~4,88%</t>
  </si>
  <si>
    <t>Xóm Yên Thông</t>
  </si>
  <si>
    <t>Tày~53,27%
Kinh~41,48%
Nùng~3,13%
Khác~2,13%</t>
  </si>
  <si>
    <t>Tày~81,95%
Kinh~11,28%
Nùng~1,75%
Khác~5,02%</t>
  </si>
  <si>
    <t>Xóm Thẩm Rộc</t>
  </si>
  <si>
    <t>Tày~88,89%
Kinh~4,52%
Nùng~0, 28%
Khác~6,21%</t>
  </si>
  <si>
    <t>Xóm Khang Thượng</t>
  </si>
  <si>
    <t>Tày~84.63%
Kinh~10.49%
Nùng~1.71%
Khác~3.17%</t>
  </si>
  <si>
    <t>Xóm Thanh Định</t>
  </si>
  <si>
    <t>Tày~79,85%
Kinh~15,74%
Nùng~1,76%
Khác~2,65%</t>
  </si>
  <si>
    <t>Xóm Thanh Xuân</t>
  </si>
  <si>
    <t>Tày~75,8%
Kinh~16,25%
Nùng~0,88%
Khác~7,07%</t>
  </si>
  <si>
    <t>Xóm Nà Chèn</t>
  </si>
  <si>
    <t>Tày~77.80%
Kinh~10.34%
Nùng~1.94%
Khác~9,92%</t>
  </si>
  <si>
    <t>Xóm Văn Lang</t>
  </si>
  <si>
    <t>Kinh~60,99%
Tày~27,80%
Nùng~3,02%
Khác~8,19%</t>
  </si>
  <si>
    <t>Xóm Đồng Chua</t>
  </si>
  <si>
    <t>Tày~72,84%
Kinh~4,32%
Nùng~13,89%
Khác~8,95%</t>
  </si>
  <si>
    <t>Xóm Bản Piềng</t>
  </si>
  <si>
    <t>Tày~70,28%
Kinh~22,42%
Nùng~2,02%
Khác~5,29%</t>
  </si>
  <si>
    <t>Xóm Nguyên Bình</t>
  </si>
  <si>
    <t>Tày~50,47%
Kinh~44,13%
Nùng~0,37%
Khác~5,03%</t>
  </si>
  <si>
    <t>Xóm Thanh Phong</t>
  </si>
  <si>
    <t>Tày~81,73%
Kinh~9,91%
Nùng~2,79%
Khác ~ 5,57%</t>
  </si>
  <si>
    <t>Xóm Thanh Trung</t>
  </si>
  <si>
    <t>Tày~84,78%
Kinh~13,24%
Nùng~1,38%
Khác~0,59%</t>
  </si>
  <si>
    <t>Xóm Cầu Đá</t>
  </si>
  <si>
    <t>Tày~58,04%
Kinh~14,05%
Nùng~0,92%
Khác~26,99%</t>
  </si>
  <si>
    <t>Xóm Vũ Lương</t>
  </si>
  <si>
    <t>Kinh~63,60%
Tày~30,65%
Nùng~1,15%
Khác~4,6%</t>
  </si>
  <si>
    <t>Xóm Hòa Lịch</t>
  </si>
  <si>
    <t>Tày~78,48%
Kinh~12,47%
Nùng~3,42%
Khác~5,62%</t>
  </si>
  <si>
    <t>Xóm Yên Hòa</t>
  </si>
  <si>
    <t>Tày~37,15%
Kinh~56,15%
Khác~6,70%</t>
  </si>
  <si>
    <t>Xóm Khang Trung</t>
  </si>
  <si>
    <t>Tày~89,89%
Kinh~5,62%
Nùng~0,84%
Khác~3,65%</t>
  </si>
  <si>
    <t>Xóm Rèo Cái</t>
  </si>
  <si>
    <t>Tày~72,38%
Kinh~21,43%
Nùng~1,43%
Khác~4,76%</t>
  </si>
  <si>
    <t>Xóm Đá Bay</t>
  </si>
  <si>
    <t>Tày~64,41%
Kinh~29,54%
Nùng~1,45%
Khác~4,6%</t>
  </si>
  <si>
    <t>X. Cao Minh</t>
  </si>
  <si>
    <t>Thôn Hưng Thịnh</t>
  </si>
  <si>
    <t>Tày~86,4%; Dao~2%; Mông~9,3%; Thái~0,6%; Nùng~0,7%; Kinh~1%</t>
  </si>
  <si>
    <t>Thôn Trung Hòa</t>
  </si>
  <si>
    <t>Tày~87,2%; Nùng~1,4%; Kinh~1,2%; Dao~10,2%</t>
  </si>
  <si>
    <t>Thôn Phiêng Luông</t>
  </si>
  <si>
    <t>Dao~54,2%; 
Sán chỉ~4,63%; Kinh~0,3%; Tày~2,02%; Nùng~2,32%; Mông~36,53%</t>
  </si>
  <si>
    <t>Thôn Khên Lền</t>
  </si>
  <si>
    <t>Thôn Cốc Nọt</t>
  </si>
  <si>
    <t>Mông 100%</t>
  </si>
  <si>
    <t>Thôn Nặm Sai</t>
  </si>
  <si>
    <t>Dao~99,2%; Tày~0,5%; Mường~0,3%</t>
  </si>
  <si>
    <t>Thôn Nặm Cáp</t>
  </si>
  <si>
    <t>Tày~29,5%;
Mông~50,7%;
Dao~19,5; Mường~0,3%</t>
  </si>
  <si>
    <t>12,5 km</t>
  </si>
  <si>
    <t>Thôn Phya Mạ</t>
  </si>
  <si>
    <t>Dao~99,2%; Mông~0,8%</t>
  </si>
  <si>
    <t>Thôn Đuông Nưa</t>
  </si>
  <si>
    <t>Tày~97%; Kinh~3%</t>
  </si>
  <si>
    <t>Thôn Nà Quạng</t>
  </si>
  <si>
    <t>Tày~100%</t>
  </si>
  <si>
    <t>Thôn Chẻ Pang</t>
  </si>
  <si>
    <t>T-70</t>
  </si>
  <si>
    <t>Thôn Nặm Đăm</t>
  </si>
  <si>
    <t>11,5 km</t>
  </si>
  <si>
    <t>Thôn Bản Pyao</t>
  </si>
  <si>
    <t>Tày~60%; Mông~30%; Dao~10%</t>
  </si>
  <si>
    <t>Thôn Phiêng Puốc</t>
  </si>
  <si>
    <t>Tày~88%; Mông~10%; Dao~2%</t>
  </si>
  <si>
    <t>8,5 km</t>
  </si>
  <si>
    <t>Thôn Bản Bón</t>
  </si>
  <si>
    <t>Tày~97,57%; Nùng~2,43%</t>
  </si>
  <si>
    <t>Thôn Pù Lườn</t>
  </si>
  <si>
    <t>9,5 km</t>
  </si>
  <si>
    <t>Thôn Lủng Pạp</t>
  </si>
  <si>
    <t>15,5 km</t>
  </si>
  <si>
    <t>Thôn Nà Lài</t>
  </si>
  <si>
    <t>13,5 km</t>
  </si>
  <si>
    <t>Thôn Bản Nhàm</t>
  </si>
  <si>
    <t>Mông~50%; Dao~50%</t>
  </si>
  <si>
    <t>Thôn Cốc Lải</t>
  </si>
  <si>
    <t>Tày~99%; Kinh~1%</t>
  </si>
  <si>
    <t>Thôn Nà Mạ</t>
  </si>
  <si>
    <t>Thôn Lủng Vài</t>
  </si>
  <si>
    <t>Mông100%</t>
  </si>
  <si>
    <t>Thôn Thôm Niêng</t>
  </si>
  <si>
    <t>Thôn Nặm Nhì</t>
  </si>
  <si>
    <t>Nùng~78,7%;
Dao~20%;
Tày~1,3%</t>
  </si>
  <si>
    <t>Thôn Bản Nghè</t>
  </si>
  <si>
    <t>T-80</t>
  </si>
  <si>
    <t>Tày~36%;
Mông~41%; 
Dao~23%</t>
  </si>
  <si>
    <t>Thôn Cốc Nghè</t>
  </si>
  <si>
    <t>Thôn Bản Sáng</t>
  </si>
  <si>
    <t>Tày~97,27; Nùng~1,43; Mông~1,3%</t>
  </si>
  <si>
    <t>Thôn Phja Bây</t>
  </si>
  <si>
    <t>Thôn Khuổi Trà</t>
  </si>
  <si>
    <t>Mông~83%; Tày~1,95%; Dao~2,6%; Nùng~12,45%</t>
  </si>
  <si>
    <t>Thôn Lủng Nghè</t>
  </si>
  <si>
    <t>Thôn Lủng Phặc</t>
  </si>
  <si>
    <t>Thôn Bản Cảm</t>
  </si>
  <si>
    <t>Mông~51,%; Tày~26; 
Dao~23%</t>
  </si>
  <si>
    <t>Thôn Nà Pùng</t>
  </si>
  <si>
    <t>Tày~42%;
Dao~28%; 
Nùng~30%</t>
  </si>
  <si>
    <t>X. Cẩm Giàng</t>
  </si>
  <si>
    <t>Thôn Hồng Tiến</t>
  </si>
  <si>
    <t>Dao~58,33%
Nùng~41,67%</t>
  </si>
  <si>
    <t>Thôn Nam Yên</t>
  </si>
  <si>
    <t>Nùng~59,21%
Tày~31,58%
Dao~9,21%</t>
  </si>
  <si>
    <t>Thôn Khuổi Bốc</t>
  </si>
  <si>
    <t>X-25</t>
  </si>
  <si>
    <t>Nùng~100%</t>
  </si>
  <si>
    <t>Thôn Ngoàn</t>
  </si>
  <si>
    <t>Tày~57,14%
Dao~20,41%
Nùng~22,45</t>
  </si>
  <si>
    <t>Thôn Nà Cà Nguyên Phúc</t>
  </si>
  <si>
    <t>Tày~76,92%
Dao~7,69%
Nùng~5,13%
Kinh~10,26%</t>
  </si>
  <si>
    <t>Thôn Quăn</t>
  </si>
  <si>
    <t>Tày~81%
Kinh~15%
Nùng~4%</t>
  </si>
  <si>
    <t>Thôn Nà Rào</t>
  </si>
  <si>
    <t>Tày~76,04%
Kinh~21,88%
Nùng~1,04%
Dao~1,04%</t>
  </si>
  <si>
    <t>Tày~81,91%
Nùng~1,06%
Kinh~17,02%</t>
  </si>
  <si>
    <t>Thôn Pác Thiên</t>
  </si>
  <si>
    <t>Tày~76,32%
Dao~7,89%
Kinh~13,16%
Thái~2,63%</t>
  </si>
  <si>
    <t>Thôn Nam Hà</t>
  </si>
  <si>
    <t>Tày~89,66%
Kinh~10,34%</t>
  </si>
  <si>
    <t>Thôn Đồng Quang</t>
  </si>
  <si>
    <t>Tày~98,17%
Kinh~1,83%</t>
  </si>
  <si>
    <t>Thôn Nà Ngảng</t>
  </si>
  <si>
    <t>Tày~95,83%
Dao~4,17%</t>
  </si>
  <si>
    <t>Thôn Nà Búng</t>
  </si>
  <si>
    <t>Tày~92,31%
Kinh~6,59%
Nùng~1,10%</t>
  </si>
  <si>
    <t>Thôn Tân Xuân</t>
  </si>
  <si>
    <t>Tày~94,74%
Kinh~5,26%</t>
  </si>
  <si>
    <t>Thôn Nà Pò</t>
  </si>
  <si>
    <t>Tày~92,13%
Kinh~6,74%
Dao~1,12%</t>
  </si>
  <si>
    <t>Thôn Thôm Mò</t>
  </si>
  <si>
    <t>Tày~76,53%
Nùng~15,31%
Kinh~8,16%</t>
  </si>
  <si>
    <t>Thôn Thanh Nguyên</t>
  </si>
  <si>
    <t>Tày,Nùng~95,45%
Kinh~4,55%</t>
  </si>
  <si>
    <t>Thôn Thôm Ưng</t>
  </si>
  <si>
    <t>Dao~64,29%
Nùng~35,71%</t>
  </si>
  <si>
    <t>30 km</t>
  </si>
  <si>
    <t>Thôn Nà Cà Mỹ Thanh</t>
  </si>
  <si>
    <t>Dao~96,97%
Tày~3,03%</t>
  </si>
  <si>
    <t>Thôn Phiêng Kham</t>
  </si>
  <si>
    <t>Dao~98,17%
Nùng~0,92%
Kinh~0,92%</t>
  </si>
  <si>
    <t>Thôn Bản Châng</t>
  </si>
  <si>
    <t>Dao~90%
Tày~10%</t>
  </si>
  <si>
    <t>Thôn Bản Luông</t>
  </si>
  <si>
    <t>Tày~85,04%
Kinh~14,96%</t>
  </si>
  <si>
    <t>Thôn Khau Ca</t>
  </si>
  <si>
    <t>Tày~99,03%
Dao~0,97%</t>
  </si>
  <si>
    <t>Thôn Cây Thị</t>
  </si>
  <si>
    <t>Tày~17,86%
Nùng~21,43%
Dao~57,17%
Kinh~3,57%</t>
  </si>
  <si>
    <t>Thôn Nà Xỏm</t>
  </si>
  <si>
    <t>Tày~98,36%
Kinh~1,64%</t>
  </si>
  <si>
    <t>Thôn Nà Cù</t>
  </si>
  <si>
    <t>Tày~65,63%
Kinh~20,31%
Nùng~14,06%</t>
  </si>
  <si>
    <t>Thôn Ba Phường</t>
  </si>
  <si>
    <t>Tày~73,85
Kinh~26,15%</t>
  </si>
  <si>
    <t>Thôn Thủy Bình</t>
  </si>
  <si>
    <t>Tày~91,02%
Kinh~8,98%</t>
  </si>
  <si>
    <t>Thôn Nà Tu</t>
  </si>
  <si>
    <t>Tày~88,33%
Nùng~2,22%
Dao~6,67%
Kinh~2,78%</t>
  </si>
  <si>
    <t>Thôn Đầu Cầu</t>
  </si>
  <si>
    <t>Tày~68,24%
Mông~1,17%
Nùng~1,17%
Kinh~29,41%</t>
  </si>
  <si>
    <t>X. Côn Minh</t>
  </si>
  <si>
    <t>Thôn Tân Lập</t>
  </si>
  <si>
    <t>Tày~63%
Dao~4 %
Nùng~13 %
Kinh~17% Sán chỉ~1,3 %</t>
  </si>
  <si>
    <t>Thôn Bản Lài</t>
  </si>
  <si>
    <t>Tày~88 %
Dao~2%
Nùng~4%
Kinh~6%</t>
  </si>
  <si>
    <t>Thôn Bản Cuôn</t>
  </si>
  <si>
    <t>Tày~14%
Dao~31%
Nùng~34 %
Kinh~21%</t>
  </si>
  <si>
    <t>Thôn Bản Cào</t>
  </si>
  <si>
    <t xml:space="preserve">Nùng~100% </t>
  </si>
  <si>
    <t>Thôn Lùng Pảng</t>
  </si>
  <si>
    <t>Dao~92%; Tày~4%; Sán Chỉ~2%</t>
  </si>
  <si>
    <t>Thôn Chè Cọ</t>
  </si>
  <si>
    <t>Tày~68 %
Dao~2%
Nùng~9%
Kinh~20%; Mông~1%</t>
  </si>
  <si>
    <t>Thôn Quang Vinh</t>
  </si>
  <si>
    <t>Tày~70%
Nùng~22%
Kinh~8%</t>
  </si>
  <si>
    <t>Tày~70 %
Dao~2%
Nùng~8%
Kinh~20%</t>
  </si>
  <si>
    <t>4,8 km</t>
  </si>
  <si>
    <t>Thôn Nà Buốc</t>
  </si>
  <si>
    <t>Tày~60 %
Dao~5%
Nùng~15%
Kinh~20%</t>
  </si>
  <si>
    <t>Thôn Nà Tha</t>
  </si>
  <si>
    <t>Tày~75 %
Dao~2%
Nùng~18%
Kinh~5%</t>
  </si>
  <si>
    <t>Nùng~98 %
Kinh~2%</t>
  </si>
  <si>
    <t>Thôn Rầy Ỏi</t>
  </si>
  <si>
    <t>Nùng~99 %
Kinh~1%</t>
  </si>
  <si>
    <t>Thôn Khuổi Chang</t>
  </si>
  <si>
    <t>Tày~80%
Nùng~15%
Dao~5%</t>
  </si>
  <si>
    <t>Thôn Nà Mình</t>
  </si>
  <si>
    <t>Thôn Nà Phai</t>
  </si>
  <si>
    <t>Thôn Nà Nen</t>
  </si>
  <si>
    <t>Nùng~95 %
Tày~5%</t>
  </si>
  <si>
    <t>Thôn Khuổi Kheo</t>
  </si>
  <si>
    <t>Dao~3%
Nùng~85%
Kinh~12%</t>
  </si>
  <si>
    <t>Thôn Nà Giàng</t>
  </si>
  <si>
    <t>X. Cường Lợi</t>
  </si>
  <si>
    <t>Thôn Bản Pìn</t>
  </si>
  <si>
    <t>Tày 92,86; Nùng 1,85; Kinh 2,12; Dao 2,65, Mông 0,26; Thái 0,26</t>
  </si>
  <si>
    <t>Thôn Thôm Khinh</t>
  </si>
  <si>
    <t>Tày 49,28 Nùng 1,03 Kinh 1,23 Dao 47,64 Mông 0,21 Sán Chỉ 0,62</t>
  </si>
  <si>
    <t>Thôn Hoa Lư</t>
  </si>
  <si>
    <t>Tày 51,16; Nùng 4,36, Kinh 1,74, Dao 42,15; Mông 0,58</t>
  </si>
  <si>
    <t>Thôn Thôm Khon</t>
  </si>
  <si>
    <t>Tày 7,75 Nùng 0,78 Dao 91,47</t>
  </si>
  <si>
    <t>Thôn Nặm Rặc</t>
  </si>
  <si>
    <t>Nùng 0,94 Dao 97,17 Thái 1,89</t>
  </si>
  <si>
    <t>Thôn Khuổi Vạc</t>
  </si>
  <si>
    <t>Tày 22,67; Nùng 2,39; Kinh 0,72; Dao 47,02; Mông 27,21</t>
  </si>
  <si>
    <t>Thôn Văn Học</t>
  </si>
  <si>
    <t>Tày 8,45 Nùng 88,49 Kinh 1,08 Dao 1,44 Mông 0,54</t>
  </si>
  <si>
    <t>Thôn Pò Rản</t>
  </si>
  <si>
    <t>Tày 94,1 Nùng 1,85 Kinh 1,85 Dao 1,48 Khơ me 0,74</t>
  </si>
  <si>
    <t>14 Km</t>
  </si>
  <si>
    <t>Thôn Bản Cằm</t>
  </si>
  <si>
    <t>Tày 88,51 Nùng 4,7 Kinh 4,44 Dao 2,35</t>
  </si>
  <si>
    <t>Thôn Nà Tát</t>
  </si>
  <si>
    <t>Tày 96,69 Kinh 1,66 Dao 1,66</t>
  </si>
  <si>
    <t>Tày 76,67 Nùng 12,89 Kinh 6,0 Dao 3,33 Mông 0,44 Mường 0,67</t>
  </si>
  <si>
    <t>Thôn Nà Tâng</t>
  </si>
  <si>
    <t>Tày 82,46; Nùng 9,32; Kinh 3,32; Dao 3,48; Mông 1,11; Thái 0,32</t>
  </si>
  <si>
    <t>Thôn Nà Chè</t>
  </si>
  <si>
    <t>Tày 85,1 Nùng 9,31 Kinh 2,23 Dao 2,79 Mông 0,56</t>
  </si>
  <si>
    <t>Thôn Pò Nim</t>
  </si>
  <si>
    <t>Tày 6,63 Nùng 85,2 Kinh 2,3 Dao 3,06 Mông 2,81</t>
  </si>
  <si>
    <t>Thôn Nà Nưa</t>
  </si>
  <si>
    <t>Tày 65,33 Nùng 12,27 Kinh 1,33 Dao 20,8 Sán Chỉ 0,27</t>
  </si>
  <si>
    <t>X. Chợ Đồn</t>
  </si>
  <si>
    <t>Thôn 1</t>
  </si>
  <si>
    <t>Tày; Kinh; Cao Lan; Dao; Sán Dìu</t>
  </si>
  <si>
    <t>Thôn 2</t>
  </si>
  <si>
    <t>Tày; Kinh; Dao; Mông; Nùng; Hoa</t>
  </si>
  <si>
    <t>Thôn 3</t>
  </si>
  <si>
    <t>Tày; Kinh; Dao; Hoa; Nùng; Thái; Mông</t>
  </si>
  <si>
    <t>Thôn 4</t>
  </si>
  <si>
    <t>Kinh; Tày; Nùng; Cao Lan; Mông; Dao; Hoa</t>
  </si>
  <si>
    <t>Thôn 5</t>
  </si>
  <si>
    <t>Kinh; Tày; Dao; Nùng; Thái; Hoa</t>
  </si>
  <si>
    <t>Thôn 6</t>
  </si>
  <si>
    <t>Kinh; Tày; Hoa; Nùng; Dao; Mường</t>
  </si>
  <si>
    <t>Thôn 7</t>
  </si>
  <si>
    <t>Kinh; Tày; Thái; Mông; Hoa; Nùng; Mường; Dao</t>
  </si>
  <si>
    <t>Thôn 8</t>
  </si>
  <si>
    <t>Kinh; Tày; Dao; Nùng</t>
  </si>
  <si>
    <t>Thôn 9</t>
  </si>
  <si>
    <t>Kinh; Tày; Nùng; Sán Dìu; Dao; Hoa; Sán Chí</t>
  </si>
  <si>
    <t>0,8 km</t>
  </si>
  <si>
    <t>Thôn 10</t>
  </si>
  <si>
    <t>Tày; Nùng; Kinh; Sán Dìu; Dao</t>
  </si>
  <si>
    <t>Thôn 11</t>
  </si>
  <si>
    <t>Kinh; Tày; Dao</t>
  </si>
  <si>
    <t>Thôn 12</t>
  </si>
  <si>
    <t>Thôn 13</t>
  </si>
  <si>
    <t>T-90</t>
  </si>
  <si>
    <t>Kinh; Tày; Nùng; Thái; Dao; Hoa</t>
  </si>
  <si>
    <t>Thôn 14</t>
  </si>
  <si>
    <t>Kinh; Tày; Nùng; Mông; Dao; Cao Lan</t>
  </si>
  <si>
    <t>Thôn Bản Duồng</t>
  </si>
  <si>
    <t>Kinh; Tày; Nùng; Cao Lan; Sán Dìu; Dao</t>
  </si>
  <si>
    <t>Thôn Bản Tàn</t>
  </si>
  <si>
    <t>Kinh; Tày; Nùng; Dao; Sám Chí</t>
  </si>
  <si>
    <t xml:space="preserve"> 2 km</t>
  </si>
  <si>
    <t>Thôn Nà Pài</t>
  </si>
  <si>
    <t>Kinh; Tày; Dao; Nùng; Cao Lan; Sán Dìu; Thái; Mường; Hoa</t>
  </si>
  <si>
    <t>Thôn Liên Thủy</t>
  </si>
  <si>
    <t>Tày; Nùng; Mường; Kinh</t>
  </si>
  <si>
    <t xml:space="preserve"> 4 km</t>
  </si>
  <si>
    <t>Thôn Tủm Tó</t>
  </si>
  <si>
    <t>Kinh; Tày; Dao; Sán Dìu; Mường; Mông</t>
  </si>
  <si>
    <t xml:space="preserve"> 6 km</t>
  </si>
  <si>
    <t>Thôn Khuổi Tặc</t>
  </si>
  <si>
    <t>Tày; Kinh; Nùng; Dao; Mường</t>
  </si>
  <si>
    <t>Thôn Bản Cưa</t>
  </si>
  <si>
    <t>Kinh; Tày; Nùng; Dao; Hoa; Thái</t>
  </si>
  <si>
    <t>Thôn Liên Minh</t>
  </si>
  <si>
    <t>Tày; Kinh; Sán Dìu; Dao; Nùng</t>
  </si>
  <si>
    <t>Thôn Nà Duồng</t>
  </si>
  <si>
    <t>Tày; Kinh; Dao; Nùng; Mường</t>
  </si>
  <si>
    <t>Thôn Bản Làn</t>
  </si>
  <si>
    <t>Tày; Kinh; Dao; Nùng; Thái; Sán Chí</t>
  </si>
  <si>
    <t>Thôn Bản Lanh</t>
  </si>
  <si>
    <t>Kinh; Tày; Dao; Nùng; Thái</t>
  </si>
  <si>
    <t>Thôn Bằng Viễn 1</t>
  </si>
  <si>
    <t>Thôn Bằng Viễn 2</t>
  </si>
  <si>
    <t>Tày; Dao; Kinh</t>
  </si>
  <si>
    <t>Thôn Choong</t>
  </si>
  <si>
    <t>Tày; Nùng</t>
  </si>
  <si>
    <t>Thôn Nà Bjoóc</t>
  </si>
  <si>
    <t>Thôn Nà Càng</t>
  </si>
  <si>
    <t>Thôn Nà Mặn</t>
  </si>
  <si>
    <t>Tày; Dao; Kinh; Nùng</t>
  </si>
  <si>
    <t>Thôn Nà Quân</t>
  </si>
  <si>
    <t>Tày; Kinh; Dao; Nùng</t>
  </si>
  <si>
    <t>Thôn Bản Cuôn 1</t>
  </si>
  <si>
    <t>Dao; Tày; Nùng; Kinh</t>
  </si>
  <si>
    <t>Thôn Bản Cuôn 2</t>
  </si>
  <si>
    <t>Dao; Tày; Kinh</t>
  </si>
  <si>
    <t>Thôn Bản Diếu</t>
  </si>
  <si>
    <t>Thôn Bản Ỏm</t>
  </si>
  <si>
    <t>Thôn Cốc Thử</t>
  </si>
  <si>
    <t>Kinh; Tày; Thái; Nùng; Dao</t>
  </si>
  <si>
    <t>Thôn Nà Tùm</t>
  </si>
  <si>
    <t>Tày; Nùng; Kinh</t>
  </si>
  <si>
    <t>Thôn Phiêng Liềng</t>
  </si>
  <si>
    <t>Tày; Kinh; Dao; Cao Lan</t>
  </si>
  <si>
    <t>X. Chợ Mới</t>
  </si>
  <si>
    <t>Thôn Khuổi Chủ</t>
  </si>
  <si>
    <t>Dao~94,05%; Tày~5,95%;</t>
  </si>
  <si>
    <t>Thôn Khuân Bang</t>
  </si>
  <si>
    <t>Tày~91,38%; Kinh~8,62%</t>
  </si>
  <si>
    <t>Thôn Trung Tâm</t>
  </si>
  <si>
    <t>Tày~83,90%; Kinh~14,40%; Nùng~1,69%</t>
  </si>
  <si>
    <t>Thôn Nà Chào</t>
  </si>
  <si>
    <t>Tày~85,23%; Kinh~14,80%</t>
  </si>
  <si>
    <t>Thôn Bản Quất</t>
  </si>
  <si>
    <t>Tày~85,11%; Dao~13,83%; Kinh~1,06%</t>
  </si>
  <si>
    <t>Khoảng 13km</t>
  </si>
  <si>
    <t>Thôn Bản Cầy</t>
  </si>
  <si>
    <t>Tày~96,12%; Kinh~2,91%; Sán Chỉ~0,97%</t>
  </si>
  <si>
    <t>Khoảng 17km</t>
  </si>
  <si>
    <t>Thôn Nà Luống</t>
  </si>
  <si>
    <t>Dao~82,50%; Tày~17,50%;</t>
  </si>
  <si>
    <t>Thôn Bản Đén</t>
  </si>
  <si>
    <t>Tày~94,16%; Kinh~3,65%; Dao~1,46%; Nùng~0,73</t>
  </si>
  <si>
    <t>Thôn Bản Nhuần</t>
  </si>
  <si>
    <t>Tày~59,84%; Kinh~39,37%; Sán Chỉ~0,79%</t>
  </si>
  <si>
    <t>Tày~58,91%; Kinh~26,36%; Nùng~14,73%</t>
  </si>
  <si>
    <t>Thôn Đèo Vai 1</t>
  </si>
  <si>
    <t>Kinh~94,39%; Nùng~3,74%; Tày~1,87%</t>
  </si>
  <si>
    <t>Thôn Đèo Vai 2</t>
  </si>
  <si>
    <t>Kinh~82,24%; Nùng~12,15%; Mông~3,74%; Tày~1,87%</t>
  </si>
  <si>
    <t>Thôn Cửa Khe</t>
  </si>
  <si>
    <t>Kinh~77,94%; Tày~22,06%</t>
  </si>
  <si>
    <t>Thôn Làng Chẽ</t>
  </si>
  <si>
    <t>Kinh~71,68%; Tày~14,16%; Mông~11,50%; Dao~0,88%; Khác~1,77%</t>
  </si>
  <si>
    <t>Khoảng 15km</t>
  </si>
  <si>
    <t>Thôn Làng Điền</t>
  </si>
  <si>
    <t>Kinh~56,78%; Tày~39,83%; Sán Chỉ~3,39%</t>
  </si>
  <si>
    <t>Khoảng 16km</t>
  </si>
  <si>
    <t>Thôn Đồng Luông</t>
  </si>
  <si>
    <t>Mông~45,59%; Dao~30,15%; Kinh~17,65%; Nùng~6,62%</t>
  </si>
  <si>
    <t>Kinh~80%; Tày~12,9%
Nùng~5,81%;
Hoa~1,29%</t>
  </si>
  <si>
    <t>Khoảng 0,3km</t>
  </si>
  <si>
    <t>Kinh~48,5%; Tày~33,33%; Hoa~12,99%; Nùng~4,33%; Sán Chỉ~0,43%; khác~0,43%</t>
  </si>
  <si>
    <t>Nùng~63,2%; Kinh~24%; Tày~8%;
Dao~3,20%; khác~1,6%</t>
  </si>
  <si>
    <t>Nùng~73,19%; Tày~18,84%;
Kinh~6,5%; Sán Chỉ~1,45%;</t>
  </si>
  <si>
    <t>Kinh~58,3%; Tày~27,34%;
Nùng~7,91%; Dao~2,16%; Hoa~2,16%; Sán Chỉ~0,72%; khác~1,44%</t>
  </si>
  <si>
    <t>Kinh~41,3%; Tày~39,52%; Hoa~7,78%; Nùng~2,99%; Dao~2,40%;
Sán Chỉ~1,2%; khác~4,79%</t>
  </si>
  <si>
    <t>Khoảng 1,0km</t>
  </si>
  <si>
    <t>Nùng~48,91%; Tày~26,09%; Kinh~23,9%; Dao~1,09%</t>
  </si>
  <si>
    <t>Tày~74,07%; Kinh~12,0%; Nùng~8,33%; ; Dao~1,85%; Sán Chỉ~0,93; Khác~2,78</t>
  </si>
  <si>
    <t>Kinh~58,5%; Tày~33,96%; Nùng~7,55%;</t>
  </si>
  <si>
    <t>Tày~49,63%; Kinh~38,5%; Nùng~5,93%; Dao~3,7%;
Sán Chỉ~0,74%; khác~1,48%</t>
  </si>
  <si>
    <t>Dao~99,06%; Kinh~0,9%</t>
  </si>
  <si>
    <t>X. Chợ Rã</t>
  </si>
  <si>
    <t>Thôn Nà Ché</t>
  </si>
  <si>
    <t>Tày~67,3%;
Mông~24%;
Kinh~3%;
Nùng~2,7%;
Dao~2,7%;
Mường~0,3%</t>
  </si>
  <si>
    <t>Thôn Nà Tạ</t>
  </si>
  <si>
    <t>Tày~90,4%;
Kinh~4,8%;
Nùng~2,7%;
Sán Dìu~1,2%;
Dao~0,9%</t>
  </si>
  <si>
    <t>Thôn Mỏ Đá</t>
  </si>
  <si>
    <t>Kinh~1,9%;
Tày~82,4%;
Nùng~14,3%;
Mường~1,4%</t>
  </si>
  <si>
    <t>Thôn Tin Đồn</t>
  </si>
  <si>
    <t>Tày~79,6%;
Kinh~10%;
Nùng~7,4%;
Dao~3%</t>
  </si>
  <si>
    <t>Thôn Phiêng Chì</t>
  </si>
  <si>
    <t>Tày~82,4%;
Dao~11,4%;
Kinh~5,7%;
Dao~0,5%</t>
  </si>
  <si>
    <t>Thôn Nà Khuổi</t>
  </si>
  <si>
    <t>Tày~96,1%;
Kinh~3,6%;
Nùng~0,3%</t>
  </si>
  <si>
    <t>Thôn Bản Pục</t>
  </si>
  <si>
    <t>Tày~90,9%;
Kinh~6,5%;
Dao~2,6%</t>
  </si>
  <si>
    <t>Thôn Khuổi Mòn</t>
  </si>
  <si>
    <t>Tày~2%;
Dao~98%</t>
  </si>
  <si>
    <t>Thôn Nà Hán</t>
  </si>
  <si>
    <t>Tày~90,7%;
Nùng~3,4%;
Kinh~3,1%
Dao~2,8%</t>
  </si>
  <si>
    <t>Thôn Nà Săm</t>
  </si>
  <si>
    <t>Dao~80,5%;
Nùng~15%;
Tày~3,5%;
Kinh~0,7%;
Mông~0,3%</t>
  </si>
  <si>
    <t>Thôn Khuổi Slưn</t>
  </si>
  <si>
    <t>Kinh~0,9;
Tày~5,8%;
Nùng~62,3%;
Dao~31%</t>
  </si>
  <si>
    <t>Thôn Phja Khao</t>
  </si>
  <si>
    <t>Thôn Nà Chả</t>
  </si>
  <si>
    <t>Kinh~0,3%;
Tày~5,2%;
Nùng~77%;
Dao~17,5%</t>
  </si>
  <si>
    <t>Thôn Bản Ngù</t>
  </si>
  <si>
    <t>Kinh~0,4%;
Tày~98,5%;
Nùng~0,9%;
Thái~0,2%</t>
  </si>
  <si>
    <t>Thôn Phiêng Toản</t>
  </si>
  <si>
    <t>Kinh~1%;
Tày~97%;
Nùng~0,7%;
Dao~1%;
Sán Dìu~0,3%</t>
  </si>
  <si>
    <t>Thôn Bản Piềng</t>
  </si>
  <si>
    <t>Kinh~3%;
Tày~96,3%;
Dao~0,6%;
Khác~0,1%</t>
  </si>
  <si>
    <t>Thôn Dài Khao</t>
  </si>
  <si>
    <t>Nùng~66,4%;
Tày~26,4%;
Dao~4,8%;
Kinh~2,4%</t>
  </si>
  <si>
    <t>Thôn Nà Mô</t>
  </si>
  <si>
    <t>Kinh~9%;
Tày~83,4%;
Nùng~3,5%;
Dao~3%;
Sán Chỉ~1,1%</t>
  </si>
  <si>
    <t>Kinh~0,8%;
Tày~96%;
Nùng~0,2%;
Dao~3%</t>
  </si>
  <si>
    <t>Thôn Nà Đúc</t>
  </si>
  <si>
    <t>Kinh~2,5%;
Tày~95%;
Nùng~0,6%;
Dao~1,9%</t>
  </si>
  <si>
    <t>Thôn Bản Váng</t>
  </si>
  <si>
    <t>Kinh~3,1%;
Tày~94,9%;
Dao~2%</t>
  </si>
  <si>
    <t>Thôn Tát Dài</t>
  </si>
  <si>
    <t>Kinh~4,7%;
Tày~94%;
Dao~1,3%</t>
  </si>
  <si>
    <t>Thôn Tiền Phong</t>
  </si>
  <si>
    <t>Kinh~51,3%;
Tày~1,4%;
Nùng~7,7%;
Dao~39,6%</t>
  </si>
  <si>
    <t>Thôn Nà Cáy</t>
  </si>
  <si>
    <t>Tày~84,8%;
Kinh~7,6%;
Dao~4,7%;
Nùng~2,3%;
Mường~0,5%;
Mông~0,1%</t>
  </si>
  <si>
    <t>Tày~81,6%;
Kinh~11,1%;
Dao~5,6%;
Nùng~1,7%</t>
  </si>
  <si>
    <t>Tày~85%;
Nùng~6%;
Kinh~5,8%;
Dao~2,6%;
Mông~0,6%</t>
  </si>
  <si>
    <t>Tày~65%;
Kinh~30,4%;
Nùng~1,8%;
Dao~1,8%;
Mường~1%</t>
  </si>
  <si>
    <t>Kinh~16,5%;
Tày~82%;
Dao~1%;
Sán Dìu~0,4%;
Sán Chỉ~0,1%</t>
  </si>
  <si>
    <t>Tày~58,3%;
Kinh~39,7%;
Nùng~2%</t>
  </si>
  <si>
    <t>Tày~78,7%;
Kinh~13,2%;
Nùng~6,7%;
Mường~0,7%;
Sán Dìu~0,6%;
Dao~0,1%</t>
  </si>
  <si>
    <t>X. Dân Tiến</t>
  </si>
  <si>
    <t>Xóm Lân Vai</t>
  </si>
  <si>
    <t>Kinh~2,01%; Tày~0,75%; Nùng~0,25%; Mông~95,99%; khác~1%</t>
  </si>
  <si>
    <t>20 km, 1km đường đất</t>
  </si>
  <si>
    <t>Xóm Đồng Rã</t>
  </si>
  <si>
    <t>Kinh~10,93%; Tày~15,07%; Nùng~58,53%; Cao Lan~6,4%; Dao~0,27; Mông~0,53%; Khác~1,07%</t>
  </si>
  <si>
    <t>15 km, 1km đường đất</t>
  </si>
  <si>
    <t>Xóm Bắc Phong</t>
  </si>
  <si>
    <t>Kinh~10,225; Tày~30,46%; Nùng~40,1%; Cao Lan~1,40%; Dao~1,40%; Mông~15,23%; Khác~1,20%</t>
  </si>
  <si>
    <t>11km, 1km đường đất</t>
  </si>
  <si>
    <t>Kinh~53,46%; Tày~5,81%; Nùng~6,52%; Cao Lan~0,96%; Dao~3,02%; Mông~28,88%; Khác~1,35%</t>
  </si>
  <si>
    <t>16km, 1,5km đường đất</t>
  </si>
  <si>
    <t>Xóm Đồng Chuối</t>
  </si>
  <si>
    <t>Kinh~17,87%; Tày~58,62%; Nùng~10,35%; Cao Lan~7,52%; Dao~1,57%; Khác~4,08%</t>
  </si>
  <si>
    <t>Kinh~77,99%; Tày~5,995; Nùng~7,24%; Cao Lan `5,57%; Dao~0,98%; Khác~2,23%</t>
  </si>
  <si>
    <t>Xóm Ba Phiêng</t>
  </si>
  <si>
    <t>X-61</t>
  </si>
  <si>
    <t>Kinh~47,71%; Tày~19,73%; Nùng~14,68%; Cao Lan~17,43%; Khác~0,46%</t>
  </si>
  <si>
    <t>Xóm Đồng Vòi</t>
  </si>
  <si>
    <t>Kinh~8,31%; Tày~9,49%; Nùng~4,45%; Cao Lan~71,81%; Dao~2,08%; Khác~3,86%</t>
  </si>
  <si>
    <t>Xóm Đồng Quán</t>
  </si>
  <si>
    <t>Kinh~8,39%; Tày~2,13%; Nùng~2,79%; Cao Lan~80,29%; Dao~0,67%; Mông~0,27%; Khác~5,46%</t>
  </si>
  <si>
    <t>9km,500m đường đất</t>
  </si>
  <si>
    <t>Xóm Làng Chẽ</t>
  </si>
  <si>
    <t>Kinh~5,49%; Tày~2,96%; Nùng~3,18%; Cao Lan~81,78; Dao~1,32%; Khác~5,27%</t>
  </si>
  <si>
    <t>10km, 700m đường đất</t>
  </si>
  <si>
    <t>Xóm Phương Bá</t>
  </si>
  <si>
    <t>Kinh~35,03%; Tày~28.03%; Nùng~18,15%; Cao Lan~17,52%; Khác~1,27%</t>
  </si>
  <si>
    <t>Xóm Thịnh Khánh</t>
  </si>
  <si>
    <t>Kinh~24,80%; Tày~25,33%; Nùng~39,43%; Cao Lan~5,48%; Dao~3,92%; Khác~1,04%</t>
  </si>
  <si>
    <t>8km, 800m đường đất</t>
  </si>
  <si>
    <t>Xóm Làng Mười</t>
  </si>
  <si>
    <t>Kinh~11,09%; Tày~2,69%; Nùng~5,83%; Cao Lan~2,80%; Dao~76,01%; Khác~1,57%</t>
  </si>
  <si>
    <t>24km, 1,5km đường đất</t>
  </si>
  <si>
    <t>Xóm Cao Bản</t>
  </si>
  <si>
    <t>Kinh~72,59%; Tày~6,57%; Nùng~8,65%; Cao Lan~6,09%; Dao~2,24%; Mông~0,48%; Khác~3,37%</t>
  </si>
  <si>
    <t>18km</t>
  </si>
  <si>
    <t>Xóm Mìn</t>
  </si>
  <si>
    <t>Kinh~71,97%; Tày~5,38%; Nùng~9,19%; Cao Lan~6,95%; Dao~3,59%; Khác~2,92%</t>
  </si>
  <si>
    <t>19km, 130m đường đất</t>
  </si>
  <si>
    <t>Xóm Giữa</t>
  </si>
  <si>
    <t>Kinh~58,68%; Tày~15,87%; Nùng~11,38%; Cao Lan~11,08%; Dao~0,59%; Khác~2,39%</t>
  </si>
  <si>
    <t>22km</t>
  </si>
  <si>
    <t>Xóm Phù Trì</t>
  </si>
  <si>
    <t>Kinh~53,23%; Tày~10,71%; Nùng~5,78%; Cao Lan~0,68%; Dao~28,57%; Mông~0,34%; Khác~0,68%</t>
  </si>
  <si>
    <t>25km</t>
  </si>
  <si>
    <t>Xóm Đồng Nhất</t>
  </si>
  <si>
    <t>Kinh~19,80%; Tày~8,71%; Nùng~2,97%; Cao Lan~0,39%; Dao~65,55%; Mông~0,19%; Khác~2,38%</t>
  </si>
  <si>
    <t>27km, 0,3km đường đất</t>
  </si>
  <si>
    <t>Xóm Na Bả</t>
  </si>
  <si>
    <t>Kinh~1,67%; Tày~0,56%; Nùng~0,83%; Cao Lan~0,28%; Dao~96,39%; Khác~0,28%</t>
  </si>
  <si>
    <t>30km</t>
  </si>
  <si>
    <t>Xóm Nà Canh</t>
  </si>
  <si>
    <t>Kinh~64,87%; Tày~4,75%; Nùng~7,59%; Cao Lan~0,32%; Dao~18,67%; Khác~3,79%</t>
  </si>
  <si>
    <t>23km, 1km đường đất</t>
  </si>
  <si>
    <t>Xóm Xuất Tác</t>
  </si>
  <si>
    <t>Kinh~81,79%; Tày~7,65%; Nùng~4,19%; Cao Lan~0,18%; Dao~1,82%; Mông~2,37%; Khác~2,00%</t>
  </si>
  <si>
    <t>24km</t>
  </si>
  <si>
    <t>Xóm Đồng Dong</t>
  </si>
  <si>
    <t>Kinh~39,48; Tày~2,55%; Nùng~1,65%; Cao Lan~0,15%; Dao~10,71%; Mông~44,72%; Khác~0,75%</t>
  </si>
  <si>
    <t>30km, 1,5km đường đất</t>
  </si>
  <si>
    <t>Xóm Đông Thắng</t>
  </si>
  <si>
    <t>Kinh~67,39%; Tày~10,54%; Nùng~10,74%; Cao Lan~5,77%; Dao~2,19%; Khác~3,38%</t>
  </si>
  <si>
    <t>5km, 2km đường đất</t>
  </si>
  <si>
    <t>Xóm Đại Long</t>
  </si>
  <si>
    <t>Kinh~70,28%; Tày~8,56%; Nùng~13,60%; Cao Lan~3,28%; Dao~2,77%; Khác~1,51%</t>
  </si>
  <si>
    <t>Xóm Đèo Ngà</t>
  </si>
  <si>
    <t>Kinh~8,74%; Tày~18,09%; Nùng~49,39%; Cao Lan~0,81%; Dao~2,03%; Khác~20,94%</t>
  </si>
  <si>
    <t>3km, 200m đường đất</t>
  </si>
  <si>
    <t>Xóm An long</t>
  </si>
  <si>
    <t>Kinh~69,88%; Tày~10,82%; Nùng~11,99%; Cao Lan~2,34%; Dao~2,63%; Khác~2,34%</t>
  </si>
  <si>
    <t>Xóm Long Thành</t>
  </si>
  <si>
    <t>Kinh~48,83%; Tày~21,11%; Nùng~24,95%; Cao Lan~2,13%; Dao~1,92%; Khác~1,07%</t>
  </si>
  <si>
    <t>4km, 0,7km đường đất</t>
  </si>
  <si>
    <t>Xóm Liên Bình</t>
  </si>
  <si>
    <t>Kinh~33,22%; Tày~5,39%; Nùng~57,39%; Cao Lan~1,39%; Dao~2,09%; Mông~0,17%; Khác~0,35%</t>
  </si>
  <si>
    <t>Kinh~43,23%; Tày~15,96%; Nùng~35,15%; Cao Lan~2,22%; Dao~1,62%; Khác~1,82%</t>
  </si>
  <si>
    <t>Xóm chợ</t>
  </si>
  <si>
    <t>Kinh~28,06%; Tày~23,32%; Nùng~40,71%; Cao Lan~4,15%; Dao~1,98%; Khác~1,78%</t>
  </si>
  <si>
    <t>Xóm Vẽn</t>
  </si>
  <si>
    <t>Kinh~56,68%; Tày~17,38%; Nùng~16,04%; Cao Lan~5,08%; Dao~2,67%; Khác~2,13%</t>
  </si>
  <si>
    <t>Kinh~47,34%; Tày~7,56%; Nùng~36,98%; Cao Lan~4,48%; Dao~0,84%; Mông~0,84%; Khác~1,96%</t>
  </si>
  <si>
    <t>1km, 1km đường đất</t>
  </si>
  <si>
    <t>Xóm Nà sọc</t>
  </si>
  <si>
    <t>Kinh~14,07%; Tày~65,89%; Nùng~7,25%; Cao Lan~9,17%; Dao~2,13%; Khác~1,49%</t>
  </si>
  <si>
    <t>6km, 1,2km đường đất</t>
  </si>
  <si>
    <t>Xóm Chùa bứa</t>
  </si>
  <si>
    <t>Kinh~34,15%; Tày~6,09%; Nùng~5,89%; Cao Lan~8,94%; Dao~43,09%; Khác~1,83%</t>
  </si>
  <si>
    <t>Xóm Quảng Phúc</t>
  </si>
  <si>
    <t>Kinh~39,50%; Tày~7,07%; Nùng~14,76%; Cao Lan~27,24%; Dao~7,69%; Mông~0,62%; Khác~3,12%</t>
  </si>
  <si>
    <t>6km, 500km đường đất</t>
  </si>
  <si>
    <t>Xóm Đồng Bản</t>
  </si>
  <si>
    <t>Kinh~10,54%; Tày~3,56%; Nùng~14,53%; Cao Lan~1,14%; Dao~69,09%; Khác~1,14</t>
  </si>
  <si>
    <t>13km, 500km đường đất</t>
  </si>
  <si>
    <t>X. Đại Phúc</t>
  </si>
  <si>
    <t>Kinh~84%,
Tày~6%
Nùng~7%,
Sán Dìu~3%</t>
  </si>
  <si>
    <t>Khoảng 14 km</t>
  </si>
  <si>
    <t>Kinh~87,4 %
Tày~6%
Nùng~4%
Sán Dìu~2,6%</t>
  </si>
  <si>
    <t>Khoảng 15 km</t>
  </si>
  <si>
    <t>Kinh~91,32 %
Tày~4%
Nùng~4%
Sán Dìu~0,68%</t>
  </si>
  <si>
    <t>Kinh~84,71 %
Tày~6%
Nùng~6%
Sán Dìu~3,29%</t>
  </si>
  <si>
    <t>Kinh~82,12 %
Tày~3%
Nùng~2%
Sán Dìu~8,88%
Cao Lan~2%
Ngái~2%</t>
  </si>
  <si>
    <t>Khoảng 13 km</t>
  </si>
  <si>
    <t>Kinh~83,28 %
Tày~6%
Nùng~4%
Sán Dìu~8%
Cao Lan~1,28</t>
  </si>
  <si>
    <t>Kinh~84,31 %
Tày~6%
Nùng~3%
Sán Dìu~4%
Cao Lan~2%
Ngái~1,69%</t>
  </si>
  <si>
    <t>Khoảng 16 km</t>
  </si>
  <si>
    <t>Kinh~67,78 %
Tày~27%
Nùng~4,22%
Cao Lan~1</t>
  </si>
  <si>
    <t>Khoảng 17 km</t>
  </si>
  <si>
    <t>Xóm 9</t>
  </si>
  <si>
    <t>Kinh~83,69 %
Tày~6%
Nùng~4%
Sán Dìu~4,31%
Cao Lan~1%
Ngái~1%</t>
  </si>
  <si>
    <t>Kinh~82,09 %
Tày~5%
Nùng~5%
Sán Dìu~5%
Cao Lan~1%
Ngái~1,1%</t>
  </si>
  <si>
    <t>Khoảng 25 km</t>
  </si>
  <si>
    <t>Kinh~92,33%
Tày~2%
Nùng~2%
Sán Dìu~2%
Cao Lan~1,67%</t>
  </si>
  <si>
    <t>Xóm Đồng Tiến</t>
  </si>
  <si>
    <t>Kinh~96,11%
Tày~1%
Nùng~1%
Sán Dìu~1,89%</t>
  </si>
  <si>
    <t>Xóm Đồng Thái</t>
  </si>
  <si>
    <t>Kinh~80,13%
Tày~4%
Nùng~5%
Sán Dìu~7%
Cao Lan~1%
Ngái~2,87</t>
  </si>
  <si>
    <t>Xóm Thái Sơn</t>
  </si>
  <si>
    <t>Kinh~69,19%
Tày~6,2%
Nùng~6,5%
Sán Dìu~5%
Cao Lan~2,5%
Ngái~6%
Hoa~2,61%</t>
  </si>
  <si>
    <t>Khoảng 12 km</t>
  </si>
  <si>
    <t>Xóm Tân Lập</t>
  </si>
  <si>
    <t>Kinh~84,77%
Tày~4,2%
Nùng~3,7%
Sán Dìu~3%
Cao Lan~1,5%
Ngái~3,63%</t>
  </si>
  <si>
    <t>Khoảng 11 km</t>
  </si>
  <si>
    <t>Xóm Gốc Mít</t>
  </si>
  <si>
    <t>Kinh~82,48%
Tày~4,32%
Nùng~2,7%
Sán Dìu~3,8%
Cao Lan~2%
Hoa~2,5%
Ngái~2,2%</t>
  </si>
  <si>
    <t>Xóm Bãi Bằng</t>
  </si>
  <si>
    <t>Kinh~52,33%
Tày~8,32%
Nùng~8,5%
Sán Dìu~10,2%
Cao Lan~5%
Hoa~2%
Ngái~7,2%
Thái~3%
Mông~3,45%</t>
  </si>
  <si>
    <t>Xóm Dốc Đỏ</t>
  </si>
  <si>
    <t>Kinh~78,95%
Tày~5,1%
Nùng~5,4%
Sán Dìu~4%
Cao Lan~1%
Hoa~1%
Ngái~4,55%</t>
  </si>
  <si>
    <t>Xóm Suối Cái</t>
  </si>
  <si>
    <t>Kinh~73,02%
Tày~4,32%
Nùng~6,1%
Sán Dìu~5,8%
Cao Lan~3%
Hoa~2,5%
Ngái~5,26%</t>
  </si>
  <si>
    <t>Xóm Rừng Chùa</t>
  </si>
  <si>
    <t>Kinh~86,73%
Tày~2%
Nùng~2,5%
Sán Dìu~3,1%
Cao Lan~3,17%
Hoa~1%
Khơ mú~1%
Mảng~0,5%</t>
  </si>
  <si>
    <t>Xóm Đồng Nội</t>
  </si>
  <si>
    <t>Kinh~87,86%
Tày~2,64%
Nùng~3,5%
Sán Dìu~5%
Thái~1%</t>
  </si>
  <si>
    <t>Khoảng 6 km</t>
  </si>
  <si>
    <t>Xóm Chợ</t>
  </si>
  <si>
    <t>Kinh~87,18%
Tày~3%
Nùng~2 %
Sán Dìu~4,2%
Cao Lan~1,62%
Dao~2%</t>
  </si>
  <si>
    <t>Xóm Phúc Thành</t>
  </si>
  <si>
    <t>Kinh~95,44%
Tày~1%
Nùng~1 %
Sán Dìu~2,56%</t>
  </si>
  <si>
    <t>Xóm Nhà Thờ 1</t>
  </si>
  <si>
    <t>Kinh~96,34%
Tày~1%
Nùng~1 %
Sán Dìu~2,56%</t>
  </si>
  <si>
    <t>Khoảng 7 km</t>
  </si>
  <si>
    <t>Xóm Khuôn</t>
  </si>
  <si>
    <t>Kinh~95,44%
Tày~1%
Nùng~1,33 %
Sán Dìu~1,33%</t>
  </si>
  <si>
    <t>Xóm Phúc Thuần</t>
  </si>
  <si>
    <t>Kinh~67,86%
Tày~2%
Nùng~25 %
Sán Dìu~5,14%</t>
  </si>
  <si>
    <t>Xóm Đồi Chè</t>
  </si>
  <si>
    <t>Kinh~51,45%
Tày~3,35%
Nùng~8,2 %
Sán Dìu~32%
Cao Lan~2%
Dao~2%
Hre~1%</t>
  </si>
  <si>
    <t>Xóm Soi Mít</t>
  </si>
  <si>
    <t>Kinh~83,63%
Tày~5,4%
Nùng~6 %
Sán Dìu~3,97%
Dao~1%</t>
  </si>
  <si>
    <t>Xóm Phúc Tiến</t>
  </si>
  <si>
    <t>Kinh~85,01%
Tày~5,2%
Nùng~4,1 %
Sán Dìu~3%
Cao Lan~2,69%</t>
  </si>
  <si>
    <t>Xóm Khuôn Năm</t>
  </si>
  <si>
    <t>Kinh~97,75%
Tày~1%
Nùng~1%
Sán Dìu~1,75%</t>
  </si>
  <si>
    <t>Xóm Cây Sy</t>
  </si>
  <si>
    <t>Kinh~64,13%
Tày~8,2%
Nùng~9%
Sán Dìu~15%
Dao~2%
Chăm~0,5%
Sán Chay~1,17%</t>
  </si>
  <si>
    <t>Xóm Cao Trãng</t>
  </si>
  <si>
    <t>Kinh~68,41%
Tày~5,2%
Nùng~16 %
Sán Dìu~8%
Dao~1%
Mông~1,39%</t>
  </si>
  <si>
    <t>Xóm Cây Thị</t>
  </si>
  <si>
    <t>Kinh~86,73%
Tày~4%
Nùng~5 %
Sán Dìu~3%
Cao Lan~1,27%</t>
  </si>
  <si>
    <t>Kinh~86,86%
Tày~4,1%
Nùng~4%
Sán Dìu~3,77%
Cao Lan~1,27%</t>
  </si>
  <si>
    <t>Khoảng 4 km</t>
  </si>
  <si>
    <t>Xóm Đồng Lạnh</t>
  </si>
  <si>
    <t>Kinh~67,41%
Tày~5%
Nùng~12 %
Sán Dìu~14%
Dao~1,59%</t>
  </si>
  <si>
    <t>Kinh~87,85%
Tày~4%
Nùng~3 %
Sán Dìu~3,5%
Cao Lan~1,65%</t>
  </si>
  <si>
    <t>Xóm Nhà Thờ 2</t>
  </si>
  <si>
    <t>Kinh~89,45%
Tày~3%
Nùng~3 %
Sán Dìu~2%
Cao Lan~2,55%</t>
  </si>
  <si>
    <t>Xóm An Long</t>
  </si>
  <si>
    <t>Kinh~86,34%
Tày~4%
Nùng~4,91 %
Sán Dìu~2,5%
Cao Lan~2%
Cơ Ho~0,25%</t>
  </si>
  <si>
    <t>Khoảng 24 km</t>
  </si>
  <si>
    <t>Xóm Hàm Rồng</t>
  </si>
  <si>
    <t>Kinh~84,91%
Tày~5,2%
Nùng~4,3 %
Sán Dìu~2,7%
Cao Lan~2,6%
Sán Chay~0,29%</t>
  </si>
  <si>
    <t>Khoảng 23 km</t>
  </si>
  <si>
    <t>Xóm Cầu Thông</t>
  </si>
  <si>
    <t>Kinh~84,71%
Tày~6%
Nùng~4,1 %
Sán Dìu~3%
Cao Lan~2,19%</t>
  </si>
  <si>
    <t>Xóm Cầu Thành 1</t>
  </si>
  <si>
    <t>Kinh~91,25%
Tày~2%
Nùng~3,1 %
Sán Dìu~2,15%
Cao Lan~1,5%</t>
  </si>
  <si>
    <t>Khoảng 22 km</t>
  </si>
  <si>
    <t>Xóm Cầu Thành 2</t>
  </si>
  <si>
    <t>Kinh~94,37%
Tày~2%
Nùng~2 %
Sán Dìu~1,6%</t>
  </si>
  <si>
    <t>Xóm Đồng Cả</t>
  </si>
  <si>
    <t>Kinh~73,51%
Tày~8%
Nùng~7,7 %
Sán Dìu~8,2%
Cao Lan~2%
Mông~0,59%</t>
  </si>
  <si>
    <t>Xóm Xuân Đài</t>
  </si>
  <si>
    <t>Kinh~82,56%
Tày~6%
Nùng~6,44 %
Sán Dìu~5%</t>
  </si>
  <si>
    <t>Khoảng 21 km</t>
  </si>
  <si>
    <t>Xóm Hợp Thành</t>
  </si>
  <si>
    <t>Kinh~93,89%
Tày~2%
Nùng~2 %
Sán Dìu~2,11%</t>
  </si>
  <si>
    <t>Khoảng 20 km</t>
  </si>
  <si>
    <t>Xóm Gò Vầu</t>
  </si>
  <si>
    <t>Kinh~72,63%
Tày~8%
Nùng~8,2 %
Sán Dìu~9%
Cao Lan~2,17%</t>
  </si>
  <si>
    <t>Xóm Bàn Cờ</t>
  </si>
  <si>
    <t>Kinh~82,55%
Tày~6,2%
Nùng~5 %
Sán Dìu~4,5%
Cao Lan~1%
Giáy~0,75%</t>
  </si>
  <si>
    <t>Xóm Phú Thịnh</t>
  </si>
  <si>
    <t>Kinh~83,67%
Tày~6,2%
Nùng~5,3 %
Sán Dìu~4,83%</t>
  </si>
  <si>
    <t>Xóm Trung Hòa</t>
  </si>
  <si>
    <t>Kinh~82,49%
Tày~6%
Nùng~5,7 %
Sán Dìu~5%
Hre~0,81</t>
  </si>
  <si>
    <t>Xóm Đồng Trũng</t>
  </si>
  <si>
    <t>Kinh~74,23%
Tày~8%
Nùng~7,9 %
Sán Dìu~7,5%
Giáy~1,37%
Dao~1%</t>
  </si>
  <si>
    <t>Xóm Vân Long</t>
  </si>
  <si>
    <t>Kinh~77,09%
Tày~6,2%
Nùng~6 %
Sán Dìu~8%
Mường~1%
Ngái~1,71%</t>
  </si>
  <si>
    <t>Xóm Sơn Hà</t>
  </si>
  <si>
    <t>Kinh~84,93%
Tày~5,2%
Nùng~6 %
Sán Dìu~3,87%</t>
  </si>
  <si>
    <t>Xóm Đình</t>
  </si>
  <si>
    <t>Kinh~74,94%
Tày~7%
Nùng~8 %
Sán Dìu~2,2%
Ngái~2,5%
Dao~3%
Thái~4,36</t>
  </si>
  <si>
    <t>Xóm Tân Sơn</t>
  </si>
  <si>
    <t>Kinh~83,62%
Tày~6,1%
Nùng~6,3 %
Sán Dìu~3,98%</t>
  </si>
  <si>
    <t>Xóm Chợ 1</t>
  </si>
  <si>
    <t>Kinh~69,93%
Tày~8%
Nùng~7,5 %
Sán Dìu~9%
Giáy~2%
Thái~2,2%
Mông~1,37%</t>
  </si>
  <si>
    <t>Xóm Chợ 2</t>
  </si>
  <si>
    <t>Kinh~83,46%
Tày~5%
Nùng~6 %
Sán Dìu~5,2%
Giáy~0,34%</t>
  </si>
  <si>
    <t>Xóm Sơn Tập</t>
  </si>
  <si>
    <t>X-900</t>
  </si>
  <si>
    <t>Kinh~76,44%
Tày~7%
Nùng~7,2%
Sán Dìu~6,8%
Ngái~1%
Thái~1,56%</t>
  </si>
  <si>
    <t>X. Đại Từ</t>
  </si>
  <si>
    <t>Xóm La Giai</t>
  </si>
  <si>
    <t>Kinh~77%
Tày~14%
 Nùng~7%
Dao~1%</t>
  </si>
  <si>
    <t>Kinh~87%
Tày~3%
 Nùng~2%
Dao~2%</t>
  </si>
  <si>
    <t>Xóm Đồng Khâm</t>
  </si>
  <si>
    <t>Kinh~91%
Tày~2%
Nùng~2%
Dao~2%</t>
  </si>
  <si>
    <t>Xóm Hà Thuận</t>
  </si>
  <si>
    <t>Kinh~91%
Tày~4%
 Nùng~3%
Dao~2%</t>
  </si>
  <si>
    <t>Khoảng 5,5 km</t>
  </si>
  <si>
    <t>Xóm Đồng Phiêng</t>
  </si>
  <si>
    <t>Kinh~88%
Tày~2%
Nùng~4%
Dao~1%</t>
  </si>
  <si>
    <t>Xóm Kỳ Linh</t>
  </si>
  <si>
    <t>Kinh~92%
Tày~3%
 Nùng~2%
Dao~1%</t>
  </si>
  <si>
    <t>Xóm Làng Lớn</t>
  </si>
  <si>
    <t>Kinh~89%
Tày~5%
 Nùng~3%
Dao~2%</t>
  </si>
  <si>
    <t>Khoàng 9km</t>
  </si>
  <si>
    <t>Xóm Cao Chùa</t>
  </si>
  <si>
    <t>Kinh~81%
Tày~3%
Nùng~3%
Dao~1%</t>
  </si>
  <si>
    <t>Xóm Đầm Pháng</t>
  </si>
  <si>
    <t>Kinh~91%
Tày~4%
Nùng~3%
Dao~3%</t>
  </si>
  <si>
    <t>Xóm Hà Việt</t>
  </si>
  <si>
    <t>Kinh~91%
Tày~3%
 Nùng~2%
Dao~1%</t>
  </si>
  <si>
    <t>Xóm Tân Yên</t>
  </si>
  <si>
    <t>Kinh~16%
Tày~1%
 Nùng~2%
Dao~81%</t>
  </si>
  <si>
    <t>Khoảng 7km (riêng đường đất400m)</t>
  </si>
  <si>
    <t>Xóm Đồng La</t>
  </si>
  <si>
    <t>Kinh~89%
Tày~2%
Nùng~2%
Dao~2%</t>
  </si>
  <si>
    <t>Xóm La Hồng</t>
  </si>
  <si>
    <t>Kinh~88%
Tày~2%
 Nùng~4%
Dao~4%</t>
  </si>
  <si>
    <t>Xóm Đồng Cháy</t>
  </si>
  <si>
    <t>Kinh~88%
Tày~7%
Nùng~3%
Dao~1%</t>
  </si>
  <si>
    <t>Xóm La Yến</t>
  </si>
  <si>
    <t>Kinh~89%
Tày~6%
 Nùng~3%
Dao~1%</t>
  </si>
  <si>
    <t>Xóm Hà Thái</t>
  </si>
  <si>
    <t>Kinh~91%
Tày~3%
 Nùng~1%
Dao~1%</t>
  </si>
  <si>
    <t>Khoảng 3km (riêng đường đất 50m)</t>
  </si>
  <si>
    <t>Xóm Đồng Mưa</t>
  </si>
  <si>
    <t>Kinh~82%
Tày~3%
Nùng~7%
Dao~1%</t>
  </si>
  <si>
    <t>Khoảng 4,5 km</t>
  </si>
  <si>
    <t>Xóm Bình Hương</t>
  </si>
  <si>
    <t>Kinh~81%
Tày~5%
Nùng~6%
Dao~2%</t>
  </si>
  <si>
    <t>Khoảng 4km (riêng đường đât 100m)</t>
  </si>
  <si>
    <t>Xóm Thành Lập</t>
  </si>
  <si>
    <t>Kinh~89%
Tày~3%
 Nùng~3%
Dao~1%</t>
  </si>
  <si>
    <t>Xóm Văn Thanh</t>
  </si>
  <si>
    <t>Kinh~89%
Tày~4%
 Nùng~3%
Dao~1%</t>
  </si>
  <si>
    <t>Xóm Đầm Giáo</t>
  </si>
  <si>
    <t>Kinh~81%
Tày~4%
Nùng~8%
Dao~1%</t>
  </si>
  <si>
    <t>Xóm Gò Lớn</t>
  </si>
  <si>
    <t>Kinh~83%
Tày~5%
 Nùng~7%
Dao~1%</t>
  </si>
  <si>
    <t>Khoảng 8km (riêng đường đất 800m)</t>
  </si>
  <si>
    <t>Xóm Bẫu Châu</t>
  </si>
  <si>
    <t>Kinh~69%
Tày~4%
 Nùng~22%
Dao~0%</t>
  </si>
  <si>
    <t>Xóm Đầm Mụ</t>
  </si>
  <si>
    <t>Kinh~83%
Tày~8%
Nùng~3%
Dao~2%</t>
  </si>
  <si>
    <t>Xóm Bình Xuân</t>
  </si>
  <si>
    <t>Kinh~85%
Tày~2%
Nùng~5%
Dao~1%</t>
  </si>
  <si>
    <t>Khoảng 2,2 km</t>
  </si>
  <si>
    <t>Xóm Bình Khang</t>
  </si>
  <si>
    <t>Kinh~77%
Tày~7%
Nùng~5%
Dao~0%</t>
  </si>
  <si>
    <t>Khoảng 1,1km</t>
  </si>
  <si>
    <t>Xóm Bình Sơn</t>
  </si>
  <si>
    <t>Kinh~79%
Tày~10%
 Nùng~4%
Dao~0%</t>
  </si>
  <si>
    <t>Khoảng 700m</t>
  </si>
  <si>
    <t>Xóm Trại 4</t>
  </si>
  <si>
    <t>Kinh~87%
Tày~8%
 Nùng~1%
Dao~1%</t>
  </si>
  <si>
    <t xml:space="preserve"> Khoảng 600m</t>
  </si>
  <si>
    <t>Xóm Trại 5</t>
  </si>
  <si>
    <t>Kinh~87%
Tày~4%
 Nùng~4%
Dao~2%</t>
  </si>
  <si>
    <t>Xóm Đình 6</t>
  </si>
  <si>
    <t>Kinh~87%
Tày~5%
Nùng~3%
Dao~0%</t>
  </si>
  <si>
    <t>Khoảng 2,3km</t>
  </si>
  <si>
    <t>Xóm Đình 7</t>
  </si>
  <si>
    <t>Kinh~86%
Tày~1%
Nùng~7%
Dao~2%</t>
  </si>
  <si>
    <t>Khoảng 1,5 km</t>
  </si>
  <si>
    <t>Xóm Chùa 8</t>
  </si>
  <si>
    <t>Kinh~91%
Tày~0%
Nùng~3%
Dao~0%</t>
  </si>
  <si>
    <t>Xóm Chùa 9</t>
  </si>
  <si>
    <t>Kinh~94%
Tày~1%
Nùng~2%
Dao~0%</t>
  </si>
  <si>
    <t>Khoảng 1,6 km</t>
  </si>
  <si>
    <t>Xóm Văn Khúc</t>
  </si>
  <si>
    <t>Kinh~83%
Tày~7%
 Nùng~4%
Dao~1%</t>
  </si>
  <si>
    <t>Xóm Thuận Phong</t>
  </si>
  <si>
    <t>Kinh~83%
Tày~6%
 Nùng~3%
Dao~0%</t>
  </si>
  <si>
    <t>Xóm Thanh Phong 13</t>
  </si>
  <si>
    <t>Kinh~91%
Tày~2%
 Nùng~4%
Dao~1%</t>
  </si>
  <si>
    <t>Xóm Thanh Phong 14</t>
  </si>
  <si>
    <t>Kinh~92%
Tày~1%
 Nùng~2%
Dao~1%</t>
  </si>
  <si>
    <t>Khoảng 3,5km  (riêng đường đất 700m)</t>
  </si>
  <si>
    <t>Xóm Tiến Thành</t>
  </si>
  <si>
    <t>Kinh~83%
Tày~3%
 Nùng~1%
Dao~0%</t>
  </si>
  <si>
    <t>Xóm Đức Long</t>
  </si>
  <si>
    <t>Kinh~83%
Tày~6%
 Nùng~8%
Dao~1%</t>
  </si>
  <si>
    <t>Xóm Gò Lá</t>
  </si>
  <si>
    <t>Kinh~75%
Tày~12%
 Nùng~9%
Dao~1%</t>
  </si>
  <si>
    <t xml:space="preserve">Khoảng 7km </t>
  </si>
  <si>
    <t>Xóm Gốc Quéo</t>
  </si>
  <si>
    <t>Kinh~86%
Tày~6%
 Nùng~3%
Dao~0%</t>
  </si>
  <si>
    <t>Xóm Sơn Mè</t>
  </si>
  <si>
    <t>Kinh~78%
Tày~6%
 Nùng~12%
Dao~1%</t>
  </si>
  <si>
    <t>Xóm La Phác</t>
  </si>
  <si>
    <t>Kinh~44%
Tày~5%
 Nùng~42%
Dao~1%</t>
  </si>
  <si>
    <t>Xóm Phú Nghĩa</t>
  </si>
  <si>
    <t>Kinh~83%
Tày~6%
 Nùng~5%
Dao~2%</t>
  </si>
  <si>
    <t>Khoảng 7km (riêng đường đất 300m)</t>
  </si>
  <si>
    <t>Xóm Đồng Cà</t>
  </si>
  <si>
    <t>Kinh~82%
Tày~10%
Nùng~6%
Dao~0%</t>
  </si>
  <si>
    <t>Khoảng 3,2km</t>
  </si>
  <si>
    <t>Xóm Gò Thang</t>
  </si>
  <si>
    <t>Kinh~85%
Tày~5%
 Nùng~5%
Dao~1%</t>
  </si>
  <si>
    <t>Xóm Cuốn Cờ</t>
  </si>
  <si>
    <t>Kinh~66%
Tày~3%
Nùng~20%
Dao~9%</t>
  </si>
  <si>
    <t>Khoảng 7m (riêng đường đất 700m)</t>
  </si>
  <si>
    <t>Xóm Bãi Pháo</t>
  </si>
  <si>
    <t>Kinh~74%
Tày~5%
Nùng~12%
Dao~2%</t>
  </si>
  <si>
    <t>Xóm Đồng Mè</t>
  </si>
  <si>
    <t>Kinh~80%
Tày~7%
Nùng~9%
Dao~0%</t>
  </si>
  <si>
    <t>Khoảng 6,5 km</t>
  </si>
  <si>
    <t>Xóm Hòa Bình</t>
  </si>
  <si>
    <t>Kinh~84%
Tày~7%
 Nùng~5%
Dao~1%</t>
  </si>
  <si>
    <t>Khoảng 3km , (riêng đường đất 1km)</t>
  </si>
  <si>
    <t>X. Điềm Thụy</t>
  </si>
  <si>
    <t>Xóm Bình 1</t>
  </si>
  <si>
    <t>X-108</t>
  </si>
  <si>
    <t>Kinh~97,5%; Tày~2,0%; Nùng~0,52%</t>
  </si>
  <si>
    <t>Khoảng 3,8 km</t>
  </si>
  <si>
    <t>Xóm Bình 2</t>
  </si>
  <si>
    <t>X-102</t>
  </si>
  <si>
    <t>Kinh~95,5%; Tày~3,49%; Nùng~0,98%</t>
  </si>
  <si>
    <t>Xóm Trung 1</t>
  </si>
  <si>
    <t>X-105</t>
  </si>
  <si>
    <t>Kinh~93,7%; Tày~3,1%; Nùng~2,17%; Dao~1,08%</t>
  </si>
  <si>
    <t>Xóm Trung 2</t>
  </si>
  <si>
    <t>Kinh~97,21%; Tày~1,19%; Nùng~0,66%; Dao~0,66%; Mường 0,27%</t>
  </si>
  <si>
    <t>Khoảng 3 km (riêng đường đất khoảng 0,1 km)</t>
  </si>
  <si>
    <t>Xóm Trung 3</t>
  </si>
  <si>
    <t>Kinh~95,6%; Tày~2,2%; Nùng~0,97%; Dao~0,73%; 
Sán dìu 0,49%</t>
  </si>
  <si>
    <t>Xóm Trạng</t>
  </si>
  <si>
    <t>Kinh~97,06%; Tày~1,29%; Nùng~0,77%; Dao~0,51%; Mông 0,35%</t>
  </si>
  <si>
    <t>Khoảng 3,5 km (riêng đường đất khoảng 0,8 km)</t>
  </si>
  <si>
    <t>Xóm Hanh</t>
  </si>
  <si>
    <t>X-77</t>
  </si>
  <si>
    <t>Kinh~95,62%; Tày~1,56%; Nùng~1,56%; Dao~0,94%; 
Thái 0,63%</t>
  </si>
  <si>
    <t>Khoảng 2 km (riêng đường đất khoảng 0,2 km)</t>
  </si>
  <si>
    <t>Xóm Thuần Pháp</t>
  </si>
  <si>
    <t>X-133</t>
  </si>
  <si>
    <t>Kinh~94,6%; Tày~2,52%; Nùng~1,51%; Dao~0,72; Thái 0,65%</t>
  </si>
  <si>
    <t>Khoảng 0,8 km</t>
  </si>
  <si>
    <t>Xóm Điềm Thụy</t>
  </si>
  <si>
    <t>Kinh~96,68%; Tày~1,77%; Nùng~1,03%;
Khơ mú 0,52%</t>
  </si>
  <si>
    <t>Xóm Ngọc Sơn</t>
  </si>
  <si>
    <t>X-154</t>
  </si>
  <si>
    <t>Kinh~96,04%; DTTS~3,96%</t>
  </si>
  <si>
    <t>Khoảng 5 km (riêng đường đất khoảng 0,05 km)</t>
  </si>
  <si>
    <t>Xóm Vũ Chấn</t>
  </si>
  <si>
    <t>X-183</t>
  </si>
  <si>
    <t>Kinh~94,38%; DTTS~5,62%</t>
  </si>
  <si>
    <t>Xóm Rô</t>
  </si>
  <si>
    <t>X-161</t>
  </si>
  <si>
    <t>Kinh~94,09%; DTTS~5,91%</t>
  </si>
  <si>
    <t>Khoảng 4,5 km (riêng đường đất khoảng 0,4 km)</t>
  </si>
  <si>
    <t>Xóm Trại Mới</t>
  </si>
  <si>
    <t>Kinh~93,94%; DTTS~6,06%</t>
  </si>
  <si>
    <t>Khoảng 4,5 km (riêng đường đất khoảng 1 km )</t>
  </si>
  <si>
    <t>Xóm Đông Yên</t>
  </si>
  <si>
    <t>X-87</t>
  </si>
  <si>
    <t>Kinh~94,36%; DTTS~5,64%</t>
  </si>
  <si>
    <t>Xóm Đông Hồ</t>
  </si>
  <si>
    <t>Kinh~95,44%; DTTS~4,56%</t>
  </si>
  <si>
    <t>Khoảng 6 km (riêng đường đất khoảng 0,06 km)</t>
  </si>
  <si>
    <t>Xóm Đồng Lưa</t>
  </si>
  <si>
    <t>X-122</t>
  </si>
  <si>
    <t>Kinh~93,09%; DTTS~6,91%</t>
  </si>
  <si>
    <t>Xóm Bồng Lai</t>
  </si>
  <si>
    <t>X-76</t>
  </si>
  <si>
    <t>Kinh~93,31%; DTTS~6,69%</t>
  </si>
  <si>
    <t>Xóm Hòa Thịnh</t>
  </si>
  <si>
    <t>X-64</t>
  </si>
  <si>
    <t>Kinh~94,49%; DTTS~5,51%</t>
  </si>
  <si>
    <t>Khoảng 4 km (riêng đường đất 0,1 km )</t>
  </si>
  <si>
    <t>Xóm Huống</t>
  </si>
  <si>
    <t>Kinh~93,95%; DTTS~6,05%</t>
  </si>
  <si>
    <t>X-93</t>
  </si>
  <si>
    <t>Kinh~92,38%; DTTS~7,62%</t>
  </si>
  <si>
    <t>Khoảng 2,5 km (riêng đường đất 0,15 km)</t>
  </si>
  <si>
    <t>Xóm Nhân Minh</t>
  </si>
  <si>
    <t>Kinh~93,63%; DTTS~6,37%</t>
  </si>
  <si>
    <t>Khoảng 4 km (riêng đường đất khoảng 0,4 km )</t>
  </si>
  <si>
    <t>Xóm Gò Lai</t>
  </si>
  <si>
    <t>Kinh~93,83%; DTTS~6,17%</t>
  </si>
  <si>
    <t>Xóm Ngọc Tâm</t>
  </si>
  <si>
    <t>Kinh~93,11%; DTTS~6,89%</t>
  </si>
  <si>
    <t>Khoảng 3,5 km (riêng đường đất 0,5 km)</t>
  </si>
  <si>
    <t>Xóm Hàng Tài</t>
  </si>
  <si>
    <t>X-84</t>
  </si>
  <si>
    <t>Kinh~91,92%; DTTS~8,08%</t>
  </si>
  <si>
    <t>Khoảng 4 km (riêng đường đất khoảng 0,1 km )</t>
  </si>
  <si>
    <t>Kinh~94,33%; DTTS~5,67%</t>
  </si>
  <si>
    <t>Khoảng 3,5 km (riêng đường đất khoảng 0,1 km)</t>
  </si>
  <si>
    <t>Xóm Làng Nội</t>
  </si>
  <si>
    <t>Kinh~98,72%; DTTS~1,28%</t>
  </si>
  <si>
    <t>Xóm Đại An</t>
  </si>
  <si>
    <t>X-99</t>
  </si>
  <si>
    <t>Kinh~98,89%; DTTS~1,11%</t>
  </si>
  <si>
    <t>Xóm Thái Hòa</t>
  </si>
  <si>
    <t>Kinh~99,24%; DTTS~0,76%</t>
  </si>
  <si>
    <t>Khoảng 9,5 km</t>
  </si>
  <si>
    <t>Xóm Phú Xuân</t>
  </si>
  <si>
    <t>Kinh~98,87%; DTTS~1,13%</t>
  </si>
  <si>
    <t>Khoảng 6 km (riêng đường đất khoảng 0,04 km)</t>
  </si>
  <si>
    <t>Xóm Đò</t>
  </si>
  <si>
    <t>X-144</t>
  </si>
  <si>
    <t>Kinh~99,14%; DTTS~0,86%</t>
  </si>
  <si>
    <t>Khoảng 8,5 km (riêng đường đất khoảng 0,6 km)</t>
  </si>
  <si>
    <t>Xóm Kén</t>
  </si>
  <si>
    <t>Kinh~99,58%; DTTS~0,42%</t>
  </si>
  <si>
    <t>Xóm Bờ Trực</t>
  </si>
  <si>
    <t>Kinh~98,44%; DTTS~1,56%</t>
  </si>
  <si>
    <t>Xóm Đình Dầm</t>
  </si>
  <si>
    <t>Kinh~99,42%; DTTS~0,58%</t>
  </si>
  <si>
    <t>Khoảng 8 km (riêng đường đất khoảng 0,7 km)</t>
  </si>
  <si>
    <t>Xóm Cầu Cát</t>
  </si>
  <si>
    <t>Kinh~98,7%; DTTS~1,30%</t>
  </si>
  <si>
    <t>Xóm Xuân Canh</t>
  </si>
  <si>
    <t>X-53</t>
  </si>
  <si>
    <t>Kinh~98,9%; DTTS~1,10%</t>
  </si>
  <si>
    <t>Xóm Cũ</t>
  </si>
  <si>
    <t>X-91</t>
  </si>
  <si>
    <t>Khoảng 8,0 km</t>
  </si>
  <si>
    <t>Xóm Liên Ngọc</t>
  </si>
  <si>
    <t>X-67</t>
  </si>
  <si>
    <t>Khoảng 9 km (riêng đường đất khoảng 0,2 km)</t>
  </si>
  <si>
    <t>Xóm Trại An Cầu</t>
  </si>
  <si>
    <t>Kinh~98,73%; DTTS~1,27%</t>
  </si>
  <si>
    <t>Xóm Quán Chè</t>
  </si>
  <si>
    <t>Kinh~99,45%; DTTS~0,55%</t>
  </si>
  <si>
    <t>Khoảng 5 km (riêng đường đất khoảng 0,3 km)</t>
  </si>
  <si>
    <t>Xóm Núi Nga My</t>
  </si>
  <si>
    <t>Kinh~99,51%; DTTS~0,49%</t>
  </si>
  <si>
    <t>Khoảng 6 km (riêng đường đất khoảng 0,2 km)</t>
  </si>
  <si>
    <t>Xóm Diệm Dương</t>
  </si>
  <si>
    <t>Kinh~99,34%; DTTS~0,66%</t>
  </si>
  <si>
    <t>Xóm Điếm</t>
  </si>
  <si>
    <t>Xóm Trại</t>
  </si>
  <si>
    <t>Kinh~98,82%; DTTS~1,18%</t>
  </si>
  <si>
    <t>Xóm Núi Ngọc</t>
  </si>
  <si>
    <t>Kinh~99,13%; DTTS~0,87%</t>
  </si>
  <si>
    <t>Xóm Nghể</t>
  </si>
  <si>
    <t>X-82</t>
  </si>
  <si>
    <t>Xóm Dinh</t>
  </si>
  <si>
    <t>Kinh~99,78%; DTTS~0,22%</t>
  </si>
  <si>
    <t>Xóm Ba Tầng</t>
  </si>
  <si>
    <t>Kinh~98,47%; DTTS~1,53%</t>
  </si>
  <si>
    <t>Khoảng 8 km (riêng đường đất khoảng 0,14 km)</t>
  </si>
  <si>
    <t>Xóm Đồng Hòa</t>
  </si>
  <si>
    <t>Kinh~99,61%; DTTS~0,39%</t>
  </si>
  <si>
    <t>Khoảng 9,9 km</t>
  </si>
  <si>
    <t>Xóm Mới</t>
  </si>
  <si>
    <t>Kinh~94,13%; DTTS~5,87%</t>
  </si>
  <si>
    <t>Xóm Trầm Hương</t>
  </si>
  <si>
    <t>Kinh~96,17%; DTTS~3,83%</t>
  </si>
  <si>
    <t>Xóm Ngói</t>
  </si>
  <si>
    <t>Kinh~95,29%; DTTS~4,71%</t>
  </si>
  <si>
    <t>Xóm Đông</t>
  </si>
  <si>
    <t>X-95</t>
  </si>
  <si>
    <t>Kinh~92,59%; DTTS~7,41%</t>
  </si>
  <si>
    <t>Xóm Chùa</t>
  </si>
  <si>
    <t>X-57</t>
  </si>
  <si>
    <t>Kinh~91,93%; DTTS~8,07%</t>
  </si>
  <si>
    <t>Xóm Sỏi</t>
  </si>
  <si>
    <t>Kinh~93,99%; DTTS~6,01%</t>
  </si>
  <si>
    <t>Xóm Vôi</t>
  </si>
  <si>
    <t>Kinh~92,62%; DTTS~7,31%</t>
  </si>
  <si>
    <t>Xóm Chảy</t>
  </si>
  <si>
    <t>Kinh~92,19%; DTTS~7,81%</t>
  </si>
  <si>
    <t>Kinh~92,39%; DTTS~7,61%</t>
  </si>
  <si>
    <t>Xóm Sau</t>
  </si>
  <si>
    <t>X-56</t>
  </si>
  <si>
    <t>Kinh~93,78%; DTTS~6,22%</t>
  </si>
  <si>
    <t>Xóm Củ</t>
  </si>
  <si>
    <t>X-96</t>
  </si>
  <si>
    <t>Kinh~94,43%; DTTS~5,57%</t>
  </si>
  <si>
    <t>Xóm Núi Hà Châu</t>
  </si>
  <si>
    <t>Kinh~95,33%; DTTS~4,67%</t>
  </si>
  <si>
    <t>Xóm Đắc Trung</t>
  </si>
  <si>
    <t>X-94</t>
  </si>
  <si>
    <t>Kinh~97,18%; DTTS~2,82%</t>
  </si>
  <si>
    <t>Xóm Thùa Gia</t>
  </si>
  <si>
    <t>Kinh~94,37%; DTTS~5,63%</t>
  </si>
  <si>
    <t>Khoảng 9,4 km</t>
  </si>
  <si>
    <t>Xóm Táo</t>
  </si>
  <si>
    <t>Kinh~92,68%; DTTS~7,32%</t>
  </si>
  <si>
    <t>Khoảng 10,5 km</t>
  </si>
  <si>
    <t>X. Định Hóa</t>
  </si>
  <si>
    <t>Xóm Làng Hoèn</t>
  </si>
  <si>
    <t>Tày~53,3%; Dao~27%; Kinh~15,54%; Sán chỉ~1,25%; Nùng~1,255; Cao lan~0,4% Thái~0,31%; Mông~0,31%</t>
  </si>
  <si>
    <t>Khoảng cách 5km</t>
  </si>
  <si>
    <t>Kinh~24,3%; Tày~58,2%; Nùng~8,97%; Dao~5,42%; Khác~3,11%</t>
  </si>
  <si>
    <t>Khoảng 1.5 Km</t>
  </si>
  <si>
    <t>Xóm Làng Gầy</t>
  </si>
  <si>
    <t>Tày~64%; Dao~31%; Kinh~5%</t>
  </si>
  <si>
    <t>Xóm Nà Lom</t>
  </si>
  <si>
    <t>Tày~87,69%; Kinh~9,23; Khác~3,07</t>
  </si>
  <si>
    <t>Xóm Làng Mới</t>
  </si>
  <si>
    <t>Tày~77,28%; Kinh~13,82%; Khác~8,88%</t>
  </si>
  <si>
    <t>Xóm Đồng Uẩn</t>
  </si>
  <si>
    <t>Tày~53,72%; Kinh~44,06%; Khác~2,21%</t>
  </si>
  <si>
    <t>Xóm An Thịnh</t>
  </si>
  <si>
    <t>Tày~24,40%; Kinh~71,79%; Khác~3,81%</t>
  </si>
  <si>
    <t>Khoảng 9 Km</t>
  </si>
  <si>
    <t>Xóm Đồng Bo</t>
  </si>
  <si>
    <t>Tày~75,4%; 
Sán chỉ 14,1%; 
Nùng~3%; 
Kinh~6,65%; 
Dao~1%</t>
  </si>
  <si>
    <t>Khoảng cách 9km</t>
  </si>
  <si>
    <t>Xóm Ru Nghệ</t>
  </si>
  <si>
    <t>Tày~84,22%; Kinh~0,68%;
San Chí~0,52; Nùng~0,26; Khác~14,32%</t>
  </si>
  <si>
    <t>Khoảng 10 Km</t>
  </si>
  <si>
    <t>Xóm Đồng Làn</t>
  </si>
  <si>
    <t>Kinh~19,8%; 
Tày~52,7%;
Nùng~24,9%; 
Schỉ~2,42%;
Hoa~0,17%</t>
  </si>
  <si>
    <t>Khoảng cách 8km</t>
  </si>
  <si>
    <t>Xóm Nà Táp</t>
  </si>
  <si>
    <t>Tày~45,41%; Nùng~34,06%;
Kinh~15,40%; Khác~5,15%</t>
  </si>
  <si>
    <t>Xóm Làng Bầng</t>
  </si>
  <si>
    <t>Nùng~29,8%; Tày~61,4%; Khác~8,8%</t>
  </si>
  <si>
    <t>Xóm Đèo Tọt</t>
  </si>
  <si>
    <t>Nùng~73,87%; Tày~12,84%; Kinh~9,63%; Khác~3,66%</t>
  </si>
  <si>
    <t>Khoảng 7,5 Km</t>
  </si>
  <si>
    <t>Xóm Làng Búc</t>
  </si>
  <si>
    <t>Tày~88,45%; Kinh~7,3%; Khác~4,25%</t>
  </si>
  <si>
    <t>Khoảng 11,5 Km</t>
  </si>
  <si>
    <t>Xóm Làng Bèn</t>
  </si>
  <si>
    <t>Tày~90,37%; Kinh~5,23%; Dao~3,18; San chỉ~1,25%</t>
  </si>
  <si>
    <t>Khoảng 8Km</t>
  </si>
  <si>
    <t>Xóm Khuân Ca</t>
  </si>
  <si>
    <t>Tày~46,32%; Kinh~38,60%; Nùng~9,55; khác~5,53%</t>
  </si>
  <si>
    <t>Xóm Bảo Biên</t>
  </si>
  <si>
    <t>Tày~73%; Kinh~22,2%; khác~4,79%</t>
  </si>
  <si>
    <t>Khoảng 13 Km</t>
  </si>
  <si>
    <t>Xóm Hoa Muồng</t>
  </si>
  <si>
    <t>Tày~4,97%; Kinh~50%; Dao~45,02%</t>
  </si>
  <si>
    <t>Xóm Quế Linh</t>
  </si>
  <si>
    <t>Tày~78,9%; kinh~5,13%; Nùng~2,1%; Dao~3,18%; Mông~7,25%; 
Thái 0,35%; 
Sán chỉ~1,94%; 
Pà thẻn~0,88%; Mường~0,17%</t>
  </si>
  <si>
    <t>Khoảng cách 10,5km</t>
  </si>
  <si>
    <t>Xóm Liên Minh</t>
  </si>
  <si>
    <t>Tày~74,64%; 
San chí~20,58%; Kinh~2,70%; Khác~2,08%</t>
  </si>
  <si>
    <t>Xóm Khuổi Chao</t>
  </si>
  <si>
    <t xml:space="preserve"> San chí~75%; Dao~20%; Khác~5%</t>
  </si>
  <si>
    <t>Khoảng 17 Km</t>
  </si>
  <si>
    <t>Xóm Làng Chùa</t>
  </si>
  <si>
    <t>Kinh~9,15%; Tày~88,7%; Dao~0,65%; Cao Lan~0,16%; sán chỉ~1,14%; Thái~0,16%</t>
  </si>
  <si>
    <t>Khoảng cách 3km</t>
  </si>
  <si>
    <t>Xóm Thâm Tý</t>
  </si>
  <si>
    <t>Tày~69,43%; Kinh~15,80%; Nùng~10,88%; Khác~3,89%</t>
  </si>
  <si>
    <t>Xóm Khấu Bảo</t>
  </si>
  <si>
    <t>Tày~66,9%; Kinh~27,4 %; Nùng~2,47%; Hoa~2,0%; Khác~1,0%</t>
  </si>
  <si>
    <t>Khoảng cách 2,5 km</t>
  </si>
  <si>
    <t>Xóm Đồng Màn</t>
  </si>
  <si>
    <t>Kinh~40,5%; Tày~33%; Nùng15%;Hoa~8,23%;Sán chí~2,28%;Dao~0,76%;Cao lan~0,45%</t>
  </si>
  <si>
    <t>Khoảng cách 3 km</t>
  </si>
  <si>
    <t>Xóm Cốc Lùng</t>
  </si>
  <si>
    <t>Tày~41%; Kinh~18,3%; Nùng~34,7%; Hoa~3,9%; Dao~0,82%; Sán chỉ 1,18%; Mông 0,1%</t>
  </si>
  <si>
    <t>khoảng cách 3km</t>
  </si>
  <si>
    <t>tày~47,88%;Nùng~38,77%; Kinh~8,79%; Khác; 4,55%;</t>
  </si>
  <si>
    <t>Xóm Bãi Hội</t>
  </si>
  <si>
    <t>Tày~67,4%; Kinh~28,8%; Nùng~2,2%; Dao~0,8%; Pà thẻn 0,13; Mông 0,27; Hoa~0,13%; Sán chay 0,13%</t>
  </si>
  <si>
    <t>Xóm Làng Mạ</t>
  </si>
  <si>
    <t>Kinh~48,2%; Tày~38,3%; Hoa~0,5%; Khác~0,3%</t>
  </si>
  <si>
    <t>Xóm Phố Núi</t>
  </si>
  <si>
    <t>Tày~93,64%; Khác~6,35%</t>
  </si>
  <si>
    <t>Xóm Chợ Chu</t>
  </si>
  <si>
    <t>Kinh~65,23%; Tày~20,54%; Khác~14,23%</t>
  </si>
  <si>
    <t>Xóm Trung Kiên</t>
  </si>
  <si>
    <t>Tày~27%; Kinh~60%;
Khác~13%</t>
  </si>
  <si>
    <t>Xóm Phúc Xuân</t>
  </si>
  <si>
    <t>tày~23,65%; Nùng~23,85; kinh~32,82%; khác~9,82%</t>
  </si>
  <si>
    <t>Khoảng cách 2,3km</t>
  </si>
  <si>
    <t>Xóm Hồ Sen</t>
  </si>
  <si>
    <t>Kinh~38,5%; Tày~40,1%; Khác~21,4%</t>
  </si>
  <si>
    <t>kinh~60,16%; Tày~33,46%;Khác~6,68%</t>
  </si>
  <si>
    <t>Khoảng cách 1,1 km</t>
  </si>
  <si>
    <t>Xóm Châu Thành</t>
  </si>
  <si>
    <t>Kinh~13,21%;Tày~5,74%; Hoa~3,61%; Nùng~0,57%;; Thái~0,14%; Sán chí~0,86</t>
  </si>
  <si>
    <t>Khoảng cách 0,5km</t>
  </si>
  <si>
    <t>Xóm Tân Á</t>
  </si>
  <si>
    <t>Tày~17,6%; kinh~81,1%; khác~1,22%</t>
  </si>
  <si>
    <t>khoảng cách 1,5km</t>
  </si>
  <si>
    <t>Xóm Bãi Á</t>
  </si>
  <si>
    <t>Kinh~69,3%; Tày~16,6%; Nùng~5,9%; Sán chỉ 0,5%; Hoa8,0%</t>
  </si>
  <si>
    <t>Tày~52,89%
Kinh~39,39%; Dân tộc~7,72%</t>
  </si>
  <si>
    <t>Xóm Trung Việt</t>
  </si>
  <si>
    <t>tày~27%; Kinh~60%; Khác~13%</t>
  </si>
  <si>
    <t>Khoảng cách 2km</t>
  </si>
  <si>
    <t>tày~53%; Kinh~36%; Khác~11%</t>
  </si>
  <si>
    <t>khoảng cách 50m</t>
  </si>
  <si>
    <t>X. Đồng Hỷ</t>
  </si>
  <si>
    <t>Xóm Văn Hữu</t>
  </si>
  <si>
    <t>Kinh~78,74%; DTTS~21,26%</t>
  </si>
  <si>
    <t>Xóm Luông</t>
  </si>
  <si>
    <t>Kinh~&gt;90.89%; DTTS~9,11%</t>
  </si>
  <si>
    <t>Khoảng 1 km</t>
  </si>
  <si>
    <t>Xóm Việt Cường</t>
  </si>
  <si>
    <t>Kinh~&gt;93,28%; DTTS~6,72%</t>
  </si>
  <si>
    <t>Xóm Sơn Quang</t>
  </si>
  <si>
    <t>Kinh~&gt;91,24%; DTTS~8,76%</t>
  </si>
  <si>
    <t>Xóm Vải</t>
  </si>
  <si>
    <t>Kinh~&gt;91,11%; DTTS~8,89%</t>
  </si>
  <si>
    <t>Kinh~&gt;92,85%; DTTS~7,15%</t>
  </si>
  <si>
    <t>Xóm Đồng Thịnh</t>
  </si>
  <si>
    <t>Kinh~&gt;80,88%; DTTS~19,12%</t>
  </si>
  <si>
    <t>Xóm An Thái</t>
  </si>
  <si>
    <t>Kinh~&gt;82,77%; DTTS~17,23%</t>
  </si>
  <si>
    <t>Xóm Hưng Thái</t>
  </si>
  <si>
    <t>Kinh~&gt;89,09%; DTTS~10,91%</t>
  </si>
  <si>
    <t>Xóm Tam Thái</t>
  </si>
  <si>
    <t>Kinh~&gt;46%; DTTS~54%</t>
  </si>
  <si>
    <t>Xóm Tân Thái</t>
  </si>
  <si>
    <t>Kinh~&gt;76,01%; DTTS~23,99%</t>
  </si>
  <si>
    <t>Xóm Ấp Thái</t>
  </si>
  <si>
    <t>Kinh~&gt;90,98%; DTTS~9,02%</t>
  </si>
  <si>
    <t>Xóm Gò Cao</t>
  </si>
  <si>
    <t>Kinh~&gt;87,67%; DTTS~12,33%</t>
  </si>
  <si>
    <t>Xóm Tướng Quân</t>
  </si>
  <si>
    <t>Kinh~&gt;73,43%; DTTS~26,57%</t>
  </si>
  <si>
    <t>Kinh~&gt;82,12%; DTTS~17,88%</t>
  </si>
  <si>
    <t>Kinh~&gt;84,18%; DTTS~15,82%</t>
  </si>
  <si>
    <t>Kinh~&gt;80,21%; DTTS~19,79%</t>
  </si>
  <si>
    <t>Kinh~&gt;75,82%; DTTS~24,18%</t>
  </si>
  <si>
    <t>Kinh~&gt;90,99%; DTTS~9,01%</t>
  </si>
  <si>
    <t>Kinh~&gt;76,65%; DTTS~23,35%</t>
  </si>
  <si>
    <t>Xóm Cà Phê</t>
  </si>
  <si>
    <t>Kinh~&gt;88,55%; DTTS~11,45%</t>
  </si>
  <si>
    <t>Kinh~&gt;31,99%; DTTS~68,01%</t>
  </si>
  <si>
    <t>Xóm Minh Lý</t>
  </si>
  <si>
    <t>Kinh~&gt;92,96%; DTTS~7,04%</t>
  </si>
  <si>
    <t>Xóm Bình Ca</t>
  </si>
  <si>
    <t>Kinh~&gt;28,78%; DTTS~71,22%</t>
  </si>
  <si>
    <t>Xóm Bình Minh</t>
  </si>
  <si>
    <t>Kinh~&gt;6,14%; DTTS~93,86%</t>
  </si>
  <si>
    <t>Xóm Trại Cài</t>
  </si>
  <si>
    <t>Kinh~&gt;51,27%; DTTS~48,73%</t>
  </si>
  <si>
    <t>Xóm Minh Tiến</t>
  </si>
  <si>
    <t>Kinh~&gt;76,32%; DTTS~23,68%</t>
  </si>
  <si>
    <t>Xóm La Thông</t>
  </si>
  <si>
    <t>Kinh~&gt;80,41%; DTTS~19,59%</t>
  </si>
  <si>
    <t>Xóm La Đành</t>
  </si>
  <si>
    <t>Kinh~&gt;74,84%; DTTS~25,16%</t>
  </si>
  <si>
    <t>Xóm La Vương</t>
  </si>
  <si>
    <t>Kinh~&gt;70,74%; DTTS~29,26%</t>
  </si>
  <si>
    <t>Xóm Na Long</t>
  </si>
  <si>
    <t>Kinh~&gt;85,61%; DTTS~14,39%</t>
  </si>
  <si>
    <t>Kinh~&gt;87,94%; DTTS~12,06%</t>
  </si>
  <si>
    <t>Xóm Trung Thần</t>
  </si>
  <si>
    <t>Kinh~&gt;84,61%; DTTS~15,39%</t>
  </si>
  <si>
    <t>Xóm Làng Lậm</t>
  </si>
  <si>
    <t>Kinh~&gt;9,11%; DTTS~68,19%</t>
  </si>
  <si>
    <t>X. Đồng Phúc</t>
  </si>
  <si>
    <t>Thôn Chợ Lèng</t>
  </si>
  <si>
    <t>Kinh:2,5%
Dao: 1,9%
Nùng: 1,2%
Tày: 94,4%</t>
  </si>
  <si>
    <t>Kinh:1%
Dao: 2,3%
Nùng: 2,3%
Tày: 94,4%</t>
  </si>
  <si>
    <t>Thôn Bản Pyàn</t>
  </si>
  <si>
    <t>Kinh: 0,2%
Nùng: 0,2%
Tày: 99,6%</t>
  </si>
  <si>
    <t>Thôn Bản Pyạc</t>
  </si>
  <si>
    <t>Tày: 100%</t>
  </si>
  <si>
    <t>Thôn Nà Chom</t>
  </si>
  <si>
    <t>Kinh: 0,9%
Nùng: 1,5%
Dao: 4,4%
Tày: 93,2%</t>
  </si>
  <si>
    <t>Thôn Nà Lẻ</t>
  </si>
  <si>
    <t>Kinh: 9,2%
Dao: 16,5%
Tày: 74,3%</t>
  </si>
  <si>
    <t>Thôn Nà Hai</t>
  </si>
  <si>
    <t>Kinh: 1%
Dao: 99%</t>
  </si>
  <si>
    <t>Dao: 100%</t>
  </si>
  <si>
    <t>17km</t>
  </si>
  <si>
    <t>Thôn Trung Hoà</t>
  </si>
  <si>
    <t>Nùng: 4,1%
Tày: 95,9%</t>
  </si>
  <si>
    <t>Thôn Nà Đứa</t>
  </si>
  <si>
    <t>Kinh: 0,3%
Nùng: 0,5%
Mông: 0,18
Dao: 12,12%
Tày:86,9%</t>
  </si>
  <si>
    <t>Thôn Cốc Coọng</t>
  </si>
  <si>
    <t>Thôn Tẩn Lượt</t>
  </si>
  <si>
    <t>Kinh: 2%
Mông: 27%
Tày~: 96%</t>
  </si>
  <si>
    <t>Thôn Cốc Phấy</t>
  </si>
  <si>
    <t>Mông: 56,5%
Dao:43,5%</t>
  </si>
  <si>
    <t>Thôn Hà Trang</t>
  </si>
  <si>
    <t>Kinh:6%
Tày: 94%</t>
  </si>
  <si>
    <t>Thôn Bản Chán</t>
  </si>
  <si>
    <t>Dao: 0,5%
Nùng: 0,25%
Tày: 99,5%</t>
  </si>
  <si>
    <t>Thôn Tẩn Lùng</t>
  </si>
  <si>
    <t>Kinh:1%
Tày: 99%</t>
  </si>
  <si>
    <t>Kinh:1%
Dao: 1%
Nùng; 1% Tày: 97%</t>
  </si>
  <si>
    <t>Thôn Nà Thẩu</t>
  </si>
  <si>
    <t>Nùng: 1%
Kinh:1%
Dao: 0,5%
Tày: 97,%%</t>
  </si>
  <si>
    <t>Thôn Lủng Mình</t>
  </si>
  <si>
    <t>Kinh: 1%
Dao: 98%
Tày: 1%</t>
  </si>
  <si>
    <t>Thôn Khưa Quang</t>
  </si>
  <si>
    <t>Thôn Bản Vàng</t>
  </si>
  <si>
    <t>Dao: 1%
Tày~99%</t>
  </si>
  <si>
    <t>14km</t>
  </si>
  <si>
    <t>Thôn Nà Slải</t>
  </si>
  <si>
    <t>15km</t>
  </si>
  <si>
    <t>Thôn Bản Duống</t>
  </si>
  <si>
    <t>Dao: 12.5%
87,5%</t>
  </si>
  <si>
    <t>20km</t>
  </si>
  <si>
    <t>Thôn Nà Diếu</t>
  </si>
  <si>
    <t>21km</t>
  </si>
  <si>
    <t>Thôn Coọc Mu</t>
  </si>
  <si>
    <t>Thôn Nà Bay</t>
  </si>
  <si>
    <t>Nùng: 1%
Tày: 99%</t>
  </si>
  <si>
    <t>Mông: 6,25%
Dao: 0,5%
Sán Chí: 0,12%
Tày: 93,13%</t>
  </si>
  <si>
    <t>Thôn Bản Khiếu</t>
  </si>
  <si>
    <t>Kinh: 1%
Dao: 5,17%
Thái: 0,19%
Tày~93.64%</t>
  </si>
  <si>
    <t>Thôn Bản Chang</t>
  </si>
  <si>
    <t>Dao:1%
Nùng: 0,33%
Mường: 0,33%
Tày: 98,34%</t>
  </si>
  <si>
    <t>Thôn Bản Mới</t>
  </si>
  <si>
    <t>Kinh:3%
Nùng: 1%
Tày: 96%</t>
  </si>
  <si>
    <t>Thôn Nà Hồng</t>
  </si>
  <si>
    <t>Nùng: 1.52%
Tày: 98,48%</t>
  </si>
  <si>
    <t>Thôn Phiêng Phung</t>
  </si>
  <si>
    <t>Kinh: 1%
Mông:0,34%
Sán chỉ: 0,34%
Dao: 95,89%
Tày: 2,43%</t>
  </si>
  <si>
    <t>X. Đức Lương</t>
  </si>
  <si>
    <t>Xóm Lưu Quang 1</t>
  </si>
  <si>
    <t>Tày~63,33%; Khác~36,6%</t>
  </si>
  <si>
    <t>Xóm Lưu Quang 2</t>
  </si>
  <si>
    <t>Tày~87%; Khác~13%</t>
  </si>
  <si>
    <t>Xóm Lưu Quang 4</t>
  </si>
  <si>
    <t>Tày~86,42%; Khác~13,58%</t>
  </si>
  <si>
    <t>Xóm Lưu Quang 5</t>
  </si>
  <si>
    <t>Tày~80,55%; Khác~19,45%</t>
  </si>
  <si>
    <t>Xóm Tân Hợp 1</t>
  </si>
  <si>
    <t>Tày~87,15%; Khác~12,85%</t>
  </si>
  <si>
    <t>Xóm Tân Hợp 2</t>
  </si>
  <si>
    <t>Tày~90,41%; Khác~9,59%</t>
  </si>
  <si>
    <t>Xóm Hòa Tiến 1</t>
  </si>
  <si>
    <t>Tày~22,17%; Kinh~70%; Khác~7,83%</t>
  </si>
  <si>
    <t>Xóm Hòa Tiến 2</t>
  </si>
  <si>
    <t>Tày~23,48%; Kinh~70%; Khác~6,52%</t>
  </si>
  <si>
    <t>Xóm Minh Hòa</t>
  </si>
  <si>
    <t>Tày~39,07%; Kinh~60%; Khác~0,93%</t>
  </si>
  <si>
    <t>Tày~64,19%; Khác~35,81%</t>
  </si>
  <si>
    <t>Tày~93,06%; Khác~6,94%</t>
  </si>
  <si>
    <t>Tày~94,72%; Khác~5,73%</t>
  </si>
  <si>
    <t>Xóm Na Bán</t>
  </si>
  <si>
    <t>Tày~94,27%; Khác~5,73</t>
  </si>
  <si>
    <t>8,5km</t>
  </si>
  <si>
    <t>Xóm Na Sơn</t>
  </si>
  <si>
    <t>Tày~70,1%; Kinh~29%; Khác~0.9%</t>
  </si>
  <si>
    <t>Xóm Thành Long</t>
  </si>
  <si>
    <t>Tày~95,31%; Khác~4,69%</t>
  </si>
  <si>
    <t>Xóm Cây Thống</t>
  </si>
  <si>
    <t>Tày~92,29%; Khác~7,71%</t>
  </si>
  <si>
    <t>Xóm Cầu Tuất</t>
  </si>
  <si>
    <t>Tày~91,95%; Khác~8,05%</t>
  </si>
  <si>
    <t>Xóm Cỏ Rôm</t>
  </si>
  <si>
    <t>Tày~94,31%; Khác~5,69%</t>
  </si>
  <si>
    <t>Xóm Cây Hồng</t>
  </si>
  <si>
    <t>Tày~94,51%; Khác~5,49%</t>
  </si>
  <si>
    <t>Xóm Nhất Tâm</t>
  </si>
  <si>
    <t>Tày~93,68%; Khác~6,32%</t>
  </si>
  <si>
    <t>Xóm Trại Vải</t>
  </si>
  <si>
    <t>Tày~91,29%; Khác~8,71%</t>
  </si>
  <si>
    <t>Tày~81,84%; Khác~18,16%</t>
  </si>
  <si>
    <t>Xóm Cây Xoan</t>
  </si>
  <si>
    <t>Tày~91,55%; Khác~8,45%</t>
  </si>
  <si>
    <t>Tày~75,74%; Khác~24,26%</t>
  </si>
  <si>
    <t>Xóm Đồi Chinh</t>
  </si>
  <si>
    <t>Tày~89,53%; Khác~10,47%</t>
  </si>
  <si>
    <t>Xóm Tiền Phong</t>
  </si>
  <si>
    <t>Tày~79,16%; Khác~20,84%</t>
  </si>
  <si>
    <t>Xóm Cầu Sào</t>
  </si>
  <si>
    <t>Tày~69,31%; Khác~30,69%</t>
  </si>
  <si>
    <t>X. Hiệp Lực</t>
  </si>
  <si>
    <t>có 3 hộ ở Lùng Cát khoàng 14 km (riêng đường đất 4 km)</t>
  </si>
  <si>
    <t>Thôn Bó Lếch</t>
  </si>
  <si>
    <t>Tày~61%
Khác-39%</t>
  </si>
  <si>
    <t>Thôn Pù Cà</t>
  </si>
  <si>
    <t>Tày~79%
Khác-21%</t>
  </si>
  <si>
    <t>Thôn Nà Lạn</t>
  </si>
  <si>
    <t>Tày~53%
Mông-20%
Khác-27%</t>
  </si>
  <si>
    <t>Có 29 hộ ở Lủng Pu khoàng 7 km (riêng đường đất 5 km)</t>
  </si>
  <si>
    <t>Tày~35%; Nùng~21%; Dao-38%; Khác-6%</t>
  </si>
  <si>
    <t>Thôn Nà Nạc</t>
  </si>
  <si>
    <t>Nùng~59%
Khác-31%</t>
  </si>
  <si>
    <t>Thôn Khuổi Ổn</t>
  </si>
  <si>
    <t>Dao~98%
Khác-2%</t>
  </si>
  <si>
    <t>18 km (riêng đường đất 1 km)</t>
  </si>
  <si>
    <t>Thôn Liên Kết</t>
  </si>
  <si>
    <t>Nùng~48%
Dao-38%; Khác-14%</t>
  </si>
  <si>
    <t>Thôn Bản Quản</t>
  </si>
  <si>
    <t>Nùng~84%
Khác-16%</t>
  </si>
  <si>
    <t xml:space="preserve">18 km </t>
  </si>
  <si>
    <t>Nùng~73%
Khác-27%</t>
  </si>
  <si>
    <t>Thôn Khu Chợ</t>
  </si>
  <si>
    <t>Tày~78%
Khác-22%</t>
  </si>
  <si>
    <t>Thôn Thị Xuân</t>
  </si>
  <si>
    <t>Nùng~51%
Tày-42%; Khác-7%</t>
  </si>
  <si>
    <t>Thôn Bản Giang</t>
  </si>
  <si>
    <t>Tày~57%
Dao-31%; Khác-12%</t>
  </si>
  <si>
    <t>Có 8 hộ tại Khuổi Coóc cách UBND xã khoảng 30 km</t>
  </si>
  <si>
    <t>Thôn Bản Nìm</t>
  </si>
  <si>
    <t>Dao~57%
Tày-31%
Khác-12%</t>
  </si>
  <si>
    <t>Thôn Nà Chúa</t>
  </si>
  <si>
    <t>Dao~64%
Mông-33%
Khác-4%</t>
  </si>
  <si>
    <t>Có 18 hộ tại Khuổi Lầy cách UBND xã khoảng 30 km</t>
  </si>
  <si>
    <t>Thôn Thôm Án</t>
  </si>
  <si>
    <t>Mông-81%
Khác-19%</t>
  </si>
  <si>
    <t>Thôn Lũng Miệng</t>
  </si>
  <si>
    <t>Mông-64%
Khác-36%</t>
  </si>
  <si>
    <t>Có 8 hộ tại điểm dân cư Tềnh Cảo cách UBND xã khoảng 26 km</t>
  </si>
  <si>
    <t>Thôn Cốc Ỏ</t>
  </si>
  <si>
    <t>Mông-100%</t>
  </si>
  <si>
    <t>Thôn Khuổi Tục</t>
  </si>
  <si>
    <t>Thôn Khuổi Chắp</t>
  </si>
  <si>
    <t>Dao~97%
Khác-3%</t>
  </si>
  <si>
    <t>24 km</t>
  </si>
  <si>
    <t>Thôn Nà Mu</t>
  </si>
  <si>
    <t>Tày~83%
Khác-17%</t>
  </si>
  <si>
    <t>X. Hợp Thành</t>
  </si>
  <si>
    <t>Xóm Na Dau</t>
  </si>
  <si>
    <t>Tày~72,6%; Kinh~22,1%; Nùng~3,1%; Sán chỉ~1,6%; Khác~0,6%</t>
  </si>
  <si>
    <t>Khoảng 10km (riêng đường đất khoảng 1km)</t>
  </si>
  <si>
    <t>Xóm Na Biểu</t>
  </si>
  <si>
    <t>Tày~68,6%; Kinh~10,4%; Sán Chỉ~5,2%; Nùng~4%; Khác~11,8%</t>
  </si>
  <si>
    <t>Xóm Đồng Rôm</t>
  </si>
  <si>
    <t>Tày~75,2%; Kinh~19,8%; Nùng~3,1%; Khác~1,9%</t>
  </si>
  <si>
    <t>Khoảng 4km (riêng đường đất khoảng 200m)</t>
  </si>
  <si>
    <t>Xóm Đồng Chợ</t>
  </si>
  <si>
    <t>Tày~60%; Kinh~24,1%; Sán Chỉ~1,7%; Nùng~1,5%; Dao~1,5%; Khác~11,2%</t>
  </si>
  <si>
    <t>Khoảng 2km (riêng đường đất khoảng 1km)</t>
  </si>
  <si>
    <t>Xóm Tân Chính</t>
  </si>
  <si>
    <t>Tày~42,4%; Kinh~32,6%; Dao~11,5%; Nùng~1,6%; Sán Chỉ~1,3%; Khác~10,6%</t>
  </si>
  <si>
    <t>Xóm Suối Đạo</t>
  </si>
  <si>
    <t xml:space="preserve"> Tày~42,3%; Kinh~39%; Nùng~5%; Dao~3,6%; Sán chỉ~2,7%; Khác~7,4% </t>
  </si>
  <si>
    <t>Xóm Khuân Rây</t>
  </si>
  <si>
    <t>Tày~71%; Kinh~8,1%; Dao~5,8%; Nùng~4,1%; Thái~1,5%; Sán Chỉ~1,2%; Khác~8,3%</t>
  </si>
  <si>
    <t>Khoảng 2km (riêng đường đất khoảng 700m)</t>
  </si>
  <si>
    <t>Xóm Na Mọn</t>
  </si>
  <si>
    <t>Tày~80,4%; Kinh~8%; Dao~5,1%; Thái~1,5%; Khác~5%</t>
  </si>
  <si>
    <t>Khoảng 4km (riêng đường đất khoảng 1km)</t>
  </si>
  <si>
    <t>Xóm Hiệp Hoà</t>
  </si>
  <si>
    <t>Tày~80,1%; Kinh~11%; Nùng~1,9%; Khác~7%</t>
  </si>
  <si>
    <t xml:space="preserve">Khoảng 4km </t>
  </si>
  <si>
    <t>Xóm Khuân Lân</t>
  </si>
  <si>
    <t>Tày~87,7%; Kinh~5,9%; Nùng~4%; Khác~2,4%</t>
  </si>
  <si>
    <t>Khoảng 5,5km (riêng đường đất khoảng 500m)</t>
  </si>
  <si>
    <t>Tày~89%; Kinh~6,6%; Sán Chỉ~1,4%; Khác~3%</t>
  </si>
  <si>
    <t>Khoảng 6km (riêng đường đất khoảng 400m)</t>
  </si>
  <si>
    <t>Xóm Mãn Quang</t>
  </si>
  <si>
    <t>Tày~82,7%; Kinh~7,7%; Thái~1,3%; Dao~1%; Khác~7,3%</t>
  </si>
  <si>
    <t>Xóm Phú Thành</t>
  </si>
  <si>
    <t>Tày~47,6%; Kinh~44,7%; Dao~1,6%; Nùng~1,3%; Khác~4,8%</t>
  </si>
  <si>
    <t>Tày~82,4%; Kinh~8,1%; Thái~1,3%; Nùng~1%; Khác~7,2%</t>
  </si>
  <si>
    <t>Khoảng 6km (riêng đường đất khoảng 600m)</t>
  </si>
  <si>
    <t>Xóm Tiến Bộ</t>
  </si>
  <si>
    <t>Tày~86,6%; Kinh~7,4%; Khác~6%</t>
  </si>
  <si>
    <t>Xóm Kết Thành</t>
  </si>
  <si>
    <t>Tày~70%; Kinh~21,5%; Nùng~3,6%; Dao~1,8%; Khác~3,1%</t>
  </si>
  <si>
    <t>Khoảng 6km (riêng đường đất khoảng 500m)</t>
  </si>
  <si>
    <t>Xóm Bo Chè</t>
  </si>
  <si>
    <t>Tày~86,2%; Kinh~6,8%; Sán Chỉ~1,5%; Khác~5,5%</t>
  </si>
  <si>
    <t>Khoảng 7km (riêng đường đất khoảng 300m)</t>
  </si>
  <si>
    <t>Xóm Thâm Trung</t>
  </si>
  <si>
    <t>Tày~88,6%; Kinh~8,1%; Nùng~1%; Khác~2,3%</t>
  </si>
  <si>
    <t>Khoảng 9km (riêng đường đất khoảng 50m)</t>
  </si>
  <si>
    <t>Xóm Đầm Rum</t>
  </si>
  <si>
    <t>Tày~90,7%; Kinh~6,6%; Nùng~0,9%; Khác~1,8%</t>
  </si>
  <si>
    <t>Khoảng 8,5km (riêng đường đất khoảng 150m)</t>
  </si>
  <si>
    <t>Xóm Na Tủn</t>
  </si>
  <si>
    <t>Tày~83,1%; Kinh~11,8%; Dao~3,2%; Khác~1,9%</t>
  </si>
  <si>
    <t>Khoảng 6,5km (riêng đường đất khoảng 100m)</t>
  </si>
  <si>
    <t>Tày~70,6%; Kinh~20,2%; Dao~2,8%; Sán chỉ~1,7%; Nùng~1,5%; Khác~3,2%</t>
  </si>
  <si>
    <t>Khoảng 5km (riêng đường đất khoảng 1km)</t>
  </si>
  <si>
    <t>Xóm Khau Lai</t>
  </si>
  <si>
    <t>Tày~63%; Kinh~31%; Nùng~2,3%; Khác~3,7%</t>
  </si>
  <si>
    <t>Xóm Na Pặng</t>
  </si>
  <si>
    <t>Tày~87,4%; Kinh~7,3%; Nùng~1,3%; Sán Chỉ~1%; Khác~3%</t>
  </si>
  <si>
    <t>Khoảng 9,5km (riêng đường đất khoảng 300m)</t>
  </si>
  <si>
    <t>Xóm Xuân Trường</t>
  </si>
  <si>
    <t>Tày~86,2%; Kinh~10%; Khác~3,8%</t>
  </si>
  <si>
    <t>Xóm Bản Đông</t>
  </si>
  <si>
    <t>Tày~88,6%; Kinh~6,9%; Dao~1,3%; Khác~3,2%</t>
  </si>
  <si>
    <t>Khoảng 7km (riêng đường đất khoảng 500m)</t>
  </si>
  <si>
    <t>X. Kim Phượng</t>
  </si>
  <si>
    <t>Xóm Khuôn Nhà</t>
  </si>
  <si>
    <t>Tày~60%; Dao~25%; Kinh~12%; Khác~3%</t>
  </si>
  <si>
    <t>Xóm Thống Nhất 1</t>
  </si>
  <si>
    <t>Tày~80%; Kinh~15%; Khác~5%</t>
  </si>
  <si>
    <t>Xóm Thống Nhất 2</t>
  </si>
  <si>
    <t>Tày~70%; Dao~15 %Kinh~10%; Khác~5%</t>
  </si>
  <si>
    <t>Xóm Hương Bảo 1</t>
  </si>
  <si>
    <t>Tày~90%; Kinh~7%; Khác~3%</t>
  </si>
  <si>
    <t>Xóm Hương Bảo 2</t>
  </si>
  <si>
    <t>Tày~55%; Kinh~40%; Khác~5%</t>
  </si>
  <si>
    <t>Xóm Hương Bảo 3</t>
  </si>
  <si>
    <t>Sán Chỉ~55%; Tày~35%; Kinh~7%; Khác~3%</t>
  </si>
  <si>
    <t>Xóm Túc Duyên</t>
  </si>
  <si>
    <t>Xóm Thái Trung</t>
  </si>
  <si>
    <t>Kinh~70%; Tày~25%; Khác~5%</t>
  </si>
  <si>
    <t>Xóm Đăng Mò</t>
  </si>
  <si>
    <t>Sán Chỉ 95%; Khác~5%</t>
  </si>
  <si>
    <t>Xóm Khuổi Tát</t>
  </si>
  <si>
    <t>Xóm Khuân Câm</t>
  </si>
  <si>
    <t>Tày~70%; Sán chỉ~15%; Kinh~10%; Khác~5%</t>
  </si>
  <si>
    <t>Xóm Gốc Hồng</t>
  </si>
  <si>
    <t>Tày~85%; Kinh~10%; Khác~5%</t>
  </si>
  <si>
    <t>Xóm Bản Lác</t>
  </si>
  <si>
    <t>Tày~75%; Kinh~20%; khác~5</t>
  </si>
  <si>
    <t>Xóm Bản Mới</t>
  </si>
  <si>
    <t>Tày~50%; Kinh~40%; Khác~10%</t>
  </si>
  <si>
    <t>Xóm Thái Chi</t>
  </si>
  <si>
    <t>Kinh~35%; Tày~35%; Hoa~20%; Khác~10%</t>
  </si>
  <si>
    <t>6,5km</t>
  </si>
  <si>
    <t>Xóm Bản Ngói</t>
  </si>
  <si>
    <t>Tày~65%; Kinh~25%; khác~10</t>
  </si>
  <si>
    <t>Xóm Bản Nam Cơ</t>
  </si>
  <si>
    <t>Kinh~65%; Tày~30%; Khác~5%</t>
  </si>
  <si>
    <t>Xóm Bản Kết</t>
  </si>
  <si>
    <t>Tày~75%; Kinh~15%; Hóa~3%; Khác~7%</t>
  </si>
  <si>
    <t>Xóm Cạm Phước</t>
  </si>
  <si>
    <t>Kinh~50%; Tày~35 %; Hoa~10%; Khác~5%</t>
  </si>
  <si>
    <t>Xóm Kim Tân</t>
  </si>
  <si>
    <t>Tày~93 %; Kinh~5%; Khác~2%</t>
  </si>
  <si>
    <t>Dao~60; Tày~30%; Kinh~7%; Khác~3%</t>
  </si>
  <si>
    <t>Xóm Kim Sơn</t>
  </si>
  <si>
    <t>Tày~60%; Kinh~30%; Khác~10%</t>
  </si>
  <si>
    <t>Xóm Ao Sen</t>
  </si>
  <si>
    <t>Xóm Kim Tiến</t>
  </si>
  <si>
    <t>Xóm Bản Cải</t>
  </si>
  <si>
    <t>Xóm Phai Đá</t>
  </si>
  <si>
    <t>Tày~60%; Kinh~35%; Khác~5%</t>
  </si>
  <si>
    <t>X. Kha Sơn</t>
  </si>
  <si>
    <t>Xóm Hòa Bình 2</t>
  </si>
  <si>
    <t xml:space="preserve">kinh ~ 99,29; Tày~0,17%;
 Nùng~0,34%;
 Mường~0,34%;
</t>
  </si>
  <si>
    <t>Xóm Đồng Trong</t>
  </si>
  <si>
    <t xml:space="preserve">Kinh ~98%; Tày~0,5%; Nùng~
1%; Mường ~0,5%
</t>
  </si>
  <si>
    <t>Kinh ~ 94%; Tày ~2%; Nùng ~2%; San Dìu ~ 2%</t>
  </si>
  <si>
    <t>Xóm Đồng Phú</t>
  </si>
  <si>
    <t xml:space="preserve">Kinh 99,26%; Nùng 0,19%; Cao Lan 0,55;
</t>
  </si>
  <si>
    <t>Xóm Nam Hương 1</t>
  </si>
  <si>
    <t>Kinh ~ 94%; Tày ~4%; Nùng ~0,5%;San Chí~0,5%; San Dìu ~ 0,5%; Dao ~0,5%</t>
  </si>
  <si>
    <t>Xóm Nam Hương 2</t>
  </si>
  <si>
    <t>Kinh ~ 97%; Tày ~1%; Nùng ~1%; Mường~0,5%; Thái ~ 0,5%</t>
  </si>
  <si>
    <t>Xóm Nam Hương 3</t>
  </si>
  <si>
    <t>Kinh ~ 98%; Tày ~2%; Nùng ~0,5%; Mường~0,5%</t>
  </si>
  <si>
    <t>Xóm Vân Đình</t>
  </si>
  <si>
    <t>Kinh ~ 93%; Tày ~3%; Nùng ~2%; Thái~1%; Dao ~ 1%</t>
  </si>
  <si>
    <t>Xóm Quán</t>
  </si>
  <si>
    <t>Kinh ~ 97%; Tày ~1%; Nùng ~2%;</t>
  </si>
  <si>
    <t>Xóm Phú Yên</t>
  </si>
  <si>
    <t>Kinh ~ 98%; Tày ~1%; Nùng ~1%</t>
  </si>
  <si>
    <t>Xóm Hòa Bình 1</t>
  </si>
  <si>
    <t xml:space="preserve">Kinh 98,99; Tày~0,17%; Nùng~
0,32%; Mường ~0,34%
Thái 0,17%; Sán chí 0,17%
</t>
  </si>
  <si>
    <t>Xóm Phú Thanh 1</t>
  </si>
  <si>
    <t>Kinh ~97%; Tày 0,15%; Nùng ~1%; Sán Dìu ~1%</t>
  </si>
  <si>
    <t>Xóm Phú Thanh 2</t>
  </si>
  <si>
    <t xml:space="preserve"> Kinh 98,05%;Tày 0,45%; Thái 0,6%; Tày 0,15%; Mường 0,15%; Nùng 0,3%; Hoa 0,3</t>
  </si>
  <si>
    <t>Xóm Việt Ninh</t>
  </si>
  <si>
    <t>kinh 99,24%; Nùng 0,45%: Thái 0,15%
Hòa 0,15%</t>
  </si>
  <si>
    <t>Xóm Phú Lương</t>
  </si>
  <si>
    <t>Kinh ~ 96%; Mường ~0,5%; Nùng ~1%; Dao~0,5%; San Dìu ~ 1%;  Thái ~0,5%; Dao ~0,5%</t>
  </si>
  <si>
    <t>Xóm Phú Mỹ</t>
  </si>
  <si>
    <t>Kinh ~ 94%; Tày ~2%; Nùng ~4%</t>
  </si>
  <si>
    <t>Xóm Lương Trình</t>
  </si>
  <si>
    <t>Kinh ~ 95%; Tày ~2%; Nùng ~1%; Dao~0,5%; San Dìu ~ 0,5%</t>
  </si>
  <si>
    <t>Xóm Chiềng</t>
  </si>
  <si>
    <t xml:space="preserve">Kinh ~ 93%; Tày ~5%; Sán Dìu ~1%; Dao~1%; </t>
  </si>
  <si>
    <t>Xóm Lương Tạ 1- Lương Thái</t>
  </si>
  <si>
    <t>Kinh ~ 96%; Tày ~1%; Nùng ~2%; Mường~0,5%; Thái~ 0,5%</t>
  </si>
  <si>
    <t>Xóm Lương Tạ 2</t>
  </si>
  <si>
    <t>Kinh ~ 97%; Tày ~1%; Nùng ~1%; Dao~0,5%</t>
  </si>
  <si>
    <t>Xóm Lân</t>
  </si>
  <si>
    <t>Kinh ~ 93%; Tày ~1%; Nùng ~4%; Dao~0,5%; San Dìu ~ 0,5%; Thái ~1%</t>
  </si>
  <si>
    <t>Xóm Mảng</t>
  </si>
  <si>
    <t>Kinh ~ 94%; Tày ~3%; Nùng ~2%; Mường~1%</t>
  </si>
  <si>
    <t>Xóm Đồng Hương</t>
  </si>
  <si>
    <t>Kinh ~ 96%; Tày ~2%; Nùng ~1%; Dao~0,5%; San Dìu ~ 0,5%</t>
  </si>
  <si>
    <t>Xóm Núi 2</t>
  </si>
  <si>
    <t>Kinh ~ 95%; Tày ~2%; Nùng ~1%; Mường~1%; Thái ~ 1%</t>
  </si>
  <si>
    <t>7,5Km</t>
  </si>
  <si>
    <t>Xóm Núi</t>
  </si>
  <si>
    <t>Kinh ~ 95%; Tày ~2%; Nùng ~1%; Dao~0,5%; Thái~ 0,5%</t>
  </si>
  <si>
    <t>X-48</t>
  </si>
  <si>
    <t>Kinh ~ 96%;Tày ~2%; Nùng ~2%</t>
  </si>
  <si>
    <t>Xóm Phẩm 1</t>
  </si>
  <si>
    <t>Xóm Giàng</t>
  </si>
  <si>
    <t>Kinh ~ 96%; Tày ~1%; Nùng ~1%; Mường ~1%; San Dìu ~1%</t>
  </si>
  <si>
    <t>Xóm Xuốm</t>
  </si>
  <si>
    <t>Kinh ~96%; Tày ~1%; Nùng ~1%; Thái ~1%; San Dìu ~1%</t>
  </si>
  <si>
    <t>10,5km</t>
  </si>
  <si>
    <t>Xóm Đảng</t>
  </si>
  <si>
    <t>Kinh ~95%; Tày ~3%; Nùng ~1%</t>
  </si>
  <si>
    <t>Xóm Núi 1</t>
  </si>
  <si>
    <t>Kinh ~94%; Tày ~3%; Nùng ~1%; Thái ~1%; Dao ~1%</t>
  </si>
  <si>
    <t>Xóm Nguộn</t>
  </si>
  <si>
    <t>Kinh ~98%; Tày ~1%; Nùng ~1%</t>
  </si>
  <si>
    <t>Xóm An Phú</t>
  </si>
  <si>
    <t>KInh ~96%; Tày ~2%; Nùng ~2%</t>
  </si>
  <si>
    <t>Xóm Quyết Thắng</t>
  </si>
  <si>
    <t>Kinh ~94%; Nùng ~3%; Tày ~2%; Thái ~1%; Sán Dìu~1%</t>
  </si>
  <si>
    <t>Xóm Phẩm 2</t>
  </si>
  <si>
    <t xml:space="preserve">Kinh ~97%; Tày ~1%; Nùng ~2%; </t>
  </si>
  <si>
    <t>Xóm Phú Dương</t>
  </si>
  <si>
    <t>Kinh ~94%; Tày ~1%; Nùng ~2%; Mường ~1%; Thái ~1%; San Dìu ~1%; Cao Lan ~1%</t>
  </si>
  <si>
    <t>Xóm An Thành</t>
  </si>
  <si>
    <t xml:space="preserve">Kinh </t>
  </si>
  <si>
    <t>Xóm Quẫn</t>
  </si>
  <si>
    <t>Kinh 91,05%;Tày 4,13%; Nùng 4,13;
Mường 0,01%; Sán Chí 0,69%</t>
  </si>
  <si>
    <t>Xóm Ngò Thái</t>
  </si>
  <si>
    <t>Kinh 97,76%; Nùng 1,57%; Mường 0,01%;
Hoa 0,66%</t>
  </si>
  <si>
    <t>Xóm Lũa</t>
  </si>
  <si>
    <t xml:space="preserve">Kinh98,98%; Tày 0,73%;
Nùng 0,29%; </t>
  </si>
  <si>
    <t>Xóm Diễn Cầu</t>
  </si>
  <si>
    <t>Kinh 99,00%; Tày 0,50%; Nùng 0,1%;
Sán dìu 0,40%</t>
  </si>
  <si>
    <t>Xóm Diễn</t>
  </si>
  <si>
    <t>Kinh 97,14%; Tày 1,63%; Nùng 0,82%;
Thái 0,14%; Sán Chí 0,14%;
Cao Lan,14%</t>
  </si>
  <si>
    <t>Xóm Ngoài</t>
  </si>
  <si>
    <t>Kinh 93,08%;Tày 4,15%; Thái 0,67; Mường 0,19; Tày 0,19%; Nùng 1,15%; Dao 0,29%; Sán Dìu 0,19%; Sán cháy 0,09%</t>
  </si>
  <si>
    <t>Xóm Ngọc Lý</t>
  </si>
  <si>
    <t>Kinh 96,84%; Tày 0,75%; Nùng 2,25%;
Hoa 0,15%</t>
  </si>
  <si>
    <t>Xóm Vàng</t>
  </si>
  <si>
    <t xml:space="preserve">Kinh 98,34%; Tày 1,39%; Nùng 0,28%;
</t>
  </si>
  <si>
    <t>Xóm Trại Vàng</t>
  </si>
  <si>
    <t>Kinh 95,08%Tày 2,60%;Nùng 1,50%; Cao Lan 0,82%</t>
  </si>
  <si>
    <t xml:space="preserve">Kinh 94,42%; Tày5,36%; Nùng 0,21;
</t>
  </si>
  <si>
    <t>Kinh 99,24%; Tày 0,76%</t>
  </si>
  <si>
    <t>Xóm Tân Ngọc</t>
  </si>
  <si>
    <t>Kinh 97,99; Tày 0,89%; Nùng 1,12%</t>
  </si>
  <si>
    <t>Xóm Phúc Thịnh</t>
  </si>
  <si>
    <t>Cao Lan 1,37%; Kinh 98,63%</t>
  </si>
  <si>
    <t>Xóm Lềnh</t>
  </si>
  <si>
    <t>Kinh 97,44%; Tày 0,86%; Nùng 1,7%</t>
  </si>
  <si>
    <t>Xóm Quại</t>
  </si>
  <si>
    <t xml:space="preserve"> Kinh 95,84%; Tày 1,70%; Nùng 1,13%; Sán dìu 1,32%</t>
  </si>
  <si>
    <t>3,75km</t>
  </si>
  <si>
    <t>Xóm Viên</t>
  </si>
  <si>
    <t xml:space="preserve">Kinh 96,27%; Tày 0,78%; Nùng 2,94%;
</t>
  </si>
  <si>
    <t>Xóm Tân Thịnh</t>
  </si>
  <si>
    <t>Kinh 96,82%; Tày 1,27%; Nùng 1,06%;
Thái 0,36%; Sán Chí 1,21%</t>
  </si>
  <si>
    <t>Xóm Tân Thành</t>
  </si>
  <si>
    <t>Tày 0,74%; Nùng 0,25%; Kinh 98,76%</t>
  </si>
  <si>
    <t>Tày 0,76%; Nùng 0,48%; Mường 0,19%; Kinh 98,57%</t>
  </si>
  <si>
    <t>Xóm Tây Bắc</t>
  </si>
  <si>
    <t>Tày 0,65%; Nùng 0,65%; Kinh 98,70</t>
  </si>
  <si>
    <t>Xóm Trại Điện</t>
  </si>
  <si>
    <t>Kinh 98,07%; Tày 1,23%; Nùng 0,53%; Thái 0,18%</t>
  </si>
  <si>
    <t>Xóm Ca</t>
  </si>
  <si>
    <t>Kinh 98,89%; Tày 0,28%; Nùng 0,69%; Dao 0,14%</t>
  </si>
  <si>
    <t>Tày 0,31%; Nùng 0,93%; Mường 0,02%; Thái 0,16%; Doa 0,16%; Sán Dieuf 0,47%; Kinh97,97%</t>
  </si>
  <si>
    <t>Xóm Mai Kha</t>
  </si>
  <si>
    <t>Tày 0,01%, Nùng 0,01%; Dao 0,01%; Mường 0,01%;  Kinh 99,66%</t>
  </si>
  <si>
    <t>Xóm Sy Bình Lâm</t>
  </si>
  <si>
    <t>Tày 1,83%; Nùng 2,87%; Kinh 95,3%</t>
  </si>
  <si>
    <t>Xóm Soi</t>
  </si>
  <si>
    <t xml:space="preserve">Kinh 99,34% ; Tày0,15%; Nùng 1,36%; Dao 0,15%; </t>
  </si>
  <si>
    <t>Kinh 96,55; Tày 0,23%; Sán Dìu 0,23%</t>
  </si>
  <si>
    <t>Xóm Bình Định</t>
  </si>
  <si>
    <t>Kinh98,11%; Tày 0,59%; Nùng 0,71%; Dao 0,59%</t>
  </si>
  <si>
    <t>Xóm Chợ Đồn</t>
  </si>
  <si>
    <t>Kinh 95,30%; Tày 1,83%; Nùng 2,87%</t>
  </si>
  <si>
    <t>Xóm Đầu Cầu Ca</t>
  </si>
  <si>
    <t>Kinh 98,01%; Tày 0,66%; Nùng 1%; Dao0,33%</t>
  </si>
  <si>
    <t>Xóm Ngô Trù</t>
  </si>
  <si>
    <t>Kinh 99,24%; Tày 0,19%; Nùng 0,38%; Hoa 0,19%</t>
  </si>
  <si>
    <t>Xóm Phú Lâm</t>
  </si>
  <si>
    <t xml:space="preserve"> Kinh 99,32%; Tày 0,68%</t>
  </si>
  <si>
    <t>X. La Bằng</t>
  </si>
  <si>
    <t>Xóm Trung Na</t>
  </si>
  <si>
    <t>Kinh ~ 85%, Tày ~ 7%, Nùng ~ 7%</t>
  </si>
  <si>
    <t>Xóm Phố Dầu</t>
  </si>
  <si>
    <t>Kinh ~79%, Nùng ~ 10%, Tày ~ 9%</t>
  </si>
  <si>
    <t>Xóm Bãi Cải</t>
  </si>
  <si>
    <t>Kinh~85%, Tày 10~, Sán dìu ~ 3%</t>
  </si>
  <si>
    <t>Xóm Đồng Mạc</t>
  </si>
  <si>
    <t>Kinh ~ 67%; Nùng ~ 21%, Tày ~ 12%,</t>
  </si>
  <si>
    <t>Xóm Đồng Chung</t>
  </si>
  <si>
    <t>Kinh ~ 80%, Tày~10, Nùng ~ 5%, Dao ~3%</t>
  </si>
  <si>
    <t>Xóm Gò</t>
  </si>
  <si>
    <t>Kinh ~ 81%; Nùng ~ 12 %</t>
  </si>
  <si>
    <t>Xóm Tiên Hội</t>
  </si>
  <si>
    <t>Kinh ~ 63 %, Nùng ~ 17%, Tày: 11%</t>
  </si>
  <si>
    <t>Xóm Lập Mỹ</t>
  </si>
  <si>
    <t>Kinh ~ 76%, Sán Dìu ~8 %, Tày ~ 7%</t>
  </si>
  <si>
    <t>Xóm Tiên Trường 1</t>
  </si>
  <si>
    <t>Kinh ~ 28%, Tày ~ 30%, Dao ~ 10%, Hoa ~30%</t>
  </si>
  <si>
    <t>Xóm Tiên Trường 2</t>
  </si>
  <si>
    <t>Kinh~56%, Nùng ~ 19%, Dao ~ 15%</t>
  </si>
  <si>
    <t>Xóm Thắng Lợi</t>
  </si>
  <si>
    <t>Kinh~54%, Nùng ~ 42%</t>
  </si>
  <si>
    <t>Xóm Đại Quyết</t>
  </si>
  <si>
    <t>Nùng ~ 54%; Kinh ~32%; Tày 13%</t>
  </si>
  <si>
    <t>Xóm Phúc Lẩm</t>
  </si>
  <si>
    <t>Kinh ~30%; Nùng ~60%; Tày 10%</t>
  </si>
  <si>
    <t>Xóm La Nạc</t>
  </si>
  <si>
    <t xml:space="preserve">Kinh ~38%; Nùng ~56%, </t>
  </si>
  <si>
    <t>Xóm Lau Sau</t>
  </si>
  <si>
    <t>Nùng ~ 79%, Tày ~ 16%</t>
  </si>
  <si>
    <t>Xóm La Bằng</t>
  </si>
  <si>
    <t>Kinh ~ 70%, Tày, 15 %, Nùng ~ 10 %</t>
  </si>
  <si>
    <t>Kinh ~ 69%, Tày ~13%, Nùng 10%, Dao~5%</t>
  </si>
  <si>
    <t>Xóm La Cút</t>
  </si>
  <si>
    <t>Kinh ~71,3%; Nùng ~ 10,5%, Tày ~ 12%; Cao Lan ~ 6,2%,</t>
  </si>
  <si>
    <t>Xóm Rừng Vần</t>
  </si>
  <si>
    <t>Kinh~62%, Tày, Nùng ~38%</t>
  </si>
  <si>
    <t>Kinh ~37,Nùng ~25%, Dao ~ 23%, Tày ~ 15%</t>
  </si>
  <si>
    <t>Kinh~60%, Dao 27%, Dao~10%</t>
  </si>
  <si>
    <t>Xóm Non Bẹo</t>
  </si>
  <si>
    <t>Kinh ~ 65%, Tày ~ 13%, Nùng 15%</t>
  </si>
  <si>
    <t>Kinh ~ 80%, Hoa ~10%, Tày ~6%</t>
  </si>
  <si>
    <t>Xóm Ao Mật</t>
  </si>
  <si>
    <t>Kinh ~56%, Nùng ~44%</t>
  </si>
  <si>
    <t>Xóm La Dây</t>
  </si>
  <si>
    <t>X-132</t>
  </si>
  <si>
    <t>Kinh 85%, Nùng ~ 11%, Tày ~ 3%</t>
  </si>
  <si>
    <t>2,5 Km</t>
  </si>
  <si>
    <t>Kinh 85%, Nùng ~ 13%</t>
  </si>
  <si>
    <t>Xóm Làng Đảng</t>
  </si>
  <si>
    <t>Kinh~79%, Nùng 11%, Tày 6%</t>
  </si>
  <si>
    <t>Xóm La Lương</t>
  </si>
  <si>
    <t>Kinh ~ 80%, Dao ~7%, Nùng ~6%</t>
  </si>
  <si>
    <t>Xóm Kèo Hái</t>
  </si>
  <si>
    <t>Kinh ~ 80%, Tày~10, Nùng ~ 5%</t>
  </si>
  <si>
    <t>Xóm La Kham</t>
  </si>
  <si>
    <t>Kinh ~66%, Nùng 28%, Dao ~5%</t>
  </si>
  <si>
    <t>Xóm Đầm Cầu</t>
  </si>
  <si>
    <t>Kinh ~ 78%; Dao ~ 15%: Tày, Nùng ~ 7 %</t>
  </si>
  <si>
    <t>Xóm Làng Hưu</t>
  </si>
  <si>
    <t>Dao ~51%, Kinh ~47%</t>
  </si>
  <si>
    <t>Xóm Đình Cổ</t>
  </si>
  <si>
    <t>Dao ~ 44%, Kinh~43%, Tày ~6%</t>
  </si>
  <si>
    <t>Xóm Đoàn Thắng</t>
  </si>
  <si>
    <t>Kinh ~ 85%, Dao ~ 8%, Tày 3%</t>
  </si>
  <si>
    <t>Xóm Đồng Khuân</t>
  </si>
  <si>
    <t>Dao~78%, Nùng ~8%, Kinh~8%</t>
  </si>
  <si>
    <t>Xóm Suối Chùn</t>
  </si>
  <si>
    <t>X-136</t>
  </si>
  <si>
    <t>Dao ~77%%, Kinh ~16%, Nùng ~7%</t>
  </si>
  <si>
    <t>X. La Hiên</t>
  </si>
  <si>
    <t>Tày~75%; Kinh~16%; Khác~9%</t>
  </si>
  <si>
    <t>Xóm Trường Sơn</t>
  </si>
  <si>
    <t>Tày~97%; Kinh~1%; Khác~2%</t>
  </si>
  <si>
    <t>Xóm Mỏ Chì</t>
  </si>
  <si>
    <t>18km (đường đất 1,5km)</t>
  </si>
  <si>
    <t>Xóm Lam Sơn</t>
  </si>
  <si>
    <t>Tày~77%; Kinh~1%; Mông~12%</t>
  </si>
  <si>
    <t>14km (đường đất 140m)</t>
  </si>
  <si>
    <t>Tày~77%; Mông~2%; Khác~11%</t>
  </si>
  <si>
    <t>Xóm Trúc Mai</t>
  </si>
  <si>
    <t>Tày~77%; Kinh~9%; Khác~14%</t>
  </si>
  <si>
    <t>Xóm Hiên Bình</t>
  </si>
  <si>
    <t>Kinh~67%;Tày~14%; Khác~19%</t>
  </si>
  <si>
    <t>Xóm Xuân Hòa</t>
  </si>
  <si>
    <t>Kinh~80%; Nùng~10%; Khác~10%</t>
  </si>
  <si>
    <t>Nùng~46%; Tày~30%; Kinh~10%; Khác~14%</t>
  </si>
  <si>
    <t>3,5km (đường đất 100m)</t>
  </si>
  <si>
    <t>Xóm Làng Kèn</t>
  </si>
  <si>
    <t>Nùng~63%; Tày~12%; Kinh~22%; Khác~3%</t>
  </si>
  <si>
    <t>Xóm Hang Hon</t>
  </si>
  <si>
    <t>Nùng~73%; Tày~8%; Kinh~8%; Khác~11%</t>
  </si>
  <si>
    <t>Xóm Làng Giai</t>
  </si>
  <si>
    <t>Tày~56%; Kinh~15%;Nùng~10%; Khác~19%</t>
  </si>
  <si>
    <t>Cao Lan~71%; Nùng~13%; Kinh~4%; Khác~12%</t>
  </si>
  <si>
    <t>5km (đường đất 200m)</t>
  </si>
  <si>
    <t>Xóm Khuôn Vạc</t>
  </si>
  <si>
    <t>Cao Lan~34%; Tày~19%; Kinh~20%; Dao~17%; Khác~10%</t>
  </si>
  <si>
    <t>Xóm Khuôn Ngục</t>
  </si>
  <si>
    <t>Mông~70%; Cao Lan~17%; Kinh~5%; Khác~8%</t>
  </si>
  <si>
    <t>10km (đường đất 2km)</t>
  </si>
  <si>
    <t>Xóm La Đồng</t>
  </si>
  <si>
    <t>Nùng~65%; Tày~20%; Kinh~13%; Khác~2%</t>
  </si>
  <si>
    <t>Xóm Làng Lai</t>
  </si>
  <si>
    <t>Nùng~44%; Tày~30%; Kinh~21%; Khác~5%</t>
  </si>
  <si>
    <t>7km (đường đất 100m)</t>
  </si>
  <si>
    <t>Kinh~64%;Nùng~15%; Tày~17%; Khác~4%</t>
  </si>
  <si>
    <t>Xóm Cây Bòng</t>
  </si>
  <si>
    <t>Kinh~47%; Nùng~33%; Tày~13%; Khác~7%</t>
  </si>
  <si>
    <t>Nùng~45%; Tày~30%; Kinh~13%; Cao Lan~10%; Khác~2%</t>
  </si>
  <si>
    <t>Xóm Hiên Minh</t>
  </si>
  <si>
    <t>Kinh~75%; Nùng~16%; Tày~7%; Khác~2%</t>
  </si>
  <si>
    <t>X. Lam Vỹ</t>
  </si>
  <si>
    <t>Xóm Văn La 1</t>
  </si>
  <si>
    <t>Tày~93%; Khác~7%</t>
  </si>
  <si>
    <t>Xóm Văn La 2</t>
  </si>
  <si>
    <t>Tày~90%; Kinh~6%; Khác~4%</t>
  </si>
  <si>
    <t>4 km (800m đường đất)</t>
  </si>
  <si>
    <t>Xóm Làng Cỏ</t>
  </si>
  <si>
    <t>Tày~85%; Kinh~5%; Khác~10%</t>
  </si>
  <si>
    <t>Xóm Tam Hợp</t>
  </si>
  <si>
    <t>Tày~92%; Kinh~7%; Khác~1%</t>
  </si>
  <si>
    <t>Tày~82%; Kinh~15%; Khác~3%</t>
  </si>
  <si>
    <t>Xóm Làng Quyền</t>
  </si>
  <si>
    <t>Tày~70%; Kinh~9%; Khác~11%</t>
  </si>
  <si>
    <t>Tày~55%; Dao~14%; Sán chỉ~9%; Kinh~17%; Khác~5%</t>
  </si>
  <si>
    <t>Xóm Làng Há</t>
  </si>
  <si>
    <t>Tày~72%; Kinh~16%; Khác~12%</t>
  </si>
  <si>
    <t>Xóm Nà Toán</t>
  </si>
  <si>
    <t>Tày~84%; Sán chỉ~9%; Khác~7%</t>
  </si>
  <si>
    <t>Xóm Nà Làng</t>
  </si>
  <si>
    <t>Tày~85%; Kinh~6%; Khác~9%</t>
  </si>
  <si>
    <t>Tày~85%; Kinh~7%; Khác~8%</t>
  </si>
  <si>
    <t>12 km (300m đường đất)</t>
  </si>
  <si>
    <t>Xóm Nà Chát</t>
  </si>
  <si>
    <t>Tày~95%; Sán chỉ~2%; Khác~3%</t>
  </si>
  <si>
    <t>Xóm Bản Chang</t>
  </si>
  <si>
    <t>Tày~95%; Kinh~2%; Khác~3%</t>
  </si>
  <si>
    <t>10km (250m đường đất)</t>
  </si>
  <si>
    <t>Xóm Nà Chú</t>
  </si>
  <si>
    <t>Tày~92%; Sán chỉ~3%; Khác~5%</t>
  </si>
  <si>
    <t>Xóm Linh Sơn</t>
  </si>
  <si>
    <t>Xóm Nà Mỵ</t>
  </si>
  <si>
    <t>Xóm Cốc Móc</t>
  </si>
  <si>
    <t>Tày~70%; Kinh~5%; Sán chỉ 7; Khác~13%</t>
  </si>
  <si>
    <t>7 km (200 đường đất)</t>
  </si>
  <si>
    <t>Xóm Tân Vàng</t>
  </si>
  <si>
    <t>7 km (200m đường đất</t>
  </si>
  <si>
    <t>Xóm Bản Vèn</t>
  </si>
  <si>
    <t>Tày~90%; Kinh~4%; Sán chỉ~2%; Khác~4%</t>
  </si>
  <si>
    <t>X. Nà Phặc</t>
  </si>
  <si>
    <t>Thôn Khu 1</t>
  </si>
  <si>
    <t>Tày~25%; Kinh~26%; Dao~6%; Mường~1 %; Nùng~43%</t>
  </si>
  <si>
    <t>Khoảng 7km (riêng đường đất khoảng 4 km )</t>
  </si>
  <si>
    <t>Thôn Khu 2</t>
  </si>
  <si>
    <t>Kinh~39%; Tày~40%; Nùng~20%; Mường~1%</t>
  </si>
  <si>
    <t>Thôn Khu 3</t>
  </si>
  <si>
    <t>Kinh~22%; Tày~52%; Nùng~26%</t>
  </si>
  <si>
    <t>Thôn Bản Mạch</t>
  </si>
  <si>
    <t>Dao~9%;Kinh~3%; Nùng~14%; Mông~25%; Tày~50%</t>
  </si>
  <si>
    <t>Khoảng 14km (riêng đường đất khoảng3 km )</t>
  </si>
  <si>
    <t>Thôn Nà Nọi</t>
  </si>
  <si>
    <t>Tày~80%; Nùng~16%; Kinh~2%; SánDìu~2%</t>
  </si>
  <si>
    <t>Thôn Nà Khoang</t>
  </si>
  <si>
    <t>Kinh~15%;Tày~79%;Nùng~5%;Dao~2%</t>
  </si>
  <si>
    <t>Thôn Phia Đắng</t>
  </si>
  <si>
    <t>Dao~30%; Mông~70%</t>
  </si>
  <si>
    <t>Thôn Lùng Chang</t>
  </si>
  <si>
    <t>Mông~68%;Dao~32%</t>
  </si>
  <si>
    <t>Tày~80%; Nùng~13%; Kinh~7%</t>
  </si>
  <si>
    <t>Khoảng 2km(riêng đường đất khoảng 1km )</t>
  </si>
  <si>
    <t>Thôn Nà Làm</t>
  </si>
  <si>
    <t>Tày~62%; Dao~36%; Kinh~3%</t>
  </si>
  <si>
    <t>Thôn Cốc Pái</t>
  </si>
  <si>
    <t>Mông~0,4%; Tày~91,6%; Mường 2,5%; Nùng~0,7%; Kinh~4,7%</t>
  </si>
  <si>
    <t>Thôn Bản Hùa</t>
  </si>
  <si>
    <t>Dao~2%; Kinh~10%; Nùng~4%; Mông~1%; Tày~84%</t>
  </si>
  <si>
    <t>Khoảng 6 km (riêng đối với đường đất 1km)</t>
  </si>
  <si>
    <t>Tày~81%; Mông 1%; Nùng~4%; Dao~10%; Kinh~4%</t>
  </si>
  <si>
    <t>Thôn Cốc Tào</t>
  </si>
  <si>
    <t>Kinh~52%; Tày~33%; Mông~4%; Nùng~7%; Dao~1%; Thái~1%; Mường~1%</t>
  </si>
  <si>
    <t>Thôn Nà Kèng</t>
  </si>
  <si>
    <t>Kinh~11%; Nùng~2%; Dao~7%; Tày~80%</t>
  </si>
  <si>
    <t>Khoảng 4,5km (riêng đường đất khoảng 1,5km)</t>
  </si>
  <si>
    <t>Thôn Công Quản</t>
  </si>
  <si>
    <t>Tày~57%; Nùng~21%;Kinh~7%; Dao~15%</t>
  </si>
  <si>
    <t>Thôn Nà Pán</t>
  </si>
  <si>
    <t>Kinh~15%; Nùng~6 %; Tày~78%; Mông~1%</t>
  </si>
  <si>
    <t>Thôn Nà Này</t>
  </si>
  <si>
    <t>Tày~50%; Kinh~25%; Mông~23%; Dao~1%; Sán Chí~1%</t>
  </si>
  <si>
    <t>Thôn Lũng Lịa</t>
  </si>
  <si>
    <t>Thôn Nà Pán 1</t>
  </si>
  <si>
    <t>Thôn Bản Phắng</t>
  </si>
  <si>
    <t>Kinh~1,7%; Dao~1,7%; Tày~95,8%; Sán chí~0,8%</t>
  </si>
  <si>
    <t>Thôn Bản Phạc</t>
  </si>
  <si>
    <t>Kinh~3%; Tày~61%; Mông~36%</t>
  </si>
  <si>
    <t>Thôn Cảng Cào</t>
  </si>
  <si>
    <t>Khoảng 16km (riêng đường đất khoảng 16 km)</t>
  </si>
  <si>
    <t>Thôn Bản Hòa</t>
  </si>
  <si>
    <t>Tày~51%; Dao~48%;Nùng~1 %</t>
  </si>
  <si>
    <t>Tày~90%; Nùng~1%; Kinh~9%</t>
  </si>
  <si>
    <t>Thôn Phiêng Sảng</t>
  </si>
  <si>
    <t>X-23</t>
  </si>
  <si>
    <t>Mông~82,7%; Dao~17,3%</t>
  </si>
  <si>
    <t>Khoảng 20km (riêng đường đất khoảng 5km)</t>
  </si>
  <si>
    <t>X. Na Rì</t>
  </si>
  <si>
    <t>Thôn Hát Deng</t>
  </si>
  <si>
    <t>Kinh~26,1%; Tày~49%; Nùng~19,6%; Dao~2,3%; Khác~3,0%</t>
  </si>
  <si>
    <t>Thôn Phố Mới</t>
  </si>
  <si>
    <t>Kinh~13,2%; Tày~51,2%; Nùng~26,8%; Dao~4,8%; Mông~0,4%; Khác~3,7%</t>
  </si>
  <si>
    <t>Thôn Pò Đon</t>
  </si>
  <si>
    <t>Kinh~11,5%; Tày~66,8%; Nùng~18,8%; Dao~0,5%; Khác~2,4%</t>
  </si>
  <si>
    <t>Thôn Bản Pò</t>
  </si>
  <si>
    <t>Kinh~9,3%; Tày~73,6%; Nùng~12,3%; Dao~1,2%; Khác~3,7%</t>
  </si>
  <si>
    <t>Thôn Giả Dìa</t>
  </si>
  <si>
    <t>Kinh~27,1%; Tày~39,51%; Nùng~21,6%; Dao~7,3%; Khác~4,4%</t>
  </si>
  <si>
    <t>Thôn Yến Lạc</t>
  </si>
  <si>
    <t>Kinh~9,7%; Tày~33,1%; Nùng~51,7%; Dao~3,7%; Khác~1,7%</t>
  </si>
  <si>
    <t>Thôn Bản Bia</t>
  </si>
  <si>
    <t>Kinh~14,5%; Tày~31,1%; Nùng~46,5%; Dao~2,4%; Khác~5,5%</t>
  </si>
  <si>
    <t>Thôn Lương Hạ</t>
  </si>
  <si>
    <t>Kinh~15,89%; Tày~55,3%; Nùng~21,8%; Dao~2,6%; Mông~0,7%</t>
  </si>
  <si>
    <t>Thôn Khuổi Nằn</t>
  </si>
  <si>
    <t>Kinh~3,9%; Tày~24%; Nùng~12,5%; Dao~55,0%; ; Khác~4,6%</t>
  </si>
  <si>
    <t>Kinh~10,5%; Tày~20,2%; Nùng~52,67%; Dao~14,4%; Mông~1,5; Khác~0,7%</t>
  </si>
  <si>
    <t>Thôn Thanh Bình</t>
  </si>
  <si>
    <t>Kinh~8,5%; Tày~15,0%; Nùng~54,2%; Dao~21,0%; Khác~1,2%</t>
  </si>
  <si>
    <t>Kinh~2%; Tày~19,7%; Nùng~48,8%; Dao~27,9%; Khác~1,6%</t>
  </si>
  <si>
    <t>Thôn Bình Minh</t>
  </si>
  <si>
    <t>Kinh~3,7%; Tày~26,2%; Nùng~8,9%; Dao~59,2%; Khác~1,9%</t>
  </si>
  <si>
    <t>Thôn Hiệp Lực</t>
  </si>
  <si>
    <t>Kinh~12,2%; Tày~11,2%; Nùng~63,54%; Dao~11,6%; Khác~1,6%</t>
  </si>
  <si>
    <t>Thôn Bản Cháng</t>
  </si>
  <si>
    <t>Kinh~19,5%; Tày~47%; Nùng~28,4%; Dao~3%; Khác~2,1%</t>
  </si>
  <si>
    <t>Thôn Khuổi Po</t>
  </si>
  <si>
    <t>Kinh~0,6%; Tày~13,3%; Nùng~81,6%; Dao~2,4%; Sán Dìu~0,3%; Khác~1,8%</t>
  </si>
  <si>
    <t>Khoảng 18 km</t>
  </si>
  <si>
    <t>Thôn Trung Thành</t>
  </si>
  <si>
    <t>Kinh~2,3%; Tày~17,3%; Nùng~78,5%; Dao~0,6%; Sán Dìu~0,3%; Khác~1,1%</t>
  </si>
  <si>
    <t>Khoảng 19 km</t>
  </si>
  <si>
    <t>Thôn Phiêng Cuôn</t>
  </si>
  <si>
    <t>Kinh~0,6%; Tày~5,1%; Nùng~84,2%; Dao~4,5%; Mông~0,6%; Khác~5,1%</t>
  </si>
  <si>
    <t>Thôn Pác Cáp</t>
  </si>
  <si>
    <t>Kinh~1,6%; Tày~15,7%; Nùng~78,9%; Dao~2,2%; Mông~0,6%; Khác~0,9%</t>
  </si>
  <si>
    <t>Thôn Thanh Sơn</t>
  </si>
  <si>
    <t>Kinh~7,9%; Tày~9,2%; Nùng~5,5%; Dao~71,8%; Mông~0,6%; Khác~4,9%</t>
  </si>
  <si>
    <t>Thôn Xưởng Cưa</t>
  </si>
  <si>
    <t>Kinh~2,6%; Tày~68,1%; Nùng~14,1%; Dao~13,6%; Sán Dìu~0,3%; Khác~1,3%</t>
  </si>
  <si>
    <t>Kinh~0,6%; Tày~2,8%; Nùng~5,2%; Dao~89,4% ; Khác1,9%</t>
  </si>
  <si>
    <t>Kinh~3,3%; Tày~81,6%; Nùng~9%; Dao~3,3%; Khác~2,8%</t>
  </si>
  <si>
    <t>Thôn Pan Khe</t>
  </si>
  <si>
    <t>Kinh~2,9%; Tày~74,5%; Nùng~8%; Dao~11,6%; Khác~2,9%</t>
  </si>
  <si>
    <t>Kinh~15,1%; Tày~29%; Nùng~46,5%; Dao~8,5%; Khác~0,9%</t>
  </si>
  <si>
    <t>Kinh~1,9%; Tày~58%; Nùng~27,0%; Dao~10,4%; Mông~1,4%; Khác~1,2%</t>
  </si>
  <si>
    <t>X. Nam Cường</t>
  </si>
  <si>
    <t>Thôn Bản Tưn</t>
  </si>
  <si>
    <t xml:space="preserve">Tày - 95%; Nùng 5%                    </t>
  </si>
  <si>
    <t>Thôn Bản Eng</t>
  </si>
  <si>
    <t xml:space="preserve">Tày 40%; Dao 60% </t>
  </si>
  <si>
    <t>Thôn Bản Ó</t>
  </si>
  <si>
    <t>Tày 95%; dao 5%</t>
  </si>
  <si>
    <t>Thôn Đại Thành</t>
  </si>
  <si>
    <t xml:space="preserve">Tày 65%; Nùng 35%; </t>
  </si>
  <si>
    <t>Thôn Thượng Sơn</t>
  </si>
  <si>
    <t>Thôn Pù Lùng</t>
  </si>
  <si>
    <t>Thôn Nà Bản</t>
  </si>
  <si>
    <t>Thôn Cốc SLông</t>
  </si>
  <si>
    <t>Thôn Tà Han</t>
  </si>
  <si>
    <t>Thôn Cốc Lùng Mới</t>
  </si>
  <si>
    <t xml:space="preserve">Tày 80%; Kinh 15%; Dao 5% </t>
  </si>
  <si>
    <t>Thôn Phiêng Cà - Cọn Poỏng</t>
  </si>
  <si>
    <t>Tày 40%~Kinh 10%; Dao 50%</t>
  </si>
  <si>
    <t>Thôn Nà Liền</t>
  </si>
  <si>
    <t>Tày 69,63%; Kinh14%; Dao 16%; Nùng 0,37%</t>
  </si>
  <si>
    <t>Thôn Nà Mèo</t>
  </si>
  <si>
    <t>Tày 99,33%; Kinh 0,45%; Dao 0,22%</t>
  </si>
  <si>
    <t>Thôn Bản Chảy</t>
  </si>
  <si>
    <t xml:space="preserve">Tày 98%; Kinh0,2%; </t>
  </si>
  <si>
    <t>Thôn Bản Quá</t>
  </si>
  <si>
    <t>Tày 80%; Mông 20%</t>
  </si>
  <si>
    <t>Thôn Bản Lồm</t>
  </si>
  <si>
    <t xml:space="preserve">Dao 100% ; </t>
  </si>
  <si>
    <t>Thôn Lũng Noong</t>
  </si>
  <si>
    <t>Thôn Thôm Phả</t>
  </si>
  <si>
    <t>Tày 99,4%; Kinh; 0,6</t>
  </si>
  <si>
    <t>Thôn Nà Áng</t>
  </si>
  <si>
    <t>Tày 100%</t>
  </si>
  <si>
    <t>Thôn Nà Pha</t>
  </si>
  <si>
    <t>Tày 97,37%; Kinh 2,63%</t>
  </si>
  <si>
    <t>Thôn Bản Tràng</t>
  </si>
  <si>
    <t>Tày 98,24%; Kinh; 1,76%</t>
  </si>
  <si>
    <t>Thôn Nà Ón</t>
  </si>
  <si>
    <t xml:space="preserve">Tày 99,4%; Kinh0,4; Dao 0,2; </t>
  </si>
  <si>
    <t>Thôn Nà Dầu</t>
  </si>
  <si>
    <t>Tày 90,16%; Kinh 8,33%; Mông 1,51%</t>
  </si>
  <si>
    <t>X. Nam Hòa</t>
  </si>
  <si>
    <t>Xóm Hoàng Gia</t>
  </si>
  <si>
    <t>Sán dìu ~ 47,46%; Kinh ~ 43,74%; Nùng ~ 3,03%; Tày ~ 3,30%; Khác ~ 2,47%</t>
  </si>
  <si>
    <t>Xóm Na Tranh</t>
  </si>
  <si>
    <t>Sán dìu ~ 13,18%; Nùng ~ 2,52%; Tày ~ 1,55%; Kinh ~79,84%; Khác ~ 2,91%</t>
  </si>
  <si>
    <t>Xóm Bờ Suối</t>
  </si>
  <si>
    <t>Sán dìu ~73,92%; Kinh ~ 18,96%; Hrê ~ 2,02%; Dao ~ 1,18%; Tày ~ 1,15%; Khác ~ 2,12%</t>
  </si>
  <si>
    <t>Xóm Ba Phượng</t>
  </si>
  <si>
    <t>Sán dìu ~ 23,6%; Dao ~ 3,82%; Nùng ~ 41,8%; Tày ~ 1,8%; Kinh ~ 27,87%; Khác ~ 1,11%</t>
  </si>
  <si>
    <t>Sán dìu ~ 19,78%; Dao ~ 1,28%; Nùng ~ 8,45%; Tày ~ 4,15%; Kinh ~ 66,03%; Khác ~ 0,31%</t>
  </si>
  <si>
    <t>Xóm Cầu Gai</t>
  </si>
  <si>
    <t>Sán dìu ~ 91,52%; Kinh ~ 2,86%; Hrê ~ 1,48%; Nùng ~ 1,91%; Tày ~ 0,74%; Khác ~ 1,49%</t>
  </si>
  <si>
    <t>Xóm Đồng Cỏ</t>
  </si>
  <si>
    <t>Sán dìu ~ 68,66%; Kinh ~ 24,29%; Nùng ~ 1,94%; Tày ~ 1,06%; Khác ~ 4,05%</t>
  </si>
  <si>
    <t>Xóm Ngòi Chẹo</t>
  </si>
  <si>
    <t>Tày ~ 2,5%; Nùng ~ 4,15%; Dao ~ 2,07%; Sán dìu ~ 3,56%; Kinh ~ 85,48%; Khác 2,24%</t>
  </si>
  <si>
    <t>Xóm Na Quán</t>
  </si>
  <si>
    <t>Sán dìu ~ 88,69%; Nùng ~ 1,52%; Hrê ~ 2,07%; Kinh ~ 6,34%; Khác ~ 1,38%</t>
  </si>
  <si>
    <t>Xóm Trại Gião</t>
  </si>
  <si>
    <t>Sán dìu ~ 92,32%; Dao ~ 1,08%; Hrê ~ 2,06%;Kinh ~ 3,46%; Khác ~ 1,08%</t>
  </si>
  <si>
    <t>Xóm Đồng Chốc</t>
  </si>
  <si>
    <t>Sán dìu ~ 87,11%; Kinh ~ 6,11%; Nùng ~ 2,63%; Tày ~ 0,76%; Hrê ~ 1,7% ; Khác ~ 1,69%</t>
  </si>
  <si>
    <t>Xóm Đồng Mỏ</t>
  </si>
  <si>
    <t>Nùng ~ 69,65%; Kinh ~ 18,5%; Sán dìu ~ 8,38%; Dao ~ 1,73%; Khác ~ 1,74%</t>
  </si>
  <si>
    <t>Xóm Gốc Thị</t>
  </si>
  <si>
    <t>Sán dìu ~ 92,90%; Kinh ~ 3,23%; Hrê ~ 1,35%; Tày ~ 0,63%; Khác ~ 1,89%</t>
  </si>
  <si>
    <t>Xóm Mỹ Lập</t>
  </si>
  <si>
    <t>Nùng ~ 49,92%; Sán dìu ~ 12,41%; Kinh ~35,70%; Tày ~1,06%; Khác ~ 0,91%</t>
  </si>
  <si>
    <t>Xóm Quang Trung</t>
  </si>
  <si>
    <t>Sán Dìu ~ 70,89%; Kinh ~ 23,49%; Nùng ~ 2,11%; Tày ~ 1,13%; Khác ~ 2,38%</t>
  </si>
  <si>
    <t>Xóm Chí Son</t>
  </si>
  <si>
    <t>Sán dìu ~ 91,76%; Kinh ~ 2,86%; Dao ~ 0,8%; Nùng ~ 1,52%;Hrê ~ 1,07%; Khác 1,99%</t>
  </si>
  <si>
    <t>Xóm Trại Cau</t>
  </si>
  <si>
    <t>Sán dìu ~ 78,07%; Kinh ~ 15,52%; Dao ~ 1,35%; Nùng ~ 2,02%; Khác 3,04%</t>
  </si>
  <si>
    <t>Xóm Kim Cương</t>
  </si>
  <si>
    <t>Nùng ~ 59,38%; Kinh ~ 29,56%; Sán dìu ~ 5,14%; Dao ~ 2,57%; Khác~3,35%</t>
  </si>
  <si>
    <t>Xóm Mỹ Hòa</t>
  </si>
  <si>
    <t>Sán  dìu ~5,57% Dao~1,44%; Nùng~3,17%;Tày~2,59%; Kinh~85,69; Khác~,54</t>
  </si>
  <si>
    <t>Dao ~75,85%; Kinh ~14,77; Nùng ~ 3,66%; Sán Dìu ~ 2,88%; Khác ~ 2,87%</t>
  </si>
  <si>
    <t>Xóm Suối Găng</t>
  </si>
  <si>
    <t>Dao~63,33%; Sán dìu~6,19%; Kinh~25,24%; Nùng~2,38%; Khác ~ 2,86%</t>
  </si>
  <si>
    <t>Xóm Khe Cạn</t>
  </si>
  <si>
    <t>Dao ~ 66,12%; Kinh ~ 23,55%; Tày ~ 2,89%; Nùng ~ 2,48%; Sán dìu ~ 2,48%; Khác ~ 2,48</t>
  </si>
  <si>
    <t>Xóm Hoan</t>
  </si>
  <si>
    <t>Dao ~ 42,16%; Kinh ~ 42,16&amp;; Nùng ~ 10,18%; Sán dìu ~1,94%; khác ~ 3,56%</t>
  </si>
  <si>
    <t>Khoảng 27 km</t>
  </si>
  <si>
    <t>X. Ngân Sơn</t>
  </si>
  <si>
    <t>Thôn Phiêng Lèng</t>
  </si>
  <si>
    <t>Dao~80%; Mông~20%; Mường~0,01%</t>
  </si>
  <si>
    <t>17 (3 km đường đất)</t>
  </si>
  <si>
    <t>Thôn Tân Tiến</t>
  </si>
  <si>
    <t>Tày~68%; Dao~28%; Nùng~0,02%; khác~0,014%</t>
  </si>
  <si>
    <t>Thôn Trung Tiến</t>
  </si>
  <si>
    <t>Dao~99%; khác~1%</t>
  </si>
  <si>
    <t>13 (4 km đường đất)</t>
  </si>
  <si>
    <t>Thôn Tát Rịa</t>
  </si>
  <si>
    <t>Dao~56%; Mông~43%; Khác~1%</t>
  </si>
  <si>
    <t>14 (2 km đường đất)</t>
  </si>
  <si>
    <t>Thôn Khuổi Diễn</t>
  </si>
  <si>
    <t>Dao~96%; Khác~4%</t>
  </si>
  <si>
    <t>22 (3 km đường đất)</t>
  </si>
  <si>
    <t>15 (0,1 km đường đất)</t>
  </si>
  <si>
    <t>Dao~99,34%; Tày~00,66%</t>
  </si>
  <si>
    <t>22 (2 km đường đất)</t>
  </si>
  <si>
    <t>Thôn Bản Sù</t>
  </si>
  <si>
    <t>Tày~89,14%; Khác~10,86%</t>
  </si>
  <si>
    <t>21 (0,1 km đường đất)</t>
  </si>
  <si>
    <t>Đề nghị đổi lại tên là Bản Sù</t>
  </si>
  <si>
    <t>Thôn Nà Cháo</t>
  </si>
  <si>
    <t>Dao~94,62%; Khác~5,38%</t>
  </si>
  <si>
    <t>22 (5 km đường đất)</t>
  </si>
  <si>
    <t>Thôn Lũng Viền</t>
  </si>
  <si>
    <t>Dao~98%; Khác~2%</t>
  </si>
  <si>
    <t>23 (2 km đường đất)</t>
  </si>
  <si>
    <t>Thôn Cốc Moỏng</t>
  </si>
  <si>
    <t>Dao~94%; Khác~6%</t>
  </si>
  <si>
    <t>13 (0,3 km đường đất)</t>
  </si>
  <si>
    <t>Thôn Nà Ngàn</t>
  </si>
  <si>
    <t>Tày~84%; Dao~12%; Khác~4%</t>
  </si>
  <si>
    <t>Thôn Hoàng Phài</t>
  </si>
  <si>
    <t>Tày~88%; Dao~5,7%; Nùng~5,3%; Khác~1 %</t>
  </si>
  <si>
    <t>Thôn Hợp Tiến I</t>
  </si>
  <si>
    <t>Tày~89%; Nùng~5,3%; Khác~5,7%</t>
  </si>
  <si>
    <t>Nùng~55%; Tày~35%; Dao~6,3%; Khác~3,7%</t>
  </si>
  <si>
    <t>Thôn Bản Đăm</t>
  </si>
  <si>
    <t>Nùng~82%; Nùng~11%; Khác~7%</t>
  </si>
  <si>
    <t>Thôn Phiêng Dượng</t>
  </si>
  <si>
    <t>Dao~86%; Tày~6,4%; Khác~7,6%</t>
  </si>
  <si>
    <t>Thôn Bản Tặc</t>
  </si>
  <si>
    <t>Tày~68,23%; Nùng~24,77%; Khác~7%</t>
  </si>
  <si>
    <t>Thôn Hợp Tiến II</t>
  </si>
  <si>
    <t>Nùng~85%; Tày~11%; Khác~4%</t>
  </si>
  <si>
    <t>13 (1 km đường đất)</t>
  </si>
  <si>
    <t>Thôn khu I</t>
  </si>
  <si>
    <t>Tày~61%; Nùng~18%; Kinh~9,6%; Dao~7,4%; Khác~4%</t>
  </si>
  <si>
    <t>Thôn Bản Súng</t>
  </si>
  <si>
    <t>Nùng~58,43%; Tày~35,22%; Kinh~3,5%; Khác~1,05%</t>
  </si>
  <si>
    <t>8 (3 km đường đất)</t>
  </si>
  <si>
    <t>Thôn khu II</t>
  </si>
  <si>
    <t>Tày~52,56%; Nùng~28%; Kinh~12%; Dao~6,1%; Khác~1,34%</t>
  </si>
  <si>
    <t>Thôn khu Phố</t>
  </si>
  <si>
    <t>Nùng~40%; Hoa~22%; Kinh~12%; Ngái~8,9%; Khác~10,1%</t>
  </si>
  <si>
    <t>Thôn Bản Liềng</t>
  </si>
  <si>
    <t>Nùng~45%; Tày~45%; Kinh~9,2%; Khác~0,8%</t>
  </si>
  <si>
    <t>Thôn Đèo Gió</t>
  </si>
  <si>
    <t>Dao~38%; Nùng~38%; Tày~12,44%; Khác~11,56%</t>
  </si>
  <si>
    <t>Thôn Tân Ý I</t>
  </si>
  <si>
    <t>Dao~50%; Nùng~26%; Tày~20%; Khác~4%</t>
  </si>
  <si>
    <t>3,5 (1 km đường đất)</t>
  </si>
  <si>
    <t>Thôn Tân Ý II</t>
  </si>
  <si>
    <t>Dao~56,66%; Tày~29,69%; Nùng~13,03%; Khác~0,006%</t>
  </si>
  <si>
    <t>5,5 (1 km đường đất)</t>
  </si>
  <si>
    <t>X. Nghĩa Tá</t>
  </si>
  <si>
    <t>Thôn Bình Thành</t>
  </si>
  <si>
    <t>Tày~96,6%; Khác~3,4%</t>
  </si>
  <si>
    <t>Tày~98,3%; Khác~2,7%</t>
  </si>
  <si>
    <t>Thôn Bản Điếng</t>
  </si>
  <si>
    <t>Tày~96,8%; Khác~3,2%</t>
  </si>
  <si>
    <t>Thôn Khuổi Quân</t>
  </si>
  <si>
    <t>Dao~ 60%; Tày~35,9%; Khác~4,1%</t>
  </si>
  <si>
    <t>Thôn Bản Ca</t>
  </si>
  <si>
    <t>Dao~98,3% Khác~1,7%</t>
  </si>
  <si>
    <t>10Km</t>
  </si>
  <si>
    <t>Thôn Bản Pèo</t>
  </si>
  <si>
    <t>Dao~97,7% Khác~2,3</t>
  </si>
  <si>
    <t>16KM</t>
  </si>
  <si>
    <t>Thôn Khuổi Đẩy</t>
  </si>
  <si>
    <t>Thôn Vằng Doọc</t>
  </si>
  <si>
    <t>21KM</t>
  </si>
  <si>
    <t>Thôn Bản Mòn</t>
  </si>
  <si>
    <t>Tày~89,1; Dao~ 10,1; Khác~0,9%</t>
  </si>
  <si>
    <t>Thôn Khôn Hên</t>
  </si>
  <si>
    <t>Dao~90,6%; Tày~0,7%; Khác~0,4</t>
  </si>
  <si>
    <t>Thôn Bản Quằng</t>
  </si>
  <si>
    <t>Tày~80%; Dao~17,3%; Khác~0,7</t>
  </si>
  <si>
    <t>Thôn Thịnh Tiến</t>
  </si>
  <si>
    <t>Tày~97,7; Khác~0,3%</t>
  </si>
  <si>
    <t>Thôn Bản Vèn</t>
  </si>
  <si>
    <t>Tày~95,2%; Khác~4,8</t>
  </si>
  <si>
    <t>Thôn Bản Đó</t>
  </si>
  <si>
    <t>Tày~90,1%; Khác~8,9%</t>
  </si>
  <si>
    <t>Thôn Búc Duộng</t>
  </si>
  <si>
    <t>Tày~97,3%; Khác~0,27%</t>
  </si>
  <si>
    <t>Thôn Nà Tẳng</t>
  </si>
  <si>
    <t>Tày~965%; Khác~0,5%</t>
  </si>
  <si>
    <t>tày ~ 92,5%; Khác 7,5%</t>
  </si>
  <si>
    <t>Thôn Nà Lếch</t>
  </si>
  <si>
    <t>Tày~ 94,5%; khác~ 5,6%</t>
  </si>
  <si>
    <t>tày ~95,1%; khác~4,9%</t>
  </si>
  <si>
    <t>Thôn Nà Kiến</t>
  </si>
  <si>
    <t>tày ~96,8%; khac s3,2%</t>
  </si>
  <si>
    <t>Thôn Nà Đeng</t>
  </si>
  <si>
    <t>dao~95,7%; khác ~ 4,3%</t>
  </si>
  <si>
    <t>Thôn Kéo Tôm</t>
  </si>
  <si>
    <t>Dao~50%; Tày~ 47%; Khác 7,3%</t>
  </si>
  <si>
    <t>Tày `95,3%; Khác 6,7%</t>
  </si>
  <si>
    <t>Thôn Nà Khằn</t>
  </si>
  <si>
    <t>Tày ~97,2; Khác ~2,8</t>
  </si>
  <si>
    <t>Thôn Bản Lạp</t>
  </si>
  <si>
    <t>Tày ~96,5%; khác ~3,5%</t>
  </si>
  <si>
    <t>Thôn Bản Bẳng</t>
  </si>
  <si>
    <t>Dao~98,7%; khác 2,3%</t>
  </si>
  <si>
    <t>X. Nghiên Loan</t>
  </si>
  <si>
    <t>Thôn Khuổi Muổng</t>
  </si>
  <si>
    <t>Tày~70%; Mông 20%; Dao~10%</t>
  </si>
  <si>
    <t>Thôn Pác Giả</t>
  </si>
  <si>
    <t>Tày~60%; Dao~30%; Khác~10%</t>
  </si>
  <si>
    <t>Thôn Bản Nà</t>
  </si>
  <si>
    <t>Tày~70%; Dao~20%; Khác~10%</t>
  </si>
  <si>
    <t>Thôn Nặm Vằm</t>
  </si>
  <si>
    <t>Mông 35%; Tày~25%; Nùng~25%; Khác~15%</t>
  </si>
  <si>
    <t>Thôn Khâu Nèn</t>
  </si>
  <si>
    <t>Mông 40%; Nùng~40%; Khác~20%</t>
  </si>
  <si>
    <t>Thôn Pác Liển</t>
  </si>
  <si>
    <t>Tày~75%; Dao~10%; Khác~15%</t>
  </si>
  <si>
    <t>Tày~40%; Dao~50%; Khác~10%</t>
  </si>
  <si>
    <t>Thôn Khuổi Phây</t>
  </si>
  <si>
    <t>Dao~90%; Tày~5%</t>
  </si>
  <si>
    <t>Thôn Khuổi Tuốn</t>
  </si>
  <si>
    <t>Dao~100 %</t>
  </si>
  <si>
    <t>Thôn Bản Đính</t>
  </si>
  <si>
    <t>Thôn Khuổi Ún</t>
  </si>
  <si>
    <t>Mông 60%; Dao~30%; Tày~10%</t>
  </si>
  <si>
    <t>Thôn Phia Đeng</t>
  </si>
  <si>
    <t>Mông 95%; Dao~5%</t>
  </si>
  <si>
    <t>Thôn Khâu Tậu</t>
  </si>
  <si>
    <t>Mông 75%; Dao~Tày~25%</t>
  </si>
  <si>
    <t>Thôn Tân Hợi</t>
  </si>
  <si>
    <t>Mông 80%; Dao~20%</t>
  </si>
  <si>
    <t>Thôn Nà Mòn</t>
  </si>
  <si>
    <t>Dao~90%; Tày; Mông 10%</t>
  </si>
  <si>
    <t>Dao~99 %</t>
  </si>
  <si>
    <t>Thôn Tiến Bộ</t>
  </si>
  <si>
    <t>Dao~90 %; 
Tày~7 %; 
Mông 3%</t>
  </si>
  <si>
    <t>Thôn Khuổi Làng</t>
  </si>
  <si>
    <t>Dao~99%</t>
  </si>
  <si>
    <t>Thôn Phiêng Pẻn</t>
  </si>
  <si>
    <t>Thôn Khuổi Xỏm</t>
  </si>
  <si>
    <t>Thôn Bản Sáp</t>
  </si>
  <si>
    <t>Dao~65%; Tày~35%</t>
  </si>
  <si>
    <t>Thôn Cọn Luông</t>
  </si>
  <si>
    <t>Tày~23,65%; Kinh~32,82%; Nùng~23,65%; khác9,82%</t>
  </si>
  <si>
    <t>Dùng chung NVH</t>
  </si>
  <si>
    <t>Thôn Khuổi Khỉ</t>
  </si>
  <si>
    <t>Dao~90%; Khác~10%</t>
  </si>
  <si>
    <t>Mông 70%; Dao~30%</t>
  </si>
  <si>
    <t>Thôn Nặm Nhả</t>
  </si>
  <si>
    <t>Thôn Nặm Lịa</t>
  </si>
  <si>
    <t>Thôn Thôm Mèo</t>
  </si>
  <si>
    <t>Tày~60%; Dao~15%; Mông 25%</t>
  </si>
  <si>
    <t>X. Nghinh Tường</t>
  </si>
  <si>
    <t>Xóm Na Mấy</t>
  </si>
  <si>
    <t>Tày~96,8%; Dao~3,2%</t>
  </si>
  <si>
    <t>16km</t>
  </si>
  <si>
    <t>Xóm Na Rang</t>
  </si>
  <si>
    <t>Tày ~90% ; Dao~10%</t>
  </si>
  <si>
    <t>Xóm Na Đồng</t>
  </si>
  <si>
    <t>Xóm Na Cà</t>
  </si>
  <si>
    <t>Tày ~70%; Dao~30%</t>
  </si>
  <si>
    <t>Xóm Khe Cái</t>
  </si>
  <si>
    <t>Tày~90%; Dao~10%</t>
  </si>
  <si>
    <t>Xóm Khe Rịa</t>
  </si>
  <si>
    <t xml:space="preserve">Dao 100% </t>
  </si>
  <si>
    <t>Xóm Khe Rạc</t>
  </si>
  <si>
    <t>Xóm Cao Sơn</t>
  </si>
  <si>
    <t>Xóm Bản Nhàu</t>
  </si>
  <si>
    <t>Tày~72,2%; Dao~27,8&amp;</t>
  </si>
  <si>
    <t>Xóm Bản Chang</t>
  </si>
  <si>
    <t>Tày~84,7%; Dao ~15,3%</t>
  </si>
  <si>
    <t>Xóm Bản Nưa</t>
  </si>
  <si>
    <t>Xóm Bản Cái</t>
  </si>
  <si>
    <t>Xóm Na Hấu</t>
  </si>
  <si>
    <t>Tày~12%; Dao ~88%</t>
  </si>
  <si>
    <t>Xóm Nà Giàm</t>
  </si>
  <si>
    <t>Tày~62%; Dao~ 38%</t>
  </si>
  <si>
    <t>Xóm Thượng Lương</t>
  </si>
  <si>
    <t>Tày ~5%; Dao ~95%</t>
  </si>
  <si>
    <t>X. Phong Quang</t>
  </si>
  <si>
    <t>Thôn Phặc Tràng</t>
  </si>
  <si>
    <t>Tày~72%; Dao~2%; Khác~0,9%</t>
  </si>
  <si>
    <t>Thôn Nà Đán</t>
  </si>
  <si>
    <t>Tày~66%; Dao~9,3%; Khác~2,4%</t>
  </si>
  <si>
    <t>Thôn Nà Ỏi</t>
  </si>
  <si>
    <t>Tày~84%; Dao~2,2%; Khác~2,4%</t>
  </si>
  <si>
    <t>Thôn Bản Pẻn</t>
  </si>
  <si>
    <t>Tày~78%; Dao~2,3%; Nùng~2,8%; Khác~1,8%</t>
  </si>
  <si>
    <t>Thôn Nà Dì</t>
  </si>
  <si>
    <t>Tày~81%; Nùng~3,1%; Khác~1,8%</t>
  </si>
  <si>
    <t>Thôn Nà Váng</t>
  </si>
  <si>
    <t>Tày~67%; Nùng~4,4%; Khác~4%</t>
  </si>
  <si>
    <t>Dao~80%; Tày~10%; Nùng~7,7%</t>
  </si>
  <si>
    <t>Thôn Nặm Tốc</t>
  </si>
  <si>
    <t>Dao~99,1%; Tày~0,9%</t>
  </si>
  <si>
    <t>27 km</t>
  </si>
  <si>
    <t>Thôn Bản Đán</t>
  </si>
  <si>
    <t>Tày~61%; Dao~11%; Khác~1%</t>
  </si>
  <si>
    <t>Thôn Bản Chiêng</t>
  </si>
  <si>
    <t>Dao~97%; Tày~2,8%</t>
  </si>
  <si>
    <t>Thôn Vằng Bó</t>
  </si>
  <si>
    <t>Dao~98%; Mông 1,1%</t>
  </si>
  <si>
    <t>Thôn Nà Lồm</t>
  </si>
  <si>
    <t>Dao~97%; Khác~1,9%</t>
  </si>
  <si>
    <t>Thôn Lủng Lầu</t>
  </si>
  <si>
    <t>Dao~80%; khác1,2%</t>
  </si>
  <si>
    <t>Thôn Nà Cưởm</t>
  </si>
  <si>
    <t>Tày~63%; Nùng~4,8%; Khác~1,6%</t>
  </si>
  <si>
    <t>Tày~60%; Khác~3,5%</t>
  </si>
  <si>
    <t>Thôn Bản Bung</t>
  </si>
  <si>
    <t>Dao~88%; Tày~7,6%; Khác~1,2%</t>
  </si>
  <si>
    <t>Thôn Quan Nưa</t>
  </si>
  <si>
    <t>Tày~76%; Dao~2,7%; Khác~2,4%</t>
  </si>
  <si>
    <t>Thôn Bản Giềng</t>
  </si>
  <si>
    <t>Tày~79%; Khác~3,6%</t>
  </si>
  <si>
    <t>X. Phú Bình</t>
  </si>
  <si>
    <t>Xóm Trại 2</t>
  </si>
  <si>
    <t>Kinh~97%; Khác~(Thái; Tày; Dao; Sán Dìu)~3%</t>
  </si>
  <si>
    <t>Xóm Làng</t>
  </si>
  <si>
    <t>Kinh~94%; Tày~2%; Dao~2%; Khác~(Hà Nhì; Sán Chay; Thái; Sán chỉ; Sán Dìu)~2%</t>
  </si>
  <si>
    <t>Kinh~96%; Tày~2%; Khác~(Dao; Thái; Sán Dìu)~2%</t>
  </si>
  <si>
    <t>Xóm Múc</t>
  </si>
  <si>
    <t>Kinh~96%; Tày~2%; Khác~(Dao; Thái; Nùng; Sán Chay)~2%</t>
  </si>
  <si>
    <t>Xóm Ngoài 2</t>
  </si>
  <si>
    <t>Kinh~96%; Tày~1%;Nùng~2%; Khác~(Dao; Mường; Sán Dìu)~1%</t>
  </si>
  <si>
    <t>Kinh~95%; Tày~2%;Khác~(Thái; Sán Chay; Sán Chỉ; Sán Dìu)~3%</t>
  </si>
  <si>
    <t>Xóm Giữa 2</t>
  </si>
  <si>
    <t>Kinh~95%; Tày~3%;Khác~(Nùng; Mường; Dao; Mông; Sán Dìu)~2%</t>
  </si>
  <si>
    <t>Xóm Soi 3</t>
  </si>
  <si>
    <t>Kinh~98%; Khác~(Tày; Mường; Dao; Thái; Sán Dìu)~2%</t>
  </si>
  <si>
    <t>Xóm Soi 4</t>
  </si>
  <si>
    <t>Kinh~97%; Khác~(Tày; Mường; Dao; Sán Chỉ; Sán Dìu)~3%</t>
  </si>
  <si>
    <t>Xóm Nam 1</t>
  </si>
  <si>
    <t>Kinh~97%; Tày~1%;Dao~1%; Khác~(Mông; Thái; Nùng; Sán Dìu)~1%</t>
  </si>
  <si>
    <t>Xóm Nam 2</t>
  </si>
  <si>
    <t>Kinh~94%; Tày~2%;Nùng~3%; Khác~(Mông; Dao; Sán Dìu)~1%</t>
  </si>
  <si>
    <t>Xóm Đầm 1</t>
  </si>
  <si>
    <t>Kinh~93%; Tày~2%; Khác~(Mường; Thái; Dao; Sán Dìu,...)~5%</t>
  </si>
  <si>
    <t>Xóm Đầm 2</t>
  </si>
  <si>
    <t>Kinh~95%; Tày~1%;Nùng~2%; Khác~(Mường; Thái; Dao; Sán Dìu,...)~2%</t>
  </si>
  <si>
    <t>Xóm Đồi</t>
  </si>
  <si>
    <t>Kinh~96%; Tày~3%;; Khác~(Dao; Nùng)~1%</t>
  </si>
  <si>
    <t>Xóm Bến</t>
  </si>
  <si>
    <t>Kinh~97%; Tày~2%;; Khác~(Mông; Mường; Nùng; Sán Dìu)~1%</t>
  </si>
  <si>
    <t>Xóm Thanh Đàm</t>
  </si>
  <si>
    <t>Kinh~97%; Tày~2%; Khác~(Mông; Mường; Nùng; Sán Dìu)~1%</t>
  </si>
  <si>
    <t>Kinh~99%; Khác~(tày; Sán Dìu)~1%</t>
  </si>
  <si>
    <t>Xóm Nón</t>
  </si>
  <si>
    <t>Kinh~97%; Tày~2%;; Khác~(Mường; Giao; Sán Chỉ; Sán Chay)~1%</t>
  </si>
  <si>
    <t>Xóm Trại 1</t>
  </si>
  <si>
    <t>Kinh~98%; Tày~2%</t>
  </si>
  <si>
    <t>Xóm Soi 1</t>
  </si>
  <si>
    <t>Kinh~98%; Khác~(Mường; tày; Sán Dìu; Giáy)~2%</t>
  </si>
  <si>
    <t>Xóm Soi 2</t>
  </si>
  <si>
    <t>Kinh~97%; Tày~2%; Khác~(Mường; Hoa)~1%</t>
  </si>
  <si>
    <t>Xóm Chiễn 1</t>
  </si>
  <si>
    <t>Kinh~96%; Tày~2%; Nùng~1%; Khác~(Dao; Sán Dìu)~1%</t>
  </si>
  <si>
    <t>Xóm Chiễn 2</t>
  </si>
  <si>
    <t>Kinh~99%; Khác~(Tày; Nùng. Mường)~1%</t>
  </si>
  <si>
    <t>Xóm Mịt</t>
  </si>
  <si>
    <t>Kinh~96%; Tày~2%; Khác~( Nùng; Mông; Dao; Thái,...)~2%</t>
  </si>
  <si>
    <t>Xóm Đô</t>
  </si>
  <si>
    <t>Kinh~99%; Tày~1%;</t>
  </si>
  <si>
    <t>Xóm Xúm</t>
  </si>
  <si>
    <t>Kinh~98%; Khác~(Tày; Thái; Sán Dìu)~2%</t>
  </si>
  <si>
    <t>Xóm Náng</t>
  </si>
  <si>
    <t>Kinh~97%; Tày~2%; Khác~( Nùng; Mường; Dao; Giáy)~1%</t>
  </si>
  <si>
    <t>Xóm Quyết Tiến 1</t>
  </si>
  <si>
    <t>Kinh~97%; Tày~1%; Khác~(Mông; Dao; Sán chỉ)~2%</t>
  </si>
  <si>
    <t>Xóm Quyết Tiến 2</t>
  </si>
  <si>
    <t>Kinh~98%; Khác~(Thái; Sán Dìu; Mường)~2%</t>
  </si>
  <si>
    <t>Khoảng 0.5km</t>
  </si>
  <si>
    <t>Xóm Thi Đua 1</t>
  </si>
  <si>
    <t>Kinh~97%; Tày~3%;</t>
  </si>
  <si>
    <t>Xóm Úc Sơn 1</t>
  </si>
  <si>
    <t>Kinh~95%; Tày~4%; Dao~1%</t>
  </si>
  <si>
    <t>Xóm Đoàn Kết 2</t>
  </si>
  <si>
    <t>Kinh~90%; Tày~5%; Dao~1%; Dao~4%</t>
  </si>
  <si>
    <t>Xóm Úc Sơn 2</t>
  </si>
  <si>
    <t>Kinh~95%; Tày~3%; Khác~(Hoa; Dao; Sán Dìu)~2%</t>
  </si>
  <si>
    <t>Xóm La Sơn 2</t>
  </si>
  <si>
    <t>Kinh~93%; Tày~4%; Nùng~2% Khác~(Giáy; Sán Dìu)~1%</t>
  </si>
  <si>
    <t>Xóm Nguyễn Sơn</t>
  </si>
  <si>
    <t>Kinh~95%; Tày~3%; Khác~(Nùng; Dao; Sán Dìu,...)~2%</t>
  </si>
  <si>
    <t>Xóm La Sơn 1</t>
  </si>
  <si>
    <t>Kinh~92%; Tày~4%; Nùng~3%; Khác~(Mông; Dao)~1%</t>
  </si>
  <si>
    <t>Kinh~95%; Tày~3%; Khác~(Mường; Nùng; Sán Dìu)~2%</t>
  </si>
  <si>
    <t>Xóm Đoàn Kết 1</t>
  </si>
  <si>
    <t>Kinh~90%; Tày~3%; Nùng~4%; Khác~(Thái; Dao; Sán Dìu,...)~3%</t>
  </si>
  <si>
    <t>Xóm Thơm</t>
  </si>
  <si>
    <t>Kinh~94%; Tày~5%; ; Khác~(Thái; Mường; Sán Dìu)~1%</t>
  </si>
  <si>
    <t>Xóm Đình Cả 1</t>
  </si>
  <si>
    <t>Kinh~94%; Tày~2%; Nùng~3%; Khác~(Sán chay; Sán Chỉ; Sán Dìu,...)~1%</t>
  </si>
  <si>
    <t>Xóm Đình Cả 2</t>
  </si>
  <si>
    <t>Kinh~96%; Tày~4%</t>
  </si>
  <si>
    <t>Xóm Hóa</t>
  </si>
  <si>
    <t>Kinh~95%; Khác~(Mường; Nùng; Sán Dìu,...)~5%</t>
  </si>
  <si>
    <t>Xóm Quyên</t>
  </si>
  <si>
    <t>Kinh~94%; Tày~3%; Khác~(Thái; Dao; Nùng; Sán Dìu)~3%</t>
  </si>
  <si>
    <t>Kinh~95%; Tày~2%; Nùng~3%</t>
  </si>
  <si>
    <t>Xóm Đình Thượng</t>
  </si>
  <si>
    <t>Kinh~96%; Tày~2%; Khác~(Mường; Nùng; Sán Chỉ)~2%</t>
  </si>
  <si>
    <t>Xóm Thượng Mới</t>
  </si>
  <si>
    <t>Kinh~95%; Tày~3%; Khác~(Mường; Thái; Dao)~2%</t>
  </si>
  <si>
    <t>Xóm Thượng</t>
  </si>
  <si>
    <t>Kinh~98%; Tày~2%;</t>
  </si>
  <si>
    <t>Xóm Cầu Gỗ</t>
  </si>
  <si>
    <t>Kinh~96%; Tày~2%; Nùng~2%</t>
  </si>
  <si>
    <t>Xóm Vạn Già</t>
  </si>
  <si>
    <t>Kinh~96%; Tày~2%; Khác~(Mường; Thái; Hoa; Sán Dìu)~2%</t>
  </si>
  <si>
    <t>Xóm Đồng Áng</t>
  </si>
  <si>
    <t>Kinh~95%; Tày~3%; Khác~(Mường; Nùng; Dao; Sán Dìu)~2%</t>
  </si>
  <si>
    <t>Xóm Đại Lễ</t>
  </si>
  <si>
    <t>Kinh~97%; Tày~1%; Khác~(Nùng; Dao; Sán Dìu)~2%</t>
  </si>
  <si>
    <t>Xóm Ngược</t>
  </si>
  <si>
    <t>Kinh~96%; Tày~2%; Khác~(Mường; Nùng; Dao; Sán Dìu)~2%</t>
  </si>
  <si>
    <t>Xóm Cô Dạ</t>
  </si>
  <si>
    <t>Xóm Kiều Chính</t>
  </si>
  <si>
    <t>Kinh~96%; Tày~2%; Nùng~1% Khác~(Mường; Dao; Sán Dìu,...)~1%</t>
  </si>
  <si>
    <t>Xóm Thi Đua 2</t>
  </si>
  <si>
    <t>Kinh~96%; Tày~2%; Thái~2%</t>
  </si>
  <si>
    <t>Kinh~98%; Khác~(Mường; Thái; Sán Dìu,...)~2%</t>
  </si>
  <si>
    <t>Xóm Hòa Bình 3</t>
  </si>
  <si>
    <t>Kinh~98%; Khác~(Tày; Sán Dìu)~2%</t>
  </si>
  <si>
    <t>Kinh~93%; Tày~3%; Mường~2%; Khác~(Thái; Dao)~2%</t>
  </si>
  <si>
    <t>Xóm Đoàn Kết 3</t>
  </si>
  <si>
    <t>Xóm Hạnh Phúc</t>
  </si>
  <si>
    <t>Kinh~94%; Tày~2%; Nùng~2%; Khác~(Thái; Mường; Hoa,...)~2%</t>
  </si>
  <si>
    <t>Xóm Tân Sơn 8</t>
  </si>
  <si>
    <t>Xóm Tân Sơn 9</t>
  </si>
  <si>
    <t>Kinh~96%; Tày~3%; Khác~(Thái; Mường; Dao,...)~1%</t>
  </si>
  <si>
    <t>Xóm Giữa 1</t>
  </si>
  <si>
    <t>Tày~98%; Kinh~1%; Khác~1%</t>
  </si>
  <si>
    <t>Xóm Ngoài 1</t>
  </si>
  <si>
    <t>Tày~94%; Kinh~4%; Khác~2%</t>
  </si>
  <si>
    <t>Xóm Hin</t>
  </si>
  <si>
    <t>Tày~90%; Kinh~8%; Khác~2%</t>
  </si>
  <si>
    <t>X. Phú Đình</t>
  </si>
  <si>
    <t>Xóm Đồng Lá 1</t>
  </si>
  <si>
    <t>6,4km</t>
  </si>
  <si>
    <t>Xóm Đồng Lá 2</t>
  </si>
  <si>
    <t>Xóm Bản Quyên</t>
  </si>
  <si>
    <t>Tày~63%; Kinh~35%; Khác~2%</t>
  </si>
  <si>
    <t>Xóm Đồng Vinh</t>
  </si>
  <si>
    <t>Kinh~98%; Khác~2%</t>
  </si>
  <si>
    <t>Xóm Bản Bắc 1</t>
  </si>
  <si>
    <t>Tày~98%; Khác~2%</t>
  </si>
  <si>
    <t>Xóm Bản Bắc 2</t>
  </si>
  <si>
    <t>Tày~97,5%; Kinh~1,5%; Khác~2%</t>
  </si>
  <si>
    <t>Xóm Điềm Mặc</t>
  </si>
  <si>
    <t>Xóm Bình Nguyên</t>
  </si>
  <si>
    <t>Dao~70%; Tày~25 %; Kinh~3%; Khác~2%</t>
  </si>
  <si>
    <t>Xóm Phụng Hiển</t>
  </si>
  <si>
    <t>Dao~63%; Tày~30 %; Kinh~5%; Khác~2%</t>
  </si>
  <si>
    <t>Xóm Bắc Dọoc</t>
  </si>
  <si>
    <t>Xóm Song Thái</t>
  </si>
  <si>
    <t>Tày~65%; Kinh~32%; Khác~3%</t>
  </si>
  <si>
    <t>Xóm Khuôn Tát</t>
  </si>
  <si>
    <t>Tày~55%; Kinh~41%; Khác~4%</t>
  </si>
  <si>
    <t>Xóm Đèo De</t>
  </si>
  <si>
    <t>Sán chay 98 %; Khác~2%</t>
  </si>
  <si>
    <t>4,7 km</t>
  </si>
  <si>
    <t>Xóm Tỉn Keo</t>
  </si>
  <si>
    <t>Xóm Hoàng Hà</t>
  </si>
  <si>
    <t>1,8 km</t>
  </si>
  <si>
    <t>Tày~81 %; Kinh~3%; Sán chay 15%; Khác~1%</t>
  </si>
  <si>
    <t>0,3 km</t>
  </si>
  <si>
    <t>Xóm Đồng Kệu</t>
  </si>
  <si>
    <t>Xóm Nà Mùi</t>
  </si>
  <si>
    <t>Tày~60%; Kinh~38%; Khác~2%</t>
  </si>
  <si>
    <t>2,9km</t>
  </si>
  <si>
    <t>Xóm Đồng Chùng</t>
  </si>
  <si>
    <t>Tày~72%; Kinh~26%; Khác~2%</t>
  </si>
  <si>
    <t>Xóm Đồng Ban</t>
  </si>
  <si>
    <t>Xóm Phú Ninh</t>
  </si>
  <si>
    <t>Tày; Nùng; Sán chay; Sán Dìu</t>
  </si>
  <si>
    <t>Xóm Đồng Duyên</t>
  </si>
  <si>
    <t>Xóm Khẩu Đưa</t>
  </si>
  <si>
    <t>2,2km</t>
  </si>
  <si>
    <t>Xóm Nạ Tẩm</t>
  </si>
  <si>
    <t>X. Phú Lạc</t>
  </si>
  <si>
    <t>Xóm Văn Giang</t>
  </si>
  <si>
    <t>Kinh: 37,7%
Khác: 62,3%</t>
  </si>
  <si>
    <t>Kinh: 39%
Khác: 61%</t>
  </si>
  <si>
    <t>Kinh: 64%
Khác: 36%</t>
  </si>
  <si>
    <t>Xóm Trại Tre</t>
  </si>
  <si>
    <t>Kinh: 54%
Khác: 46%</t>
  </si>
  <si>
    <t>Xóm Na Hoàn</t>
  </si>
  <si>
    <t>Kinh: 52,6%
Khác: 47,4%</t>
  </si>
  <si>
    <t>Kinh: 46,3%
Khác: 53,7%</t>
  </si>
  <si>
    <t>Xóm Đầm Dín</t>
  </si>
  <si>
    <t>Kinh: 24,8%
Khác: 75,2%</t>
  </si>
  <si>
    <t>Xóm Đồng Vòng</t>
  </si>
  <si>
    <t>Xóm 11 A</t>
  </si>
  <si>
    <t>Kinh: 96,3%
Khác: 3,7%</t>
  </si>
  <si>
    <t>Kinh: 39,8%
Khác: 60,2%</t>
  </si>
  <si>
    <t>Xóm Phương Nam 2</t>
  </si>
  <si>
    <t>Kinh: 61,2%
Khác: 38,8%</t>
  </si>
  <si>
    <t>Xóm Phương Nam 3</t>
  </si>
  <si>
    <t>Kinh: 71,9%
Khác: 28,1%</t>
  </si>
  <si>
    <t>Xóm Na Thức</t>
  </si>
  <si>
    <t>Kinh: 57,1%
Khác: 42,9%</t>
  </si>
  <si>
    <t>Xóm Quang Minh</t>
  </si>
  <si>
    <t>Kinh: 68,9%
Khác: 31,1%</t>
  </si>
  <si>
    <t>Xóm Phú Hòa</t>
  </si>
  <si>
    <t>Kinh: 82%
Khác: 18%</t>
  </si>
  <si>
    <t>Xóm Lũng 1</t>
  </si>
  <si>
    <t>Kinh: 67,3%
Khác: 32,7%</t>
  </si>
  <si>
    <t>Xóm Lũng 2</t>
  </si>
  <si>
    <t>Kinh: 54,7%
Khác: 45,3%</t>
  </si>
  <si>
    <t>Xóm Đại Hà</t>
  </si>
  <si>
    <t>Kinh: 87,2%
Khác: 12,8%</t>
  </si>
  <si>
    <t>Kinh: 86,4%
Khác: 13,6%</t>
  </si>
  <si>
    <t>Kinh: 36,1%
Khác: 63,9%</t>
  </si>
  <si>
    <t>Kinh: 70,6%
Khác: 29,4%</t>
  </si>
  <si>
    <t>Kinh: 59,89%
Khác: 10,7%</t>
  </si>
  <si>
    <t>Kinh: 91,7%
Khác: 8,3%</t>
  </si>
  <si>
    <t>Kinh: 92%
Khác 8%</t>
  </si>
  <si>
    <t>Kinh: 76%
Khác: 24%</t>
  </si>
  <si>
    <t>Kinh: 90,3%
Khác: 9,7%</t>
  </si>
  <si>
    <t>Kinh: 8,9%
Khác: 10,1%</t>
  </si>
  <si>
    <t>Kinh: 69,2%
Khác: 30,8%</t>
  </si>
  <si>
    <t>Kinh: 59%
Khác: 41%</t>
  </si>
  <si>
    <t>Kinh: 51,3%
Khác: 48,7%</t>
  </si>
  <si>
    <t>Kinh: 84,8%
Khác: 15,2%</t>
  </si>
  <si>
    <t>Kinh: 85,3%
Khác: 14,7%</t>
  </si>
  <si>
    <t>Xóm Mận</t>
  </si>
  <si>
    <t>Kinh: 23,69%
Khác: 61,6%</t>
  </si>
  <si>
    <t>Xóm Lược 1</t>
  </si>
  <si>
    <t>Kinh: 32,7%
Khác: 67,3%</t>
  </si>
  <si>
    <t>Xóm Lược 2</t>
  </si>
  <si>
    <t>Kinh: 63,7%
Khác: 36,3%</t>
  </si>
  <si>
    <t xml:space="preserve">Kinh: 33,99%
Khác: 29,7%
</t>
  </si>
  <si>
    <t>Xóm Thọ</t>
  </si>
  <si>
    <t>Kinh: 34,9%
Khác: 65,1%</t>
  </si>
  <si>
    <t>Xóm Quéo</t>
  </si>
  <si>
    <t>Kinh: 49,8%
Khác: 50,2%</t>
  </si>
  <si>
    <t>Xóm Ngọc Tiến</t>
  </si>
  <si>
    <t>Kinh: 69%
Khác: 31%</t>
  </si>
  <si>
    <t>Xóm Khưu 1</t>
  </si>
  <si>
    <t>Kinh: 82%
Khác: 18%%</t>
  </si>
  <si>
    <t>Xóm Khưu 2</t>
  </si>
  <si>
    <t>Kinh: 85,5%
Khác: 14,5%</t>
  </si>
  <si>
    <t>Xóm Khưu 3</t>
  </si>
  <si>
    <t>Kinh: 83,3%
Khác: 6,7%</t>
  </si>
  <si>
    <t>Xóm Ngọc Linh</t>
  </si>
  <si>
    <t>Kinh: 87,1%
Khác: 12,9%</t>
  </si>
  <si>
    <t>Xóm Khuôn 1</t>
  </si>
  <si>
    <t>Kinh: 68,1%
Khác: 12,9%</t>
  </si>
  <si>
    <t>Xóm Khuôn 2</t>
  </si>
  <si>
    <t>Kinh: 32,3%
Khác: 67,7%</t>
  </si>
  <si>
    <t>Xóm Khuôn 3</t>
  </si>
  <si>
    <t>Kinh: 78,6%
Khác: 21,4%</t>
  </si>
  <si>
    <t>Xóm Cẩm 2</t>
  </si>
  <si>
    <t>Kinh: 89,2%
Khác: 10,8%</t>
  </si>
  <si>
    <t>Xóm Cẩm 3</t>
  </si>
  <si>
    <t>Kinh: 80,7%
Khác: 19,3%</t>
  </si>
  <si>
    <t>X. Phú Lương</t>
  </si>
  <si>
    <t>Xóm Dương Tự Minh</t>
  </si>
  <si>
    <t>Kinh~61,6%;
Tày~24,3%;
Nùng~6,2%;
Khác~7,9%.</t>
  </si>
  <si>
    <t>Xóm Lê Hồng Phong</t>
  </si>
  <si>
    <t>Kinh~57,5%;
Tày~25,3%;
Nùng~10,7%;
Khác~6,5%.</t>
  </si>
  <si>
    <t>Xóm Trần Phú</t>
  </si>
  <si>
    <t>Kinh~59,7%;
Tày~24,8%;
Nùng~0,9%;
Khác~14,6%.</t>
  </si>
  <si>
    <t>Xóm Thái An</t>
  </si>
  <si>
    <t>Kinh~74,2%; Tày~14,5%; Nùng~6,0%; Khác~5,3%</t>
  </si>
  <si>
    <t>Khoảng 2,5km (riêng đường đất khoảng 0,2km)</t>
  </si>
  <si>
    <t>Xóm Cầu Trắng</t>
  </si>
  <si>
    <t>Kinh~61,2%; Tày~25%; Nùng~5,4%; Khác~8,4%</t>
  </si>
  <si>
    <t>Khoảng 0,7km</t>
  </si>
  <si>
    <t>Xóm Thọ Lâm</t>
  </si>
  <si>
    <t>Kinh~70%; Tày~13%; Nùng~8%; Khác~9%</t>
  </si>
  <si>
    <t>Xóm Cây Châm</t>
  </si>
  <si>
    <t>Kinh~80%;
 Tày~10,4%;
 Khác~9,6%.</t>
  </si>
  <si>
    <t>Kinh~80,3%; Nùng~9,4%; Tày~6,6%; Khác~3,7%</t>
  </si>
  <si>
    <t>Xóm Cầu Lân</t>
  </si>
  <si>
    <t>Kinh~34,2%;
 Sán chay~62,2;
 Khác~3,6%.</t>
  </si>
  <si>
    <t>Xóm Lân 1</t>
  </si>
  <si>
    <t>Kinh~76%; Nùng~5%; Tày~11%; Khác~8%</t>
  </si>
  <si>
    <t>Khoảng 2,5km (riêng đường đất 0,5km)</t>
  </si>
  <si>
    <t>Xóm Lân 2</t>
  </si>
  <si>
    <t>Kinh~65%;
 Tày~12%;
 Nùng~10%;
 Khác~13%.</t>
  </si>
  <si>
    <t>Xóm Tràng Học</t>
  </si>
  <si>
    <t>Kinh~70%; Nùng~25%; Khác~5%.</t>
  </si>
  <si>
    <t>Xóm Dộc Mấu</t>
  </si>
  <si>
    <t>Sán chay~72,3%;
Kinh~18%;
Tày~4,5%;
Khác~5,2%.</t>
  </si>
  <si>
    <t>Khoảng 3,5km (riêng đường đất 1km)</t>
  </si>
  <si>
    <t>Xóm Mỹ Khánh</t>
  </si>
  <si>
    <t>Kinh~85,4%;
Tày~5,8%;
Nùng~4,6%;
Khác~4,2%.</t>
  </si>
  <si>
    <t>Xóm Tân Hoà</t>
  </si>
  <si>
    <t>Kinh~75%;
Cao Lan~15%;
Khác~10%.</t>
  </si>
  <si>
    <t>Xóm Hoa 1</t>
  </si>
  <si>
    <t>Kinh~60,2%;
 Tày~4,4%;
 Nùng~11%
 Sán dìu~24,4%.</t>
  </si>
  <si>
    <t>Xóm Hoa 2</t>
  </si>
  <si>
    <t>Kinh~51,9%;
Sán dìu~43%;
Khác~5,1%.</t>
  </si>
  <si>
    <t>Xóm Giá 1</t>
  </si>
  <si>
    <t>X-220</t>
  </si>
  <si>
    <t>Kinh~92%;
Khác~8%.</t>
  </si>
  <si>
    <t>Khoảng 2,5km (riêng đường đất khoảng 1,5km)</t>
  </si>
  <si>
    <t>Xóm Phố Giá Dộc Mấu</t>
  </si>
  <si>
    <t>Kinh~51,4%;
Sán chay~35%;
Khác~13,6%.</t>
  </si>
  <si>
    <t>Xóm Làng Trò</t>
  </si>
  <si>
    <t>Kinh~93%;
Khác~7%.</t>
  </si>
  <si>
    <t>Xóm Làng Mai</t>
  </si>
  <si>
    <t>Kinh~56%;
Sán chay~35%;
Khác~9%.</t>
  </si>
  <si>
    <t>Xóm Cọ 1</t>
  </si>
  <si>
    <t>Kinh~66,9%;
Tày~15%;
Nùng~9,2%;
Khác~8,9%.</t>
  </si>
  <si>
    <t>Xóm Cọ 2</t>
  </si>
  <si>
    <t>Kinh~43,5%; Tày~9,7%;
Nùng~5,8%;
Khác~41%</t>
  </si>
  <si>
    <t>Xóm Bầu 1</t>
  </si>
  <si>
    <t>Kinh~85%; Tày~10%
Khác~5%</t>
  </si>
  <si>
    <t>Xóm Bầu 2</t>
  </si>
  <si>
    <t>Kinh~66%;
Tày~4,2%;
Nùng~2,8%;
Khác~27%</t>
  </si>
  <si>
    <t>Xóm Làng Hin</t>
  </si>
  <si>
    <t>Kinh~27%;
 Khác~73%.</t>
  </si>
  <si>
    <t>Xóm Phú Sơn</t>
  </si>
  <si>
    <t>Kinh~98,4%; Khác~1,6%</t>
  </si>
  <si>
    <t>Xóm Giang 1</t>
  </si>
  <si>
    <t>Kinh~94,4%; Khác~5,6%</t>
  </si>
  <si>
    <t>Xóm Giang 2</t>
  </si>
  <si>
    <t>Kinh~93,5%; Khác~6,5%</t>
  </si>
  <si>
    <t>Xóm Làng Bò</t>
  </si>
  <si>
    <t>Kinh~45,5%;
Tày~3,6%;
Khác~50,9%</t>
  </si>
  <si>
    <t>Xóm Bún 1</t>
  </si>
  <si>
    <t>Kinh~84%;
Tày~6,7%;
Sán chay~6,8%;
Khác~2,5%.</t>
  </si>
  <si>
    <t>Xóm Bún 2</t>
  </si>
  <si>
    <t>Kinh~92,4;
Tày~2,9;
Khác~4,7%.</t>
  </si>
  <si>
    <t>Xóm Giang Bình</t>
  </si>
  <si>
    <t>Kinh~95%; Khác~5%</t>
  </si>
  <si>
    <t>Xóm Giang Khánh</t>
  </si>
  <si>
    <t>Kinh~84,6%;
Tày~9,8%;
Nùng~1,8%;
Khác~3,8%.</t>
  </si>
  <si>
    <t>Xóm Giang Trung</t>
  </si>
  <si>
    <t>Kinh~96%; Khác~4%</t>
  </si>
  <si>
    <t>Xóm Giang Tiên</t>
  </si>
  <si>
    <t>Kinh~83,1%;
Tày~10%;
Khác~6,9%.</t>
  </si>
  <si>
    <t>Khoảng 7,3km</t>
  </si>
  <si>
    <t>Xóm Giang Long</t>
  </si>
  <si>
    <t>Kinh~97%; Khác~3%</t>
  </si>
  <si>
    <t>Khoảng 7km (riêng đường đất 1km)</t>
  </si>
  <si>
    <t>Xóm Giang Tân</t>
  </si>
  <si>
    <t>Xóm Giang Sơn</t>
  </si>
  <si>
    <t>Kinh~86,5%;
Tày~10%;
Khác~3,5%.</t>
  </si>
  <si>
    <t>Khoảng 6,3km</t>
  </si>
  <si>
    <t>Xóm Đồng Tâm</t>
  </si>
  <si>
    <t>H'mông~94,8%;
 Kinh~5,2%</t>
  </si>
  <si>
    <t>Xóm Khe Nác</t>
  </si>
  <si>
    <t>Kinh~63,5%;
Tày~21,5%;
Nùng~3,4%;
Khác~11,6%.</t>
  </si>
  <si>
    <t>Xóm Đá Vôi</t>
  </si>
  <si>
    <t>Kinh~14,8%;
Nùng~32%;
Tày~43,4%;
Khác~9,8%.</t>
  </si>
  <si>
    <t>Khoảng 12km (riêng đường đất 1km)</t>
  </si>
  <si>
    <t>Xóm Cộng Hoà</t>
  </si>
  <si>
    <t>Dao~45,5%;
Kinh~15%;
Khác~39%.</t>
  </si>
  <si>
    <t>Xóm Ao Trám</t>
  </si>
  <si>
    <t>Kinh~49%;
Nùng~17%; Tày~28%; Khác~6%</t>
  </si>
  <si>
    <t>Khoảng 12km (riêng đường đất 2km)</t>
  </si>
  <si>
    <t>Xóm Đồng Niêng</t>
  </si>
  <si>
    <t>Kinh~38%;
Nùng~32%; Tày~8,7%; Dao~18%;
Khác~3,3%</t>
  </si>
  <si>
    <t>Khoảng 7km (riêng đường đất 0,7km)</t>
  </si>
  <si>
    <t>Kinh~51%;
Nùng~30%; Tày~7%; Khác~12%</t>
  </si>
  <si>
    <t>Xóm Đồng Chằm</t>
  </si>
  <si>
    <t>Kinh~5%;
Tày~90%;
Khác~5%.</t>
  </si>
  <si>
    <t>Xóm Đuổm</t>
  </si>
  <si>
    <t>Kinh~56%; Tày~31,2%
Nùng~11,5%
Khác~1,3%</t>
  </si>
  <si>
    <t>Nùng~75,9%;
Kinh~13%;
Khác~11,1%.</t>
  </si>
  <si>
    <t>Xóm Vườn Thông</t>
  </si>
  <si>
    <t>Kinh~72,7%;
Khác~27,3%.</t>
  </si>
  <si>
    <t>Kinh~54,1%;
 Tày~19,3%;
 Nùng~17,7%;
 Khác~8,9%.</t>
  </si>
  <si>
    <t>Khoảng 6km (riêng đường đất 0,5km)</t>
  </si>
  <si>
    <t>Kinh~59%;
Tày~24,7%;
Nùng~16%;
Khác~0,3%.</t>
  </si>
  <si>
    <t>Kinh~46,2%;
Tày~26,4%;
Nùng~6,7%;
Khác~20,7%.</t>
  </si>
  <si>
    <t>Xóm Làng Lê</t>
  </si>
  <si>
    <t>Kinh~50%;
Tày~20%;
Nùng~10%;
Sán chay~11%
Khác~9%.</t>
  </si>
  <si>
    <t>Xóm Làng Ngòi</t>
  </si>
  <si>
    <t>Kinh~32%;
Nùng~68%</t>
  </si>
  <si>
    <t>Xóm Làng Chảo</t>
  </si>
  <si>
    <t>Kinh~41%;
Nùng~50%;
Khác~9%.</t>
  </si>
  <si>
    <t>Xóm Đồng Nghè 1</t>
  </si>
  <si>
    <t>Nùng~75%; Kinh~16%;
Khác~9%</t>
  </si>
  <si>
    <t>Xóm Đồng Nghè 2</t>
  </si>
  <si>
    <t>Nùng~72%; Kinh~12%;
Tày~8%;
Khác~8%</t>
  </si>
  <si>
    <t>Khoảng 9km (riêng đường đất 1km)</t>
  </si>
  <si>
    <t>Xóm Ó</t>
  </si>
  <si>
    <t>Kinh~45%; Tày~15%;
Nùng~13%;
Sán chay~12%;
Dao~10%;
Khác~5%</t>
  </si>
  <si>
    <t>Khoảng 18,5km (riêng đường đất 3km)</t>
  </si>
  <si>
    <t>Xóm Đẩu</t>
  </si>
  <si>
    <t>Kinh~50,4%; Tày~26,5%; Khác~23,1%</t>
  </si>
  <si>
    <t>Khoảng 18km</t>
  </si>
  <si>
    <t>Xóm Hang Neo</t>
  </si>
  <si>
    <t>Tày~20%; Kinh~62%; Khác~18%</t>
  </si>
  <si>
    <t>Khoảng 12km (riêng đường đất 5km)</t>
  </si>
  <si>
    <t>Sán chay~54%;
Kinh~25%;
Tày~16%;
Khác~5%</t>
  </si>
  <si>
    <t>Khoảng 17km (riêng đường đất 2km)</t>
  </si>
  <si>
    <t>Kinh~35%; Tày~20%; Nùng~16%;
Khác~29%</t>
  </si>
  <si>
    <t>Khoảng 13,5km (riêng đường đất 600km)</t>
  </si>
  <si>
    <t>Xóm Xuân Thành</t>
  </si>
  <si>
    <t>Sán chay~73,5;
Nùng~26,5%;</t>
  </si>
  <si>
    <t>Sán chay~96%;
Khác~4%</t>
  </si>
  <si>
    <t>Xóm Ao Lác</t>
  </si>
  <si>
    <t>Sán chay~87%;
Khác~13%.</t>
  </si>
  <si>
    <t>Xóm Tiên Thông</t>
  </si>
  <si>
    <t>Sán chay~89%; Kinh~8%; Khác~3%</t>
  </si>
  <si>
    <t>Xóm Na Mụ</t>
  </si>
  <si>
    <t>Sán chay~81%;
Kinh~17%;
Khác~2%.</t>
  </si>
  <si>
    <t>Xóm Đồng Bòng</t>
  </si>
  <si>
    <t>Kinh~35%;
Tày~10%;
Nùng~15%;
Khác40%.</t>
  </si>
  <si>
    <t>Xóm Tân Thuỷ</t>
  </si>
  <si>
    <t>Kinh~56,5;
Sán chay~36%;
Khác~7,5%.</t>
  </si>
  <si>
    <t>Khoảng 0km (riêng đường đất 0,5km)</t>
  </si>
  <si>
    <t>Xóm Kim Lan</t>
  </si>
  <si>
    <t>Sán chay~95,7%;
Kinh~4,3%;</t>
  </si>
  <si>
    <t>Khoảng 12km (riêng đường đất 1,5km)</t>
  </si>
  <si>
    <t>Xóm Yên Thuỷ 1</t>
  </si>
  <si>
    <t>Kinh~95%;
Khác~5%.</t>
  </si>
  <si>
    <t>Xóm Yên Thuỷ 2</t>
  </si>
  <si>
    <t>Kinh~79%;
Khác~21%.</t>
  </si>
  <si>
    <t>Khoảng 9km (riêng đường đất 0,3km)</t>
  </si>
  <si>
    <t>Xóm Yên Thuỷ 4</t>
  </si>
  <si>
    <t>Kinh~98%;
Khác~2%.</t>
  </si>
  <si>
    <t>Khoảng 7km (riêng đường đất 0,5km)</t>
  </si>
  <si>
    <t>X. Phú Thịnh</t>
  </si>
  <si>
    <t>Kinh~42,4%; Tày~18%; Nùng~32,9%; Sán Chay 4,5%; Sán Dìu 0,4%; Khác~1,8%</t>
  </si>
  <si>
    <t>Xóm Khuân Thông</t>
  </si>
  <si>
    <t>Kinh~32,7%; Tày~29%; Nùng~27,1%; Sán Chay 10,3%; Khác~0,9%</t>
  </si>
  <si>
    <t>Xóm Na Quýt</t>
  </si>
  <si>
    <t>Kinh~40,8%; Tày~22,5%; Nùng~20%; Sán Chay 15,4%; Khác~1,3%</t>
  </si>
  <si>
    <t>Xóm Bán Luông</t>
  </si>
  <si>
    <t>Kinh~40%; Tày~25,6%; Nùng~24,5%; Sán Chay 9,3%; Khác~0,5%</t>
  </si>
  <si>
    <t>Xóm Đèo</t>
  </si>
  <si>
    <t>Kinh~44,7%; Tày~20,6%; Nùng~24,3%; Sán Chay 8,2%; Khác~2,1%</t>
  </si>
  <si>
    <t>Kinh~35,4%; Tày~25,8%; Nùng~29,3%; Sán Chay 7,3%; Khác~2,2%</t>
  </si>
  <si>
    <t>Xóm Thanh Mỵ</t>
  </si>
  <si>
    <t>Kinh~34,8%; Tày~35,6%; Nùng~26,8%; Sán Chay 2,7%</t>
  </si>
  <si>
    <t>Xóm Na Mấn</t>
  </si>
  <si>
    <t>Kinh~51,4%; Tày~23,6%; Sán Chay 2,3%; Khác~0,5%</t>
  </si>
  <si>
    <t>Xóm Văn Cường 1</t>
  </si>
  <si>
    <t>Kinh~86,4%; Tày~8,6%; Nùng~5%; Khác~2%</t>
  </si>
  <si>
    <t>Xóm Văn Cường 2</t>
  </si>
  <si>
    <t>Kinh~87,4%; Tày~6%; Nùng~4,5%</t>
  </si>
  <si>
    <t>Xóm Văn Cường 3</t>
  </si>
  <si>
    <t>Kinh~90,2%; Tày~5,9%; Nùng~2,9%; Sán Chay 1%</t>
  </si>
  <si>
    <t>Xóm Cây Lai</t>
  </si>
  <si>
    <t>Kinh~31,3%; Tày~32,7%; Nùng~28,7%; Sán Chay 6,4%; Khác~1%</t>
  </si>
  <si>
    <t>Xóm Minh Thắng</t>
  </si>
  <si>
    <t>Kinh~70%; Tày~11,4%; Nùng~13,9%; Sán Chay 2,1%; Khác~2,5%</t>
  </si>
  <si>
    <t>Xóm Ao Soi</t>
  </si>
  <si>
    <t>Kinh~9,9%; Tày~41,6%; Nùng~33,6%; Sán Chay 14,3%; Khác~0,6%</t>
  </si>
  <si>
    <t>Xóm Vai Cày</t>
  </si>
  <si>
    <t>Kinh~60%; Tày~3%; Nùng~32%; Hoa~2%; Mông: 1%; Sán Chay 2%</t>
  </si>
  <si>
    <t>Xóm Khâu Giang</t>
  </si>
  <si>
    <t>Kinh~60%; Tày~3%; Nùng~37%</t>
  </si>
  <si>
    <t>Xóm Ba Giăng</t>
  </si>
  <si>
    <t>Kinh~72,9%; Tày~5,6%; Nùng~16,2%; Hoa~0,3%; Mường 0,3%; Dao: 1,6%; Ngái 0,4%; Sán Chay 0,9%; Sán Dìu 1,9%</t>
  </si>
  <si>
    <t>Kinh~42%; Tày~4%; Nùng~48%; Mường 3%; Dao~1%; Sán Dìu 2%</t>
  </si>
  <si>
    <t>Xóm Đồng Ngõ</t>
  </si>
  <si>
    <t>Kinh~28%; Tày~4%; Nùng~62%; Mường 1%; Dao~1%; Sán Chay 3%; Sán Dìu 1%</t>
  </si>
  <si>
    <t>Xóm Rừng Lâm</t>
  </si>
  <si>
    <t>Kinh~49,8%; Tày~7,7%; Nùng~37,4; Thái 0,5%; Hoa~0,2%; Hoa~0,5%; Dao~0,4%; Sán Chay 3,2%; Khác~0,4%</t>
  </si>
  <si>
    <t>Xóm Bản Ngoại</t>
  </si>
  <si>
    <t>Kinh~6,9%; Tày~12,7%; Nùng~15,3%; Dao~0,9%; Sán Chay 1,5%; Thổ 0,6%</t>
  </si>
  <si>
    <t>Xóm Ninh Giang</t>
  </si>
  <si>
    <t>Kinh~80,2%; Tày~8,5%; Nùng~8,5%; Mường 0,8%; Mông 0,5%; Dao~1%; Sán Dìu 0,5%</t>
  </si>
  <si>
    <t>Xóm Lê Lợi</t>
  </si>
  <si>
    <t>Kinh~78,1%; Tày~7,4%; Nùng~10,7%; Mường 0,3%; Dao~0,8%; Ngái 0,5%; Sán Chay 1,6%; Khác~0,5%</t>
  </si>
  <si>
    <t>Xóm Đầm Bàng</t>
  </si>
  <si>
    <t>Kinh~78,8%; Tày~5,2%; Nùng~10,3%; Thái 0,5%; Sán Dìu 4,4%; Khác~0,7%</t>
  </si>
  <si>
    <t>Xóm Đồng Ninh</t>
  </si>
  <si>
    <t>Kinh~76,7%; Tày~3,7%; Nùng~16,6%; Mường 1,1%; Dao~2%</t>
  </si>
  <si>
    <t>Xóm La Mận</t>
  </si>
  <si>
    <t>Kinh~7%; Tày~10,1%; Nùng~15,4%; Dao~0,3%; Sán Chay 3,1%</t>
  </si>
  <si>
    <t>Xóm Cao Khản</t>
  </si>
  <si>
    <t>Kinh~78,5%; Tày~6,5%; Nùng~12,9%; Dao~1,2%; Sán Dìu 0,9%</t>
  </si>
  <si>
    <t>Xóm Khâu Giáo 1</t>
  </si>
  <si>
    <t>Kinh~39%; Tày~10%; Nùng~49%; Dao~1%; Sán Dìu 1%</t>
  </si>
  <si>
    <t>Xóm Khâu Giáo 2</t>
  </si>
  <si>
    <t>Kinh~29%; Tày~5%; Nùng~58%; Mường 1%; Dao~4%</t>
  </si>
  <si>
    <t>Xóm La Dạ</t>
  </si>
  <si>
    <t>Kinh~61,6%; Tày~7,4%; Nùng~29,9%; Mường 0,7%; Dao~0,2%; Sán Chay 0,2%</t>
  </si>
  <si>
    <t>Xóm Phú Hạ</t>
  </si>
  <si>
    <t>Kinh~25%; Tày~3%; Nùng~68%; Mường 1%; Mông 2%; Dao~1%</t>
  </si>
  <si>
    <t>Kinh~51,3%; Tày~32%; Nùng~12,6%; Dao~2,4%; Sán Chay 1,6%</t>
  </si>
  <si>
    <t>Xóm Đầm Mua</t>
  </si>
  <si>
    <t>Kinh~29%; Tày~2%; Nùng~67%; Mường 1%; Dao~1%; Giáy 1%</t>
  </si>
  <si>
    <t>Kinh~39,2%; Tày~4,2%; Nùng~54,2%; Sán Chay 2,4%</t>
  </si>
  <si>
    <t>Xóm Làng Thượng</t>
  </si>
  <si>
    <t>Kinh~38,1%; Tày~4,6%; Nùng~4,6%; Mường 0,2%; Sán Chay 52,6%</t>
  </si>
  <si>
    <t>Xóm Đồng Kim</t>
  </si>
  <si>
    <t>Kinh~21,6%; Tày~4,4%; Nùng~3,4%; Dao~0,8%; Sán Chay 64,7%; Khác~0,6%</t>
  </si>
  <si>
    <t>Xóm Gò Vũ</t>
  </si>
  <si>
    <t>Kinh~40,6%; Tày~1,3%; Nùng~3,1%; Thái 0,8%; Sán Chay 53%; Khác~1,3%</t>
  </si>
  <si>
    <t>Xóm Cường Thịnh</t>
  </si>
  <si>
    <t>Kinh~68,1%; Tày~15,4%; Nùng~8,4%; Thái 0,9%; Sán Chay 4,4%; Khác~2,3%</t>
  </si>
  <si>
    <t>Xóm Tân Quy</t>
  </si>
  <si>
    <t>Kinh~40,9%; Tày~13%; Nùng~0,2%; Sán Chay 44,2%; Khác~1,6%</t>
  </si>
  <si>
    <t>Xóm Hùng Cường</t>
  </si>
  <si>
    <t>Kinh~41,6%; Tày~3,7%; Nùng~42,6%; Sán Chay 3,5%; Khác~8,7%</t>
  </si>
  <si>
    <t>Xóm Phú Thịnh 1</t>
  </si>
  <si>
    <t>Kinh~55,1%; Tày~137%; Nùng~16,7%; Sán Chay 6,1%; Sán Dìu 1,1%; Khác~7,2%</t>
  </si>
  <si>
    <t>Xóm Phú Thịnh 2</t>
  </si>
  <si>
    <t>Kinh~87,1%; Tày~5%; Nùng~4,6%; Sán Chay 3,3%</t>
  </si>
  <si>
    <t>Kinh~27,5%; Tày~5,1%; Nùng~63%; Khác~4,5%</t>
  </si>
  <si>
    <t>X. Phủ Thông</t>
  </si>
  <si>
    <t>Thôn Khuổi Sla</t>
  </si>
  <si>
    <t>Tày~ 75%; Nùng~7%; Kinh~13%</t>
  </si>
  <si>
    <t>Thôn Tân Hoan</t>
  </si>
  <si>
    <t>Tày~65,60%; Sán Dìu~ 1,60%; Kinh~ 24,80%</t>
  </si>
  <si>
    <t>Thôn Bản Lạnh</t>
  </si>
  <si>
    <t>Tày~76,92%; Kinh~22,22%; Mường~ 0,86%</t>
  </si>
  <si>
    <t>Thôn Phúc Hòa</t>
  </si>
  <si>
    <t>Kinh~12,93%; Tày~43,54%; Nùng~43,54%</t>
  </si>
  <si>
    <t>Thôn Khuổi Thén</t>
  </si>
  <si>
    <t>Kinh~18,02%; Tày~72,07%; Nùng~4,5%; Dao~3,6%; Sán chí 1,8%</t>
  </si>
  <si>
    <t>Khoảng 7 km (trong đó đường đất khoảng 600m)</t>
  </si>
  <si>
    <t>Thôn Quan Làng</t>
  </si>
  <si>
    <t>Nùng~ 64,13%; Tày~ 15,22%; Dao~11,96%; Kinh~8,70%</t>
  </si>
  <si>
    <t>Kinh~7,76%; Tày~5,17%; Nùng~87,07%</t>
  </si>
  <si>
    <t>Thôn Bình Môn</t>
  </si>
  <si>
    <t>Tày~91,94%; Nùng~8,06%</t>
  </si>
  <si>
    <t>Thôn Nà Sang</t>
  </si>
  <si>
    <t>Tày~86,23%; Dao~10,18%; Kinh~3,59%</t>
  </si>
  <si>
    <t>Thôn Nà Pái</t>
  </si>
  <si>
    <t>Kinh~10,56%; Tày~77,47%; Dao~10,56%; Nùng~1,41%</t>
  </si>
  <si>
    <t>Thôn Bó Lịn</t>
  </si>
  <si>
    <t>Kinh~2,22%; Dao~2,22%; Tày~95,56%</t>
  </si>
  <si>
    <t>Thôn Cốc Thốc</t>
  </si>
  <si>
    <t>Tày~43,39%; Dao~ 32,26%; Kinh~19,35%</t>
  </si>
  <si>
    <t>Khoảng 11 Km</t>
  </si>
  <si>
    <t>Thôn Địa Cát</t>
  </si>
  <si>
    <t>Tày~65,23%; Dao~21,74%; Kinh~11,96%; Nùng~1,09%</t>
  </si>
  <si>
    <t>Thôn Đon Bây</t>
  </si>
  <si>
    <t>Tày~88,1%; Kinh~7,8%; Nùng~1,7%; Dao~2%; Mường ~ 0,03%</t>
  </si>
  <si>
    <t>Thôn Thủy Điện</t>
  </si>
  <si>
    <t>Dao~66,67%; Tày~31,67%; Kinh~1,67%</t>
  </si>
  <si>
    <t>Thôn Bắc Lanh Chang</t>
  </si>
  <si>
    <t>Tày~96%, Kinh~3%, Nùng~1%</t>
  </si>
  <si>
    <t>Thôn Nam Lanh Chang</t>
  </si>
  <si>
    <t>Nùng~3,26%; Kinh~4,35%; Tày~92,39%</t>
  </si>
  <si>
    <t>Thôn Nà Cao</t>
  </si>
  <si>
    <t>Tày~97,2%; Nùng~1,6%; Kinh~1,1%</t>
  </si>
  <si>
    <t>Khoảng 14 Km</t>
  </si>
  <si>
    <t>Tày~97,1%; Nùng~1,7%; Kinh~1,1%</t>
  </si>
  <si>
    <t>Thôn Nà Nghịu</t>
  </si>
  <si>
    <t>Kinh~3,16%; Nùng~3,16%; Mông 0,63%; Tày~93,04%</t>
  </si>
  <si>
    <t>Thôn Nà Hái</t>
  </si>
  <si>
    <t>Tày~83,67%; Kinh~7,14%; Dao~ 9,18%</t>
  </si>
  <si>
    <t>Thôn Phố Chính</t>
  </si>
  <si>
    <t>Tày~57,4%; Kinh~25,3%; Dao~2,4%; Hoa~4,1%; Mường ~ 0,6%; Nùng~8,2%</t>
  </si>
  <si>
    <t>Thôn Đèo Giàng</t>
  </si>
  <si>
    <t>Tày~57,01%; Nùng~11,21%; Dao~18,69%; Kinh~13,08%</t>
  </si>
  <si>
    <t>Kinh~43,68%; Tày~34,74%; Nùng~12,11%; Hoa~7,37%; Sán Dìu ~ 1,05%; Dao~1,05%</t>
  </si>
  <si>
    <t>Thôn Phương Linh</t>
  </si>
  <si>
    <t>Tày~58,18%; Dao~21,21%; Kinh~19,39%; Nùng~1,21%</t>
  </si>
  <si>
    <t>Thôn Chiến Thắng</t>
  </si>
  <si>
    <t>Tày~97,35%; Mông ~ 1,77%; Nùng~0,88%</t>
  </si>
  <si>
    <t>X. Phú Xuyên</t>
  </si>
  <si>
    <t>Xóm Cầu Trà</t>
  </si>
  <si>
    <t>Kinh~44%; Tày~11%; Nùng~42%; Sán Chỉ~1%; Cao Lan~3%</t>
  </si>
  <si>
    <t>Xóm Ao Trũng</t>
  </si>
  <si>
    <t>Kinh~89%; Nùng~8%; Sán Chỉ~2%; Cao Lan~2%</t>
  </si>
  <si>
    <t>Kinh~54%; Tày~40%; Dao~1%; Nùng~4%; Sán Chỉ~1%</t>
  </si>
  <si>
    <t>Xóm Đồng Cẩm</t>
  </si>
  <si>
    <t>Kinh~44%; Tày~22%; Nùng~30%; Sán Chỉ~1%; Dao~2%; Mường~1%</t>
  </si>
  <si>
    <t>Xóm Đồng Ỏm</t>
  </si>
  <si>
    <t>Kinh~27%; Tày~33%; Nùng~13%; Sán Chay~18%; Cao Lan~9%; Dao~1%</t>
  </si>
  <si>
    <t>Xóm Yên Từ</t>
  </si>
  <si>
    <t>Kinh~74%; Tày~10%; Nùng~6%; Dao~3%; Mường~2%; Sán Chỉ~2%; Cao Lan 1%</t>
  </si>
  <si>
    <t>Xóm Khuôn Nanh</t>
  </si>
  <si>
    <t>Kinh~16%; Tày~2%; Nùng~3%; Sán Chỉ~79%; Sán Dìu~1%</t>
  </si>
  <si>
    <t>Xóm Khuôn Muống</t>
  </si>
  <si>
    <t>Kinh~60%; Tày~13%; Nùng~25,5%; Dao~1%; Sán Chỉ~1%</t>
  </si>
  <si>
    <t>Xóm Tiền Đốc</t>
  </si>
  <si>
    <t>Kinh~45%; Tày~14%; Nùng~28%; Dao~1%; Sán Dìu~1%; Mông~1%; Sán Chỉ~6%; Cao Lan~3%</t>
  </si>
  <si>
    <t>Xóm Đầm Làng</t>
  </si>
  <si>
    <t>Kinh~55%; Tày~10%; Nùng~13%; Dao~4%; Sán Chỉ~13%; Cao Lan~3%</t>
  </si>
  <si>
    <t>Xóm Đèo Khế</t>
  </si>
  <si>
    <t>Kinh~13%; Tày~2%; Nùng~6%; Dao~2%; Sán Chỉ~57%; Cao Lan~20%</t>
  </si>
  <si>
    <t>Kinh~59%; Tày~13%; Nùng~18%; Dao~2%; Mông~1%; Sán Chay~1%; Sán Chỉ~2%; Cao Lan~3%; Thái~1%</t>
  </si>
  <si>
    <t>Kinh~82%; Tày~7%; Nùng~3%; Sán Chỉ~5%; Cao Lan~2%</t>
  </si>
  <si>
    <t>Xóm Đồi Cây</t>
  </si>
  <si>
    <t>Kinh~70%; Tày~12%; Nùng~12%; Dao~2%; Mường~1%; Sán Chỉ~1%; Hoa~1%; Thái~1%; Cao Lan~2%</t>
  </si>
  <si>
    <t>Xóm Đồng Măng</t>
  </si>
  <si>
    <t>Kinh~32%; Tày~59%; Nùng~3%; Dao~3%; Sán Chỉ 2%</t>
  </si>
  <si>
    <t>Kinh~15%; Tày~38%; Nùng~1%; Dao~45%; Sán Chỉ~1%</t>
  </si>
  <si>
    <t>Xóm Đồng Cọ</t>
  </si>
  <si>
    <t>Kinh~18%; Tày~76%; Nùng~1%; Dao~1%; Sán Chỉ 1%; La Chí 1%</t>
  </si>
  <si>
    <t>Xóm Đồng Ao</t>
  </si>
  <si>
    <t>Kinh~27%; Tày~33%; Nùng~3%; Sán Chay~33%; Sán Chỉ~1%; Sán Dìu~1%</t>
  </si>
  <si>
    <t>Xóm Đèo xá</t>
  </si>
  <si>
    <t>Kinh~49%; Tày~8%; Nùng~3%; Dao~35%; Sán Chỉ~2%; Xinh Mun~2%</t>
  </si>
  <si>
    <t>Xóm Nhất Trí</t>
  </si>
  <si>
    <t xml:space="preserve">Kinh~69%; Tày~16%; Nùng~9%; Dao~1%; Sán Chỉ~2%; Sán Dìu~1%; Mông~1%; Cao Lan~1%; </t>
  </si>
  <si>
    <t>Kinh~79%; Tày~15%; Nùng~1%; Dao~1%; Sán Chỉ~1%; Hoa~2%</t>
  </si>
  <si>
    <t>Xóm Đồng Dùm</t>
  </si>
  <si>
    <t>Kinh~52%; Tày~22%; Nùng~17%; Dao~1%; Sán Chỉ~5%; Sán Dìu~1%</t>
  </si>
  <si>
    <t>Kinh~49%; Tày~39%; Nùng~17%; Dao~7%; Sán Chỉ 2%</t>
  </si>
  <si>
    <t>Kinh~74%; Tày~10%; Nùng~7%; Dao~2%; Cao Lan~1%; Sán Dìu~1%</t>
  </si>
  <si>
    <t>Kinh~40%; Tày~58%; Nùng~2%</t>
  </si>
  <si>
    <t>Kinh~73%; Tày~10%; Nùng~8%; Sán Dìu~1%; Sán Chỉ 4%; Ngái~1%; Cao Lan~1%</t>
  </si>
  <si>
    <t>Kinh~74%; Nùng~17%; Dao~1%; Thái~1%; Sán Chỉ 4%; Ngái~1%; Ngái~1%; Giáy~1%</t>
  </si>
  <si>
    <t>Xóm Khuân Ngàn</t>
  </si>
  <si>
    <t>Kinh~10%; Nùng~81%; Dao~1%; Thái~1%; Sán Chỉ 4%; Ngái~1%; Ngái~1%; Giáy~1%</t>
  </si>
  <si>
    <t xml:space="preserve">Kinh~11%; Tày~2%; Nùng~43%; Sán Chỉ 42%; </t>
  </si>
  <si>
    <t>Kinh~60%; Tày~17%; Nùng~15%; Dao~2%; Sán Chỉ~5%; Thái~1%</t>
  </si>
  <si>
    <t>Kinh~14%; Tày~17%; Nùng~66%;  Sán Chỉ~1%; Hoa~1%</t>
  </si>
  <si>
    <t>Kinh~55%; Tày~4%; Nùng~27%;  Dao~1%; Sán Dìu~1%; Sán Chỉ~6%; Cao Lan~6%</t>
  </si>
  <si>
    <t>Kinh~66%; Tày~16%; Nùng~13%;  Dao~2%;  Sán Chỉ~2%</t>
  </si>
  <si>
    <t>Kinh~19%; Nùng~81%</t>
  </si>
  <si>
    <t>Kinh~32%; Tày~10%; Nùng~55%;  Mường~1%;  Sán Chỉ~2%</t>
  </si>
  <si>
    <t>Kinh~77%; Tày~8%; Nùng~10%;  Dao~3%; Cao Lan~2%</t>
  </si>
  <si>
    <t>Kinh~59%; Tày~15%; Nùng~22%;  Dao~1%; Sán Dìu~1%; Mông~1%; Thái~1%; Cao Lan~1%</t>
  </si>
  <si>
    <t>Kinh~36%; Tày~23%; Nùng~19%;  Dao~1%; Sán Chỉ~13%; Cao Lan~6%; Thái~1%</t>
  </si>
  <si>
    <t xml:space="preserve">Tày~12%; Dao~88% </t>
  </si>
  <si>
    <t>Xóm Chính Phú 1</t>
  </si>
  <si>
    <t>Kinh~76%; Tày~10%; Nùng~6%; Dao~6%; Sán Chỉ~2%</t>
  </si>
  <si>
    <t>Xóm Chính Phú 2</t>
  </si>
  <si>
    <t>Kinh~83%; Tày~1%; Nùng~8%; Dao~1%; Sán Chỉ~7%</t>
  </si>
  <si>
    <t>Xóm Chính Phú 3</t>
  </si>
  <si>
    <t>Kinh~91%; Tày~1%; Nùng~4%; Dao~3%; Sán Chỉ~1%</t>
  </si>
  <si>
    <t>Xóm Văn Minh</t>
  </si>
  <si>
    <t>Kinh~7%; Tày~1%; Nùng~14%; Sán Chỉ~78%</t>
  </si>
  <si>
    <t>Xóm Khuân U</t>
  </si>
  <si>
    <t>Kinh~17%; Tày~3%; Nùng~13%; Dao~1%; Sán Dìu~1%; Sán Chỉ~59%; Cao Lan~6%</t>
  </si>
  <si>
    <t>Xóm Thái Hà</t>
  </si>
  <si>
    <t>Kinh~43%; Nùng~3%; Sán Chay~53%; Cao Lan~1%</t>
  </si>
  <si>
    <t>X. Phúc Lộc</t>
  </si>
  <si>
    <t>Kinh~13,4%; Dao~42%; Tày~43%; Nùng~1,4%</t>
  </si>
  <si>
    <t>3 Km</t>
  </si>
  <si>
    <t>Thôn Cốc Lùng</t>
  </si>
  <si>
    <t>Kinh~8%; Dao~12,2%; Tày~79,8%</t>
  </si>
  <si>
    <t>6 Km</t>
  </si>
  <si>
    <t>Thôn Vằng Kè</t>
  </si>
  <si>
    <t>Dao~58,4%; Tày~41,6%</t>
  </si>
  <si>
    <t>6Km</t>
  </si>
  <si>
    <t>Thôn Chợ Giải</t>
  </si>
  <si>
    <t>Kinh~4,5%; Dao~7,7%; Tày~83,9%; Nùng~3,9%</t>
  </si>
  <si>
    <t>1 Km</t>
  </si>
  <si>
    <t>Thôn Hà Hiệu</t>
  </si>
  <si>
    <t>Kinh~10,5%; Dao~9,6%; Tày~73,1%; Nùng~6,3%; Mường~0,3%; Thái~0,3%</t>
  </si>
  <si>
    <t>2,5Km</t>
  </si>
  <si>
    <t>Thôn Khuổi Mản</t>
  </si>
  <si>
    <t>Kinh~1,2%; Dao~30,3%; Tày~59,1%; Nùng~9,5%</t>
  </si>
  <si>
    <t>20Km</t>
  </si>
  <si>
    <t>Kinh~1,2%; Dao~18,1%; Tày~79,4%; Nùng~0,4%; Mường~0,4%; Sán Dìu~0,4%</t>
  </si>
  <si>
    <t>4 Km</t>
  </si>
  <si>
    <t>Thôn Nà Dài</t>
  </si>
  <si>
    <t>Dao~97,4%; Tày~2,8%; Nùng~1,4%; Mông~1,1%</t>
  </si>
  <si>
    <t>3Km (riêng đường đất khoảng 1Km)</t>
  </si>
  <si>
    <t>Kinh~1,9%; Dao~19,7%; Tày~78,4%</t>
  </si>
  <si>
    <t>Thôn Đông Đăm</t>
  </si>
  <si>
    <t>X-55</t>
  </si>
  <si>
    <t>7Km</t>
  </si>
  <si>
    <t>Thôn Lủng Tráng</t>
  </si>
  <si>
    <t>Dao~91%; Mông~9%</t>
  </si>
  <si>
    <t>Thôn Lủng Piầu</t>
  </si>
  <si>
    <t>Kinh~0,6%; Dao~99,4%</t>
  </si>
  <si>
    <t>12 Km</t>
  </si>
  <si>
    <t>Thôn Khuổi Luội</t>
  </si>
  <si>
    <t>8 Km</t>
  </si>
  <si>
    <t>Thôn Vằng Quan</t>
  </si>
  <si>
    <t>Dao~7%; Mông~89,1%; Tày~4%</t>
  </si>
  <si>
    <t>9Km</t>
  </si>
  <si>
    <t>Thôn Nà Khao</t>
  </si>
  <si>
    <t>Kinh~3,5%; Dao~5%; Tày~86,6%; Nùng~5%</t>
  </si>
  <si>
    <t>7 Km</t>
  </si>
  <si>
    <t>Thôn Bản Luộc</t>
  </si>
  <si>
    <t>Kinh~5,3%; Dao~25,2%; Tày~65%; Nùng~4,5%</t>
  </si>
  <si>
    <t>7Km (riêng đường đất khoảng 2 Km)</t>
  </si>
  <si>
    <t>Thôn Thiêng Điểm</t>
  </si>
  <si>
    <t>Kinh~2,6%; Dao~19,3%; Tày~73,4%; Nùng~4,7%</t>
  </si>
  <si>
    <t>8Km (riêng đường đất khoảng 2Km)</t>
  </si>
  <si>
    <t>Thôn Nà Hỏi</t>
  </si>
  <si>
    <t>Kinh~1,1%; Dao~5,3%; Tày~93,7%,</t>
  </si>
  <si>
    <t>Thôn Phia Khao</t>
  </si>
  <si>
    <t>8km (riêng đường đất khoảng 4 Km)</t>
  </si>
  <si>
    <t>Thôn Cốc Diển</t>
  </si>
  <si>
    <t>Dao~98,5%; Tày~1,5%</t>
  </si>
  <si>
    <t>15Km (riêng đường đất khoảng 6Km)</t>
  </si>
  <si>
    <t>Thôn Phiêng Chỉ</t>
  </si>
  <si>
    <t>16Km(riêng đường đất khoảng 2 Km)</t>
  </si>
  <si>
    <t>Thôn Nà Ma</t>
  </si>
  <si>
    <t>10Km (riêng đường đất khoảng 1Km)</t>
  </si>
  <si>
    <t>Thôn Nhật Vẹn</t>
  </si>
  <si>
    <t>chưa có</t>
  </si>
  <si>
    <t>Dao~4%. Mông~96%</t>
  </si>
  <si>
    <t xml:space="preserve"> khoảng 13 Km</t>
  </si>
  <si>
    <t>Thôn Khuổi Tẩu</t>
  </si>
  <si>
    <t>Dao~26,8%; Tày~54,1%; Nùng~19,1%</t>
  </si>
  <si>
    <t>Thôn Khuổi Trả</t>
  </si>
  <si>
    <t>Kinh~2,3%; Dao~46,8%; Tày~20,4%; Nùng~1,9%; Mông~28,7%</t>
  </si>
  <si>
    <t>Thôn Phia Phạ</t>
  </si>
  <si>
    <t>18Km</t>
  </si>
  <si>
    <t>Thôn Pàn Han</t>
  </si>
  <si>
    <t>15Km</t>
  </si>
  <si>
    <t>Thôn Khuổi Slẳng</t>
  </si>
  <si>
    <t>Kinh~12,4%; Dao~25,8%; Tày~59,5%; Nùng~2,4%</t>
  </si>
  <si>
    <t>Thôn Bản Hon</t>
  </si>
  <si>
    <t>Kinh~2,9%; Dao~10,2%; Tày~83%; Nùng~2,7%; Sán Chay~1,1%</t>
  </si>
  <si>
    <t>14Km</t>
  </si>
  <si>
    <t>Kinh~6,4%; Dao~1,8%; Tày~70,2%; Nùng~21,6%</t>
  </si>
  <si>
    <t>16Km (trong đó có 1Km đường đất)</t>
  </si>
  <si>
    <t>Thôn Pác Châm</t>
  </si>
  <si>
    <t>Kinh~10,8%; Tày~12%; Mông~77,1%</t>
  </si>
  <si>
    <t>19 Km</t>
  </si>
  <si>
    <t>Kinh~1,1%; Dao~3,3%; Tày~64,6%; Nùng~23,4%; Mông~6,8%; Mường~0,4%; Thái~0,4%</t>
  </si>
  <si>
    <t>23Km (riêng đường đất khoảng 3 Km)</t>
  </si>
  <si>
    <t>Thôn Nà Nộc</t>
  </si>
  <si>
    <t>Kinh~5,4%; Dao~67%; Tày~9,3%; Nùng~4,6%; Mông~13,7%; Mường~0,4%; Thái~0,4%</t>
  </si>
  <si>
    <t>22 Km</t>
  </si>
  <si>
    <t>Thôn Tổm Làm</t>
  </si>
  <si>
    <t>18Km( riêng đường đất khoảng 4Km)</t>
  </si>
  <si>
    <t>Thôn Nà Còi</t>
  </si>
  <si>
    <t>Dao~96,2%; Tày~1,2%; Nùng~2,1%; Kinh~0,6%</t>
  </si>
  <si>
    <t>25Km</t>
  </si>
  <si>
    <t>Thôn Bản Lấp</t>
  </si>
  <si>
    <t>Chưa có sóng điện thoại</t>
  </si>
  <si>
    <t>X. Phượng Tiến</t>
  </si>
  <si>
    <t>Xóm Tân Tiến 1</t>
  </si>
  <si>
    <t>Kinh 33,5%; Tày 30,4%; Sán Chỉ 21,7%; dân tộc khác 14,3%</t>
  </si>
  <si>
    <t>Xóm Tân Tiến 2</t>
  </si>
  <si>
    <t>Sán Chỉ 64,1%; Tày 9,5%; Kinh 9,5%; dân tộc khác 17,0%</t>
  </si>
  <si>
    <t>Xóm Tân Tiến 3</t>
  </si>
  <si>
    <t>Tày 37,4%; Sán Chỉ 25,7%; Kinh 22,7%; dân tộc khác 14,2%</t>
  </si>
  <si>
    <t>Xóm Tân Tiến 4</t>
  </si>
  <si>
    <t>Tày 29,7%; Sán Chỉ 25,0%; Kinh 22,7%; dân tộc khác 22,6%</t>
  </si>
  <si>
    <t>Xóm Kèn Dương</t>
  </si>
  <si>
    <t>Tày 67,6%; Nùng 10,8%; Sán Chỉ 9,0%; dân tộc khác 12,5%</t>
  </si>
  <si>
    <t>Xóm Tân Hợp</t>
  </si>
  <si>
    <t>Tày 41,9%; Kinh 17,6%; Sán Chỉ 5,7%; dân tộc khác 34,8%</t>
  </si>
  <si>
    <t>Xóm Tràng</t>
  </si>
  <si>
    <t>Tày 77,4%; Kinh 6,3%; Sán Chỉ 5,0%; dân tộc khác 11,3%</t>
  </si>
  <si>
    <t>Xóm Coóc</t>
  </si>
  <si>
    <t>Nùng 40,9%; Tày 34,1%; Kinh 14,7%; dân tộc khác 10,3%</t>
  </si>
  <si>
    <t>Xóm Làng Bấy</t>
  </si>
  <si>
    <t>Tày 37,6%; Sán Chỉ 31,9%; Nùng 19,2%; dân tộc khác 11,4%</t>
  </si>
  <si>
    <t>Xóm Pải</t>
  </si>
  <si>
    <t>Tày 51,6%; Kinh 28,7%; Nùng 8,9%; dân tộc khác 10,8%</t>
  </si>
  <si>
    <t>Xóm Lợi A</t>
  </si>
  <si>
    <t>Tày 87,9%; Kinh 8,0%; Sán Chỉ 1,5%; dân tộc khác 2,5%</t>
  </si>
  <si>
    <t>Xóm Lợi B</t>
  </si>
  <si>
    <t>Tày 86,5%; Kinh 7,2%; Nùng 2,7%; dân tộc khác 3,6%</t>
  </si>
  <si>
    <t>Xóm Nà Lang</t>
  </si>
  <si>
    <t>Tày 81,6%; Kinh 10,2%; Nùng 3,8%; dân tộc khác 4,4%</t>
  </si>
  <si>
    <t>Xóm Cấm</t>
  </si>
  <si>
    <t>Tày 81,5%; Kinh 10,8%; Sán Chỉ 2,4%; dân tộc khác 5,4%</t>
  </si>
  <si>
    <t>Xóm Tổ</t>
  </si>
  <si>
    <t>Tày 89,1%; Kinh 5,1%; Nùng 1,6%; dân tộc khác 4,2%</t>
  </si>
  <si>
    <t>Xóm Đình Phỉnh</t>
  </si>
  <si>
    <t>Tày 76,3%; Kinh 18,3%; Nùng 1,6%; dân tộc khác 3,8%</t>
  </si>
  <si>
    <t>Xóm Bản Màn</t>
  </si>
  <si>
    <t>Sán Chỉ 53,4%; Tày 16,2%; Kinh 9,2%; dân tộc khác 21,2%</t>
  </si>
  <si>
    <t>Xóm Khau Lang</t>
  </si>
  <si>
    <t>Sán Chỉ 53,0%; Tày 18,7%; Kinh 8,2%; dân tộc khác 20,1%</t>
  </si>
  <si>
    <t>Xóm Đồng Tốc</t>
  </si>
  <si>
    <t>Sán Chỉ 54,5%; Tày 12,4%; Kinh 11,3%; dân tộc khác 21,8%</t>
  </si>
  <si>
    <t>Xóm Đồng Muồng</t>
  </si>
  <si>
    <t>Sán Chỉ 66,7%; Tày 9,5%; Kinh 2,8%; dân tộc khác 21,1%</t>
  </si>
  <si>
    <t>Xóm Làng Ngoã</t>
  </si>
  <si>
    <t>Tày 41,6%; Sán Chỉ 30,1%; Kinh 14,2%; dân tộc khác 14,0%</t>
  </si>
  <si>
    <t>Xóm Làng Đúc</t>
  </si>
  <si>
    <t>Sán Chỉ 55,9%; Tày 38,2%; Kinh 3,8%; dân tộc khác 2,2%</t>
  </si>
  <si>
    <t>Xóm Làng Dạ</t>
  </si>
  <si>
    <t>Tày 78,4%; Kinh 9,0%; Sán Chỉ 4,8%; dân tộc khác 7,8%</t>
  </si>
  <si>
    <t>Xóm Khuổi Lừa</t>
  </si>
  <si>
    <t>Kinh 35,2%; Tày 21,3%; Dao 13,9%; dân tộc khác 29,6%</t>
  </si>
  <si>
    <t>Xóm Thịnh Mỹ</t>
  </si>
  <si>
    <t>Tày 59,7%; Sán Chỉ 23,7%; Kinh 5,2%; dân tộc khác 11,4%</t>
  </si>
  <si>
    <t>Xóm Hợp Thành 1</t>
  </si>
  <si>
    <t>Tày 53,5%; Sán Chỉ 20,0%; Kinh 19,4%; dân tộc khác 7,1%</t>
  </si>
  <si>
    <t>Xóm Hợp Thành 2</t>
  </si>
  <si>
    <t>Tày 72,5%; Kinh 10,2%; Nùng 7,8%; dân tộc khác 9,6%</t>
  </si>
  <si>
    <t xml:space="preserve">1 km </t>
  </si>
  <si>
    <t>X. Quảng Bạch</t>
  </si>
  <si>
    <t>Thôn Nà Lịn</t>
  </si>
  <si>
    <t>Dao~93,7%; Tày~2,6%; các Khác~3,7%</t>
  </si>
  <si>
    <t>Thôn Phai Điểng</t>
  </si>
  <si>
    <t>Tày~94,4; Kinh~3,1; các Khác~2,5%</t>
  </si>
  <si>
    <t>Thôn Nà Ngần</t>
  </si>
  <si>
    <t>Tày~88,4%; Nùng~7,8%; Kinh~1,9%; các Khác~1,9%</t>
  </si>
  <si>
    <t>Tày~95,9%; Nùng~1,5%; Dao~1,5%; các Khác~1,1%</t>
  </si>
  <si>
    <t>Thôn Phiêng Đén</t>
  </si>
  <si>
    <t>Mông 74%; Dao~24,9%; các Khác~ 1,1%</t>
  </si>
  <si>
    <t>Dao~52,7%; Tày~44,1%; các Khác~3,2%</t>
  </si>
  <si>
    <t>Thôn Khuổi Đăm</t>
  </si>
  <si>
    <t>Dao~71,9%; Tày~17,1; Kinh~9,2%; các Khác~1,8%</t>
  </si>
  <si>
    <t>Thôn Bản Duồn</t>
  </si>
  <si>
    <t>Tày~93,4%; Kinh~3,4%; các Khác~3,2%</t>
  </si>
  <si>
    <t>Thôn Bản Mạ</t>
  </si>
  <si>
    <t>Tày~91,2%; Kinh~3,9%; Dao~2,9%;  các Khác~2%</t>
  </si>
  <si>
    <t>Thôn Bản Lác</t>
  </si>
  <si>
    <t>Tày~92,2%; Dao~4,7%; các Khác~3,1%</t>
  </si>
  <si>
    <t>Thôn Khuổi Vùa</t>
  </si>
  <si>
    <t>Dao~93,6%; Tày~5,9%; các Khác~0,6%</t>
  </si>
  <si>
    <t>X. Quang Sơn</t>
  </si>
  <si>
    <t>Nùng, Tày, Dao, Sán Dìu, Kinh</t>
  </si>
  <si>
    <t>6,62km</t>
  </si>
  <si>
    <t>Đang sử dụng phòng chức năng của trung tâm văn hóa xã để họp xóm</t>
  </si>
  <si>
    <t>Xóm Ba Đình</t>
  </si>
  <si>
    <t>Nùng, Tày, Dao, Kinh</t>
  </si>
  <si>
    <t>6.16km</t>
  </si>
  <si>
    <t>Xóm Đồng Mẫu</t>
  </si>
  <si>
    <t>Tày, Nùng, Kinh</t>
  </si>
  <si>
    <t>7.77km</t>
  </si>
  <si>
    <t>Xóm Mỏ Ba</t>
  </si>
  <si>
    <t>Mông, Nùng, Dao, Tày, Kinh</t>
  </si>
  <si>
    <t>Xóm Đồng Luông</t>
  </si>
  <si>
    <t>Nùng, Sán Chay, Dao, Kinh</t>
  </si>
  <si>
    <t>7,9km</t>
  </si>
  <si>
    <t>Xóm Đồng Mây</t>
  </si>
  <si>
    <t>Nùng, Dao, Tày, Kinh</t>
  </si>
  <si>
    <t>Xóm Làng Giếng</t>
  </si>
  <si>
    <t xml:space="preserve">X-150 </t>
  </si>
  <si>
    <t>Nùng, Dao, Tày, Sán Dìu, Kinh</t>
  </si>
  <si>
    <t>Xóm Hồng Phong</t>
  </si>
  <si>
    <t>Xóm Lân Quan</t>
  </si>
  <si>
    <t>Mông, Dao, Nùng, Kinh</t>
  </si>
  <si>
    <t>Xóm Xuân Quang</t>
  </si>
  <si>
    <t>Nùng, Tày, Dao, Sán Chay, Sán Dìu, Kinh</t>
  </si>
  <si>
    <t>Nùng, Tày, Dao, Sán Chay, Kinh</t>
  </si>
  <si>
    <t>3,9km</t>
  </si>
  <si>
    <t>Xóm Đồng Thu</t>
  </si>
  <si>
    <t>Xóm La Giang</t>
  </si>
  <si>
    <t>Xóm Trung Sơn</t>
  </si>
  <si>
    <t>Mông, Tày, Nùng, Sán Dìu, Kinh</t>
  </si>
  <si>
    <t>Xóm Lân Đăm</t>
  </si>
  <si>
    <t>Mông</t>
  </si>
  <si>
    <t>X. Quân Chu</t>
  </si>
  <si>
    <t>Kinh~95,3%; Nùng~2,3%; Tày~1,73%; Khác~0,67%</t>
  </si>
  <si>
    <t>Kinh~71,9%; Nùng~11,24%; Tày~10,68%; Khác~6,18%</t>
  </si>
  <si>
    <t>Khoảng 2,7km</t>
  </si>
  <si>
    <t>Kinh~91,6%; Tày~3,82%; Khác~4,58%</t>
  </si>
  <si>
    <t>Kinh~89,6%; Dao~3,83%; Tày~2,74%; Nùng~1,91%; Khác~1,92%</t>
  </si>
  <si>
    <t>Kinh~89,8%; Tày~3,4%; 
Nùng~1,7%; Khác~5,1%</t>
  </si>
  <si>
    <t>Kinh~97,2%; 
Khác~(Dao; Tày; Nùng)~2,8%</t>
  </si>
  <si>
    <t>Kinh~97,2%; 
Khác~(Dao; Tày; Nùng; Thái; Cao Lan)~2,8%</t>
  </si>
  <si>
    <t>Kinh~93,5%; Tày~3,61%; Khác~2,89%</t>
  </si>
  <si>
    <t>Xóm Cơ khí Công trình</t>
  </si>
  <si>
    <t>Kinh~78,7%; 
Tày~13,22%; 
Khác~(Sán Dìu; Nùng; Dao)~8,08%</t>
  </si>
  <si>
    <t>Khoảng 1,2km</t>
  </si>
  <si>
    <t>Xóm Khu vực Nhà máy</t>
  </si>
  <si>
    <t>Kinh~83,8%; Dao~4,47%; Nùng~3,91%; Tày~3,63%; Khác~4,19%</t>
  </si>
  <si>
    <t>Xóm Hoà Bình</t>
  </si>
  <si>
    <t>Dao~50,85%; Kinh~43,5%; Khác~5,65%</t>
  </si>
  <si>
    <t>Kinh~74,0%; Dao~19,25%; Khác~6,75%</t>
  </si>
  <si>
    <t>Xóm Vang</t>
  </si>
  <si>
    <t>Dao~89,39%; Kinh~8,7%; Khác~1,91%</t>
  </si>
  <si>
    <t>Xóm Đền</t>
  </si>
  <si>
    <t>Kinh~73,3%; Dao~22,22%; 
Khác~4,48%</t>
  </si>
  <si>
    <t>Dao~65,29%; Kinh~27,7%; Khác~7,01%</t>
  </si>
  <si>
    <t>Xóm Tân Vinh</t>
  </si>
  <si>
    <t>Kinh~60,5%; Dao~33,7%; Khác~5,8%</t>
  </si>
  <si>
    <t>Xóm Chiểm</t>
  </si>
  <si>
    <t>Dao~57,17%; Kinh~38,1%; 
Sán Dìu~3,7%; Khác~1,03%</t>
  </si>
  <si>
    <t>Kinh~88,6%; 
Sán Dìu~6,04%; 
Khác~5,36%</t>
  </si>
  <si>
    <t>Xóm Trung Nhang</t>
  </si>
  <si>
    <t>Kinh~90,7%; Tày~3,34%; Nùng~2,38%; Khác~3,58%</t>
  </si>
  <si>
    <t>Xóm Đồng Ngè</t>
  </si>
  <si>
    <t>Kinh~89,1%; 
Tày~5,45%; 
Sán Dìu~3,63%; 
Khác~1,82%</t>
  </si>
  <si>
    <t>Xóm Nương Cao</t>
  </si>
  <si>
    <t>Kinh~87,7%; 
Sán Dìu~5,81%; Tày~2,68%; 
Khác~3,81%</t>
  </si>
  <si>
    <t>Xóm Nông Trường</t>
  </si>
  <si>
    <t>Kinh~90,4%; 
Sán Dìu~4,8%; Khác~4,8%</t>
  </si>
  <si>
    <t>Xóm Đầu Cầu</t>
  </si>
  <si>
    <t>Kinh~87,2%; Tày~6,4%; Khác~6,4%</t>
  </si>
  <si>
    <t>Xóm Lò Mật</t>
  </si>
  <si>
    <t>Kinh~88,9%; 
Sán Dìu~5,29%; Khác~5,81%</t>
  </si>
  <si>
    <t>Xóm Đồng Gốc</t>
  </si>
  <si>
    <t>Kinh~91,7%; 
Sán Dìu~2,26%; Nùng~2,01%; Khác~4,03%</t>
  </si>
  <si>
    <t>Xóm Thậm Thình</t>
  </si>
  <si>
    <t>Kinh~56,9%; 
Sán Dìu~33,7%; Khác~9,40%</t>
  </si>
  <si>
    <t>X. Sảng Mộc</t>
  </si>
  <si>
    <t>Xóm Khuổi Mèo</t>
  </si>
  <si>
    <t>Xóm Nà Ca</t>
  </si>
  <si>
    <t>Tày</t>
  </si>
  <si>
    <t>Xóm Bản Chương</t>
  </si>
  <si>
    <t>Tày; Dao; khác</t>
  </si>
  <si>
    <t>Xóm Bản Chấu</t>
  </si>
  <si>
    <t>Tày, khác</t>
  </si>
  <si>
    <t>Xóm Nghinh Tác</t>
  </si>
  <si>
    <t>Xóm Nà Lay</t>
  </si>
  <si>
    <t>Dao; Tày</t>
  </si>
  <si>
    <t>Xóm Khuổi Chạo</t>
  </si>
  <si>
    <t>Dao; Nùng</t>
  </si>
  <si>
    <t>Dao</t>
  </si>
  <si>
    <t>X. Tân Cương</t>
  </si>
  <si>
    <t>Xóm Bình Định 1</t>
  </si>
  <si>
    <t>Tày, Nùng, Sán Dìu</t>
  </si>
  <si>
    <t>Xóm Bình Định 2</t>
  </si>
  <si>
    <t>Xóm Bình Định 3</t>
  </si>
  <si>
    <t>X-71</t>
  </si>
  <si>
    <t>Xóm Bá Vân 1</t>
  </si>
  <si>
    <t>Xóm Bá Vân 2</t>
  </si>
  <si>
    <t>Xóm Bá Vân 3</t>
  </si>
  <si>
    <t>Xóm Bá Vân 4</t>
  </si>
  <si>
    <t>Xóm Trung tâm</t>
  </si>
  <si>
    <t>Xóm Long Vân</t>
  </si>
  <si>
    <t>Xóm Xuân Đãng 1</t>
  </si>
  <si>
    <t>Xóm Xuân Đãng 2</t>
  </si>
  <si>
    <t>Tày, Nùng</t>
  </si>
  <si>
    <t>Xóm Xuân Đãng 3</t>
  </si>
  <si>
    <t>Xóm Cây Lá</t>
  </si>
  <si>
    <t>Tày, Nùng, Mường, Cao Lan, Sán Dìu</t>
  </si>
  <si>
    <t>Xóm Đông Hưng</t>
  </si>
  <si>
    <t>Xóm Linh Sơn 1</t>
  </si>
  <si>
    <t>X-20</t>
  </si>
  <si>
    <t>Xóm Linh Sơn 2</t>
  </si>
  <si>
    <t>Xóm Kim Long</t>
  </si>
  <si>
    <t>Tày, Nùng, Mường, Ngái, Sán Dìu</t>
  </si>
  <si>
    <t>Xóm Khe Lim</t>
  </si>
  <si>
    <t>Khoảng 14km</t>
  </si>
  <si>
    <t>Xóm Lát Đá</t>
  </si>
  <si>
    <t>Xóm Tiền Tiến</t>
  </si>
  <si>
    <t>Tày, Sán Dìu Dao</t>
  </si>
  <si>
    <t>Xóm Nam Đồng</t>
  </si>
  <si>
    <t>Tày, Nùng~Ê đê, Sán Dìu</t>
  </si>
  <si>
    <t>Mượn NVH xã Tân Cương trước sáp nhập</t>
  </si>
  <si>
    <t>Xóm Y Na</t>
  </si>
  <si>
    <t>Tày, Nùng, Ngái</t>
  </si>
  <si>
    <t>Xóm Nam Thái</t>
  </si>
  <si>
    <t>Tày, Nùng, Mường, Cao Lan</t>
  </si>
  <si>
    <t>Xóm Đội Cấn</t>
  </si>
  <si>
    <t>Xóm Nam Hưng</t>
  </si>
  <si>
    <t>Tày, Nùng, Dao, Hoa</t>
  </si>
  <si>
    <t>Xóm Gò Pháo</t>
  </si>
  <si>
    <t>Xóm Guộc</t>
  </si>
  <si>
    <t>Xóm Soi Vàng</t>
  </si>
  <si>
    <t>Ngái, Cao Lan, Sán Chí</t>
  </si>
  <si>
    <t>Xóm Hồng Thái 1</t>
  </si>
  <si>
    <t>Xóm Hồng Thái 2</t>
  </si>
  <si>
    <t>Xóm Nhân Hòa</t>
  </si>
  <si>
    <t>Nùng, Sán Dìu, Ngái</t>
  </si>
  <si>
    <t>Xóm Phú</t>
  </si>
  <si>
    <t>Tày, Nùng, Ngái, Sán Dìu</t>
  </si>
  <si>
    <t>Xóm Cường</t>
  </si>
  <si>
    <t>Khoảng km</t>
  </si>
  <si>
    <t>Xóm Thịnh</t>
  </si>
  <si>
    <t>Tày, Nùng, Ngái, Sán Dìu, Cao Lan</t>
  </si>
  <si>
    <t>Xóm Cương Lăng</t>
  </si>
  <si>
    <t>Tày, Nùng, Cao Lan, Ngái, Sán Dìu,  Khơ Nông</t>
  </si>
  <si>
    <t>Xóm Đầu Phần</t>
  </si>
  <si>
    <t>Xóm Tân Đức</t>
  </si>
  <si>
    <t>Tày, Nùng, Mường, Ngái, Sán Dìu, Hoa</t>
  </si>
  <si>
    <t>Xóm Lượt</t>
  </si>
  <si>
    <t>Sán dìu, nùng</t>
  </si>
  <si>
    <t>Xóm Phúc Hòa</t>
  </si>
  <si>
    <t>Tày, Nùng, Sán Dìu, Ê đê, Cao Lan</t>
  </si>
  <si>
    <t>Xóm Đức Hòa</t>
  </si>
  <si>
    <t>Xóm Khánh Hòa</t>
  </si>
  <si>
    <t>Tày, Nùng, Giao</t>
  </si>
  <si>
    <t>Xóm Làng Mon</t>
  </si>
  <si>
    <t>Khoảng  3km</t>
  </si>
  <si>
    <t>X. Tân Kỳ</t>
  </si>
  <si>
    <t>Thôn Khuổi Đeng 1</t>
  </si>
  <si>
    <t>Tày~2,7%; Kinh~1,6%; Dao~95,7%</t>
  </si>
  <si>
    <t>Thôn Khuổi Đeng 2</t>
  </si>
  <si>
    <t>Tày~2,8%; Kinh~4,1%; Dao~93,1%</t>
  </si>
  <si>
    <t>17km (trong đó 0,3km đường đất)</t>
  </si>
  <si>
    <t>Thôn Nà Khu</t>
  </si>
  <si>
    <t>Tày~1,7%; Kinh~0,6%; Dao~97,7%</t>
  </si>
  <si>
    <t>Thôn Nặm Dất</t>
  </si>
  <si>
    <t>Tày~1,6%; Kinh~1%; Dao~96,4%</t>
  </si>
  <si>
    <t>Thôn Bản Lù</t>
  </si>
  <si>
    <t>Tày~1,6%; Kinh~2%; Dao~95,4%</t>
  </si>
  <si>
    <t>29km (trong đó 1,5km đường đất)</t>
  </si>
  <si>
    <t>Thôn Phya Rả</t>
  </si>
  <si>
    <t>Tày~3,2%; Dao~96,8%</t>
  </si>
  <si>
    <t>30km (trong đó 10km đường đất)</t>
  </si>
  <si>
    <t>Thôn Nà Chang</t>
  </si>
  <si>
    <t>Tày~87,1%; Kinh~8,7%; Khác~4,2%</t>
  </si>
  <si>
    <t>Thôn Bản Vọt</t>
  </si>
  <si>
    <t>Tày~90%; Kinh~7,2%; Khác~2,8%</t>
  </si>
  <si>
    <t>Thôn Bản Đồn</t>
  </si>
  <si>
    <t>Tày~92,1%; Kinh~5,5%; Khác~2,4%</t>
  </si>
  <si>
    <t>7km (trong đó 1,5km đường đất)</t>
  </si>
  <si>
    <t>Thôn Khuổi Nhàng</t>
  </si>
  <si>
    <t>Tày~1,8%; Kinh~1,2%; Dao~97%</t>
  </si>
  <si>
    <t>13km (trong đó 1km đường đất)</t>
  </si>
  <si>
    <t>Thôn Bản Giác</t>
  </si>
  <si>
    <t>Tày~81,9%; Kinh~9,4%; Khác~8,7%</t>
  </si>
  <si>
    <t>7km (trong đó 1km đường đất)</t>
  </si>
  <si>
    <t>Thôn Tân Khang</t>
  </si>
  <si>
    <t>Tày~1,4%; Kinh~1,2%; Dao~97,4%</t>
  </si>
  <si>
    <t>9km (trong đó 3km đường đất)</t>
  </si>
  <si>
    <t>Thôn Mỏ Khang</t>
  </si>
  <si>
    <t>Tày~2%; 
Kinh~1%; Dao~97%</t>
  </si>
  <si>
    <t>15km (trong đó 3km đường đất)</t>
  </si>
  <si>
    <t>Tày~84,4%; Kinh~9,5%; Khác~6,1%</t>
  </si>
  <si>
    <t>Thôn Nà Cà 1</t>
  </si>
  <si>
    <t>Tày~81,4%; Kinh~12,9%; Khác~5,7%</t>
  </si>
  <si>
    <t>Thôn Nà Cà 2</t>
  </si>
  <si>
    <t>Tày~82,9%; Kinh~8,7%; Khác~8,4%</t>
  </si>
  <si>
    <t>Thôn Bản Phố</t>
  </si>
  <si>
    <t>Tày~91,3%; Kinh~6,3%; Khác~2,4%</t>
  </si>
  <si>
    <t>2,5km (trong đó 2,4km đường đất)</t>
  </si>
  <si>
    <t>Thôn Khau Lồm</t>
  </si>
  <si>
    <t>14km (trong đó 2km đường đất)</t>
  </si>
  <si>
    <t>Thôn Phiêng Câm</t>
  </si>
  <si>
    <t>Tày~1%; 
Dao~99%</t>
  </si>
  <si>
    <t>16km (trong đó 4km đường đất)</t>
  </si>
  <si>
    <t>Thôn Nà Nguộc</t>
  </si>
  <si>
    <t>Tày~1,6%; Kinh~1,6%; Dao~96,8%</t>
  </si>
  <si>
    <t>5km (trong đó 2km đường đất)</t>
  </si>
  <si>
    <t>Thôn Tân Minh</t>
  </si>
  <si>
    <t>Tày~2,8%; Kinh~1,5%; Dao~95,7%</t>
  </si>
  <si>
    <t>Thôn Công Tum</t>
  </si>
  <si>
    <t>Tày~43,2%; Kinh~49,7%; Khác~7,1%</t>
  </si>
  <si>
    <t>X. Tân Khánh</t>
  </si>
  <si>
    <t>Xóm Bãi Phẳng</t>
  </si>
  <si>
    <t>Kinh~99,6%; 
Sán Dìu 0,04%</t>
  </si>
  <si>
    <t>Xóm Bàn Đạt</t>
  </si>
  <si>
    <t>Kinh~99,9%</t>
  </si>
  <si>
    <t>Xóm Bờ Tấc</t>
  </si>
  <si>
    <t>Sán Dìu 95,43%; 
Tày~; Nùng; Kinh</t>
  </si>
  <si>
    <t>Xóm Cầu Mành</t>
  </si>
  <si>
    <t>Sá Dìu 91,95%; 
Tày~; Nùng; Kinh</t>
  </si>
  <si>
    <t>Xóm Đá Bạc</t>
  </si>
  <si>
    <t>Sá Dìu 97,67%; 
Tày~; Nùng; Kinh</t>
  </si>
  <si>
    <t>Xóm Đồng Quan</t>
  </si>
  <si>
    <t>Sá Dìu 89,57%; 
Tày~; Nùng; Kinh</t>
  </si>
  <si>
    <t>Xóm Đồng Vĩ</t>
  </si>
  <si>
    <t>Kinh~92,11%; 
Sán Dìu; Nùng</t>
  </si>
  <si>
    <t>Xóm Na Chặng</t>
  </si>
  <si>
    <t>Kinh~96,8%; Sán Dìu</t>
  </si>
  <si>
    <t>Xóm Phú Lợi</t>
  </si>
  <si>
    <t>Kinh~83%; Sán Dìu; Tày; Nùng</t>
  </si>
  <si>
    <t>Xóm Tân Minh</t>
  </si>
  <si>
    <t>Kinh~97,5%; Sán Dìu; Tày</t>
  </si>
  <si>
    <t>Xóm Trung Đình</t>
  </si>
  <si>
    <t>Kinh~98,4%</t>
  </si>
  <si>
    <t>Xóm Việt Long</t>
  </si>
  <si>
    <t>Kinh~96,1%</t>
  </si>
  <si>
    <t>Kinh~94,4%</t>
  </si>
  <si>
    <t>Xóm Cầu Ngầm</t>
  </si>
  <si>
    <t>Kinh~99,1%</t>
  </si>
  <si>
    <t>Xóm Na Ri</t>
  </si>
  <si>
    <t>Xóm Hoàng Mai 2</t>
  </si>
  <si>
    <t>Xóm La Muôi</t>
  </si>
  <si>
    <t>Xóm Hoàng Mai 1</t>
  </si>
  <si>
    <t>Xóm Cà</t>
  </si>
  <si>
    <t>Xóm Kim Bảng</t>
  </si>
  <si>
    <t>Xóm Đồng Bầu</t>
  </si>
  <si>
    <t>Xóm La Tú</t>
  </si>
  <si>
    <t>Xóm Cầu Cong</t>
  </si>
  <si>
    <t>Xóm Bằng Tranh</t>
  </si>
  <si>
    <t>Xóm Kê</t>
  </si>
  <si>
    <t>Kinh~68%; Sán Dìu; Tày~Nùng; Hoa</t>
  </si>
  <si>
    <t>Xóm Thông</t>
  </si>
  <si>
    <t>Xóm Tre</t>
  </si>
  <si>
    <t>Xóm Cả</t>
  </si>
  <si>
    <t>Kinh~79%; Sán Dìu; Tày~Nùng; Hoa</t>
  </si>
  <si>
    <t>Xóm Dẫy</t>
  </si>
  <si>
    <t>Xóm Chám</t>
  </si>
  <si>
    <t>Xóm Xuân Đào</t>
  </si>
  <si>
    <t>Xóm La Lý</t>
  </si>
  <si>
    <t>Xóm Đoàn Kết</t>
  </si>
  <si>
    <t>Xóm Phú Minh</t>
  </si>
  <si>
    <t>X. Tân Thành</t>
  </si>
  <si>
    <t>Xóm Giếng Mật</t>
  </si>
  <si>
    <t>Kinh~18,24%; DTTS 81,76%</t>
  </si>
  <si>
    <t>Xóm Vầu</t>
  </si>
  <si>
    <t>Kinh~98%; DTTS~2,0%</t>
  </si>
  <si>
    <t>Xóm Hân</t>
  </si>
  <si>
    <t>Kinh~78,07%; DTTS~21,93%</t>
  </si>
  <si>
    <t>Xóm Vực Giảng</t>
  </si>
  <si>
    <t>Kinh~25,79%; DTTS~74,21%</t>
  </si>
  <si>
    <t>Xóm Đồng Ca</t>
  </si>
  <si>
    <t>Kinh~53,92%; DTTS~46,08%</t>
  </si>
  <si>
    <t>Xóm Thanh Lương</t>
  </si>
  <si>
    <t>Kinh~90,84%; DTTS~9,16%</t>
  </si>
  <si>
    <t>Xóm Tè</t>
  </si>
  <si>
    <t>Kinh~94,92%; DTTS~5,08%</t>
  </si>
  <si>
    <t>Kinh~90,97%; DTTS~9,03%</t>
  </si>
  <si>
    <t>Xóm U</t>
  </si>
  <si>
    <t>Kinh~88,76%; DTTS~11,24%</t>
  </si>
  <si>
    <t>Xóm Giàn</t>
  </si>
  <si>
    <t>Kinh~48,33%; DTTS~51,67%</t>
  </si>
  <si>
    <t>Xóm Trụ Sở</t>
  </si>
  <si>
    <t>Kinh~69,44%; DTTS~30,56%</t>
  </si>
  <si>
    <t>Kinh~21,26%; DTTS~78,74%</t>
  </si>
  <si>
    <t>Xóm Trại giữa</t>
  </si>
  <si>
    <t>Kinh~35,79%; DTTS~64,21%</t>
  </si>
  <si>
    <t>Xóm Vàng Ngoài</t>
  </si>
  <si>
    <t>Kinh~30,76%; DTTS~69,24%</t>
  </si>
  <si>
    <t>Xóm Vo</t>
  </si>
  <si>
    <t>Kinh~35,8%; DTTS~64,20%</t>
  </si>
  <si>
    <t>Xóm Đồng Bốn</t>
  </si>
  <si>
    <t>Kinh~30,61%; DTTS~69,39%</t>
  </si>
  <si>
    <t>Xóm Hoà Lâm</t>
  </si>
  <si>
    <t>Kinh~7,45%; DTTS~92,55%</t>
  </si>
  <si>
    <t>Xóm La Lẻ</t>
  </si>
  <si>
    <t>Kinh~25,14%; DTTS~74,86%</t>
  </si>
  <si>
    <t>Xóm La Bì</t>
  </si>
  <si>
    <t>Kinh~49,57%; DTTS~50,43%</t>
  </si>
  <si>
    <t>Xóm Cầu Muối</t>
  </si>
  <si>
    <t>Kinh~62,79%; DTTS~37,21%</t>
  </si>
  <si>
    <t>Kinh~69,85%; DTTS~30,15%</t>
  </si>
  <si>
    <t>Xóm Suối Lửa</t>
  </si>
  <si>
    <t>Kinh~23,21%; DTTS~76,79%</t>
  </si>
  <si>
    <t>Xóm Non Tranh</t>
  </si>
  <si>
    <t>Kinh~89,47%; DTTS~10,53%</t>
  </si>
  <si>
    <t>Kinh~5,14%; DTTS~94,86%</t>
  </si>
  <si>
    <t>Xóm Xuân Lai</t>
  </si>
  <si>
    <t>Kinh~94,87%; DTTS~5,13%</t>
  </si>
  <si>
    <t>Xóm Mỏn Thượng</t>
  </si>
  <si>
    <t>Kinh~97,54%; DTTS~2,46%</t>
  </si>
  <si>
    <t>Xóm Mỏn Hạ</t>
  </si>
  <si>
    <t>Kinh~94,75%; DTTS~5,25%</t>
  </si>
  <si>
    <t>Xóm Đòng Tân</t>
  </si>
  <si>
    <t>Kinh~96,49%; DTTS~3,51%</t>
  </si>
  <si>
    <t>Xóm Núi Chùa</t>
  </si>
  <si>
    <t>Kinh~85,82%; DTTS~14,18%</t>
  </si>
  <si>
    <t>Xóm Thòng Bong</t>
  </si>
  <si>
    <t>Kinh~94,77%; DTTS~5,23%</t>
  </si>
  <si>
    <t>Xóm Trạng Đài</t>
  </si>
  <si>
    <t>Kinh~67,04%; DTTS~32,96%</t>
  </si>
  <si>
    <t>Xóm Bạch Thạch</t>
  </si>
  <si>
    <t>Kinh~97,35%; DTTS~2,65%</t>
  </si>
  <si>
    <t>Xóm La Đuốc</t>
  </si>
  <si>
    <t>Kinh~91,67%; DTTS~8,33%</t>
  </si>
  <si>
    <t>Kinh~93,62%; DTTS~6,38%</t>
  </si>
  <si>
    <t>Xóm Châu</t>
  </si>
  <si>
    <t>Kinh~94,12%; DTTS~5,88%</t>
  </si>
  <si>
    <t>Xóm La Đao</t>
  </si>
  <si>
    <t>Kinh~97,29%; DTTS~2,71%</t>
  </si>
  <si>
    <t>Kinh~61,26%; DTTS~38,74%</t>
  </si>
  <si>
    <t>Xóm Hải Minh</t>
  </si>
  <si>
    <t>Kinh~63,29%; DTTS~36,71%</t>
  </si>
  <si>
    <t>Xóm Bờ La</t>
  </si>
  <si>
    <t>Kinh~9,95%; DTTS~90,05%</t>
  </si>
  <si>
    <t>Xóm Đèo Khê</t>
  </si>
  <si>
    <t>Kinh~49,28%; DTTS~50,72%</t>
  </si>
  <si>
    <t>X. Thành Công</t>
  </si>
  <si>
    <t>Xóm Đặt</t>
  </si>
  <si>
    <t>Kinh ~ 91,23%
DTTS~8,77%</t>
  </si>
  <si>
    <t>Xóm Na Lang 1</t>
  </si>
  <si>
    <t>Kinh~17,7%
DTTS~82,3%</t>
  </si>
  <si>
    <t>Xóm Làng Đanh</t>
  </si>
  <si>
    <t>DTTS~0,97%
Kinh ~ 99,03%</t>
  </si>
  <si>
    <t>Xóm Đầm Đanh</t>
  </si>
  <si>
    <t>DTTS~4,89%
Kinh~95,11%</t>
  </si>
  <si>
    <t>Xóm Xuân Hà 2</t>
  </si>
  <si>
    <t>DTTS~16,1%
Kinh ~ 83,9%</t>
  </si>
  <si>
    <t>Xóm Xuân Hà 1</t>
  </si>
  <si>
    <t>DTTS~7,47%
Kinh ~ 92,53%</t>
  </si>
  <si>
    <t>Xóm Tơm 2</t>
  </si>
  <si>
    <t>DTTS~7,64%
Kinh ~ 92,36%</t>
  </si>
  <si>
    <t>Chung NVH xóm Tơm 1</t>
  </si>
  <si>
    <t>Xóm Xuân Hà 3</t>
  </si>
  <si>
    <t>DTTS~9,77%
Kinh ~ 90,23%</t>
  </si>
  <si>
    <t>DTTS~9,78%
Kinh ~ 90,22%</t>
  </si>
  <si>
    <t>Xóm Xuân Dương</t>
  </si>
  <si>
    <t>DTTS~6,86%
Kinh ~ 93,14%</t>
  </si>
  <si>
    <t>Xóm Hạ Đạt</t>
  </si>
  <si>
    <t>DTTS~95,76%
Kinh ~ 4,24%</t>
  </si>
  <si>
    <t>Xóm Nhe</t>
  </si>
  <si>
    <t>DTTS~49,76%
Kinh ~ 50,24%</t>
  </si>
  <si>
    <t>Xóm Bìa</t>
  </si>
  <si>
    <t>DTTS~92,74%
Kinh ~7,26%</t>
  </si>
  <si>
    <t>Xóm Đồng Đông</t>
  </si>
  <si>
    <t>DTTS~9,52%
Kinh ~ 90,58%</t>
  </si>
  <si>
    <t>Xóm Na Lang 2</t>
  </si>
  <si>
    <t>DTTS~53,99%
Kinh ~46,01%</t>
  </si>
  <si>
    <t>Chung NVH xóm Na Lang 1</t>
  </si>
  <si>
    <t>Xóm Tơm1</t>
  </si>
  <si>
    <t>DTTS~6%
Kinh ~ 94%</t>
  </si>
  <si>
    <t>DTTS~9,48%
Kinh ~ 90,52%</t>
  </si>
  <si>
    <t>DTTS~94,29%
Kinh ~ 5,71%</t>
  </si>
  <si>
    <t>Xóm Nhội</t>
  </si>
  <si>
    <t>DTTS~88,92%
Kinh ~ 11,08%</t>
  </si>
  <si>
    <t>Xóm Vạn Phú</t>
  </si>
  <si>
    <t>DTTS~92,7%
Kinh ~ 7,3%</t>
  </si>
  <si>
    <t>Xóm Cầu Dài</t>
  </si>
  <si>
    <t>DTTS~15,29%
Kinh ~ 84,71%</t>
  </si>
  <si>
    <t>Xóm Xuân Hà 4</t>
  </si>
  <si>
    <t>DTTS~8,86%
Kinh ~ 91,14%</t>
  </si>
  <si>
    <t>Xóm Thượng Vụ 2</t>
  </si>
  <si>
    <t>DTTS~6,54%
Kinh ~ 93,46</t>
  </si>
  <si>
    <t>Xóm Thượng Vụ 1</t>
  </si>
  <si>
    <t>DTTS~2,17
Kinh ~ 97,83%</t>
  </si>
  <si>
    <t>Xóm An Hoà</t>
  </si>
  <si>
    <t>DTTS~7,22%
Kinh ~ 92,78%</t>
  </si>
  <si>
    <t>Xóm An Miên</t>
  </si>
  <si>
    <t>DTTS~4,72%
Kinh ~ 95,28%</t>
  </si>
  <si>
    <t>DTTS~4,95%
Kinh ~ 95,05%</t>
  </si>
  <si>
    <t>Xóm Hạ Vụ 1</t>
  </si>
  <si>
    <t>DTTS~4,94%
Kinh ~ 95,06%</t>
  </si>
  <si>
    <t>Xóm Cơ Phi 1</t>
  </si>
  <si>
    <t>DTTS~5,09%
Kinh ~ 94,91%</t>
  </si>
  <si>
    <t>Chung NVH xóm Cơ Phi 2</t>
  </si>
  <si>
    <t>DTTS~5,39%
Kinh ~ 94,61%</t>
  </si>
  <si>
    <t>Chung NVH xón Vạn Kim</t>
  </si>
  <si>
    <t>Xóm Trường Giang</t>
  </si>
  <si>
    <t>DTTS~5,37%
Kinh ~ 94,63%</t>
  </si>
  <si>
    <t>DTTS~2,22%
Kinh ~ 97,78%</t>
  </si>
  <si>
    <t>DTTS~5,35%
Kinh ~ 94,65%</t>
  </si>
  <si>
    <t>Chung NVH xóm Tân Hòa</t>
  </si>
  <si>
    <t>Xóm Bãi Chẩu</t>
  </si>
  <si>
    <t>DTTS~3,83%
Kinh ~ 96,17%</t>
  </si>
  <si>
    <t>Xóm Tân Cương</t>
  </si>
  <si>
    <t>DTTS~4,45%
Kinh ~ 95,55%</t>
  </si>
  <si>
    <t>Xóm Trại Cang</t>
  </si>
  <si>
    <t>DTTS~5,91%
Kinh ~ 94,09%</t>
  </si>
  <si>
    <t>Xóm Nông Vụ 1</t>
  </si>
  <si>
    <t>DTTS~2%
Kinh ~ 98%</t>
  </si>
  <si>
    <t>Chung NVH xóm Nông Vụ 2</t>
  </si>
  <si>
    <t>Xóm Nông Vụ 2</t>
  </si>
  <si>
    <t>DTTS~2,67%
Kinh ~ 97,33%</t>
  </si>
  <si>
    <t>Xóm Nông Vụ 3</t>
  </si>
  <si>
    <t>DTTS~5,85%
Kinh ~ 94,15%</t>
  </si>
  <si>
    <t>Xóm Nông Vụ 4</t>
  </si>
  <si>
    <t>DTTS~5,41%
Kinh ~ 94,59%</t>
  </si>
  <si>
    <t>Xóm Nông Vụ 5</t>
  </si>
  <si>
    <t>DTTS~2,99%
Kinh ~ 97,01%</t>
  </si>
  <si>
    <t>Xóm Hạ Vụ 2</t>
  </si>
  <si>
    <t>DTTS~6,49%
Kinh ~ 93,51</t>
  </si>
  <si>
    <t>Xóm Hạ Vụ 3</t>
  </si>
  <si>
    <t>DTTS~5,86%
Kinh ~ 94,14%</t>
  </si>
  <si>
    <t>Xóm Cơ Phi 2</t>
  </si>
  <si>
    <t>DTTS~3,64%
Kinh ~ 96,36%</t>
  </si>
  <si>
    <t>Xóm Cơ phi 3</t>
  </si>
  <si>
    <t>DTTS~7,83%
Kinh ~ 92,17%</t>
  </si>
  <si>
    <t>Xóm Bến Chẩy 1</t>
  </si>
  <si>
    <t>DTTS~5,33%
Kinh ~ 94,67%</t>
  </si>
  <si>
    <t>Xóm Bến Chẩy 2</t>
  </si>
  <si>
    <t>DTTS~4,32%
Kinh ~ 95,68%</t>
  </si>
  <si>
    <t>Chung NVH xóm NVH xóm Bến Chẩy 1</t>
  </si>
  <si>
    <t>Xóm Vạn Kim</t>
  </si>
  <si>
    <t>DTTS~8,03%
Kinh ~ 91,97%</t>
  </si>
  <si>
    <t>X. Thanh Mai</t>
  </si>
  <si>
    <t>Thôn Nà Đon</t>
  </si>
  <si>
    <t>Tày~0,17%;
 Nùng~0,34%;
 Mường~0,34%</t>
  </si>
  <si>
    <t>Thôn Nà Rẫy</t>
  </si>
  <si>
    <t>&gt; 85%</t>
  </si>
  <si>
    <t>Thôn Chúa Lải</t>
  </si>
  <si>
    <t>&gt;85%</t>
  </si>
  <si>
    <t>Thôn Phiêng Khảo</t>
  </si>
  <si>
    <t>Thôn An Thọ</t>
  </si>
  <si>
    <t>Thôn Khâu Chủ</t>
  </si>
  <si>
    <t>Thôn Khau Ràng</t>
  </si>
  <si>
    <t>&gt;90%</t>
  </si>
  <si>
    <t>Thôn Khau Tổng</t>
  </si>
  <si>
    <t>Thôn Bản Rả</t>
  </si>
  <si>
    <t>Thôn Bản Ruộc</t>
  </si>
  <si>
    <t>Thôn Bản Pá</t>
  </si>
  <si>
    <t>Thôn Khuổi Phấy</t>
  </si>
  <si>
    <t>Thôn An Thịnh</t>
  </si>
  <si>
    <t>Thôn An Phát</t>
  </si>
  <si>
    <t>&gt;80%</t>
  </si>
  <si>
    <t>Thôn Khuổi Rẹt</t>
  </si>
  <si>
    <t>&gt;97%</t>
  </si>
  <si>
    <t>X. Thanh Thịnh</t>
  </si>
  <si>
    <t>Thôn Nà Quang</t>
  </si>
  <si>
    <t>Kinh 4,7%; Tày: 22% 
Dao: 72%; Hoa~0,72, Nùng: 0,98</t>
  </si>
  <si>
    <t>Thôn Khe Thuổng</t>
  </si>
  <si>
    <t>Kinh 8,3%; Tày: 89% 
Dao: 1,4%; Hoa~0,72%, Nùng: 0,78%</t>
  </si>
  <si>
    <t>Thôn Tân Phong</t>
  </si>
  <si>
    <t>Kinh: 8,95%, Tày: 98,54%, Thái: 0,63%</t>
  </si>
  <si>
    <t>Thôn Cao Thanh</t>
  </si>
  <si>
    <t>X-54</t>
  </si>
  <si>
    <t>Kinh: 2,8%; Tày: 93,6% Dao: 3,6%</t>
  </si>
  <si>
    <t>Thôn Reo Dài</t>
  </si>
  <si>
    <t>Kinh: 9,16% Tày: 88,94%  Nùng: 1,9%</t>
  </si>
  <si>
    <t>Thôn Sáu Hai</t>
  </si>
  <si>
    <t>Kinh: 36,5%, Tày~40%, Dao: 2% Nùng: 3,2% Sán Chay: 1,7%</t>
  </si>
  <si>
    <t>Kinh 12,9%, Tày;81,99?% Sán Chay: 0,44%; Dao: 2,67%, Nùng: 2%</t>
  </si>
  <si>
    <t>Thôn Bản Tết</t>
  </si>
  <si>
    <t>Kinh: 17%, Tày; 81,1%, Dao: 1,9%</t>
  </si>
  <si>
    <t>X-194</t>
  </si>
  <si>
    <t>Kinh: 9,6% Tày; 89% Hoa: 0,45%; Sán chay: 0,87%</t>
  </si>
  <si>
    <t>Thôn Khe Thỉ 1</t>
  </si>
  <si>
    <t>X-35</t>
  </si>
  <si>
    <t>Tày: 5,%%, Dao: 88%, Sán Chay: 6,5%</t>
  </si>
  <si>
    <t>Thôn Khe Thỉ 2</t>
  </si>
  <si>
    <t>Tày: 4,33% Dao: 5,3% Thái: 0,96% Sán Chay: 89,41%</t>
  </si>
  <si>
    <t>Thôn Bản Áng</t>
  </si>
  <si>
    <t>Tày; 96% Nùng; 1% Thái; Dao;1% Mường; 1% Hoa 1%</t>
  </si>
  <si>
    <t>Thôn Cốc Po</t>
  </si>
  <si>
    <t>Kinh: 17% Tày; 76%, Nùng: 5%; Dao: 2%</t>
  </si>
  <si>
    <t>Thôn Khuổi Nhầu</t>
  </si>
  <si>
    <t>Kinh: 18%, Tày; 80% Nùng; 1%  Dao 1%</t>
  </si>
  <si>
    <t>Thôn Hợp Nhất</t>
  </si>
  <si>
    <t>X-137</t>
  </si>
  <si>
    <t>Kinh~ 12% Tày; 84% Nùng; 1% Dao;1% Hoa; 1% Mường 1%</t>
  </si>
  <si>
    <t>Thôn Bản Chàng</t>
  </si>
  <si>
    <t>Kinh; 5%  Tày; 90% Nùng; 1%  Dao 1% Mông; 1% Mường 1%</t>
  </si>
  <si>
    <t>Thôn Nà Nâm</t>
  </si>
  <si>
    <t>Kinh; 4% Tày; 87% Nùng; 1% Dao; 1%Sán Chay 1%</t>
  </si>
  <si>
    <t>Thôn Khuổi Tai</t>
  </si>
  <si>
    <t>Kinh;15% Tày;79% Nùng;4% Dao; 2%</t>
  </si>
  <si>
    <t>Đã dỡ bỏ, thu hồi do thuộc Khu Công nghiệp</t>
  </si>
  <si>
    <t>Thôn Nà Chiêm</t>
  </si>
  <si>
    <t xml:space="preserve">Kinh; 8% Tày; 90%  Nùng; 1% Dao;1% </t>
  </si>
  <si>
    <t>Thôn Nà Đeo</t>
  </si>
  <si>
    <t xml:space="preserve">Kinh; 5% Tày; 93%  Nùng; 1% Dao;1% </t>
  </si>
  <si>
    <t>Thôn Bản Còn</t>
  </si>
  <si>
    <t xml:space="preserve">Kinh; 10% Tày; 88%  Nùng; 1% Dao;1% </t>
  </si>
  <si>
    <t>Thôn Cảm Lẹng</t>
  </si>
  <si>
    <t>X-46</t>
  </si>
  <si>
    <t>Thôn Khe Lắc</t>
  </si>
  <si>
    <t>Kinh; 98% Dao 2%</t>
  </si>
  <si>
    <t>Thôn Nà Ó</t>
  </si>
  <si>
    <t>Kinh; 14% Tày;83% Dao~2%</t>
  </si>
  <si>
    <t>Thôn Nà Giảo</t>
  </si>
  <si>
    <t>Kinh; 7% Tày 93%</t>
  </si>
  <si>
    <t>Thôn Nà Ngài</t>
  </si>
  <si>
    <t>Kinh; 14% Tày 86%</t>
  </si>
  <si>
    <t>X. Thần Sa</t>
  </si>
  <si>
    <t>Tày; Mông; Dao</t>
  </si>
  <si>
    <t>Xóm Trung Thành</t>
  </si>
  <si>
    <t>Xóm Lũng Luông</t>
  </si>
  <si>
    <t>Tày; Mông</t>
  </si>
  <si>
    <t>Xóm Hạ Sơn</t>
  </si>
  <si>
    <t>Xóm Xuyên Sơn</t>
  </si>
  <si>
    <t>Xóm Tân Kim</t>
  </si>
  <si>
    <t>Tày; Dao</t>
  </si>
  <si>
    <t>Xóm Thượng Kim</t>
  </si>
  <si>
    <t>X. Thượng Minh</t>
  </si>
  <si>
    <t>Thôn Thạch Ngõa 1</t>
  </si>
  <si>
    <t>X-104</t>
  </si>
  <si>
    <t>Tày~ 85%, Dao~15 %</t>
  </si>
  <si>
    <t>Thôn Thạch Ngõa 2</t>
  </si>
  <si>
    <t>Kinh~1 %, Tày~89 %, Dao~ 5%, Mông ~4 %, Mường~ 1%</t>
  </si>
  <si>
    <t>Khoảng 6,5 Km</t>
  </si>
  <si>
    <t>Thôn Khuổi Sliến</t>
  </si>
  <si>
    <t>Kinh~5%, Tày~89 %, Dao~ 6 %</t>
  </si>
  <si>
    <t>Khoảng 8 Km</t>
  </si>
  <si>
    <t>Thôn Nà Phiêng</t>
  </si>
  <si>
    <t>Kinh~1%, Tày~ 92%, Dao~7%</t>
  </si>
  <si>
    <t>Thôn Nà Ngò</t>
  </si>
  <si>
    <t>Kinh~ 10 %, Tày~87%, Dao~3 %</t>
  </si>
  <si>
    <t>Khoảng 3 Km 800m đường đất</t>
  </si>
  <si>
    <t>Thôn Phiêng Phường</t>
  </si>
  <si>
    <t>Kinh~10 %, Tày~74%, Dao~16 %</t>
  </si>
  <si>
    <t>Thôn Bản Hậu</t>
  </si>
  <si>
    <t>Kinh~2%, Tày~95%, Dao~3 %</t>
  </si>
  <si>
    <t>Thôn Vằng Kheo</t>
  </si>
  <si>
    <t>Thôn Khuổi Lùng</t>
  </si>
  <si>
    <t>Dao~96%, Mông ~4 %</t>
  </si>
  <si>
    <t>Khoảng 16 km trong đó 3km đường đất</t>
  </si>
  <si>
    <t>Thôn Mỹ Vy</t>
  </si>
  <si>
    <t>Kinh~ 5%, Tày~ 67%, Dao~ 3%, Mông ~25 %</t>
  </si>
  <si>
    <t>Khoảng 15 km, trong đó 2,5km đường đất</t>
  </si>
  <si>
    <t>Thôn Pùng Chằm</t>
  </si>
  <si>
    <t>X-148</t>
  </si>
  <si>
    <t>Kinh~ 9%, Tày~ 75%, Dao~16 %</t>
  </si>
  <si>
    <t>Khoảng 11 km trong đó 1 km đường đất</t>
  </si>
  <si>
    <t>Thôn Bjoóc Ve</t>
  </si>
  <si>
    <t>Kinh~2%, Tày~80 %, Dao~18%</t>
  </si>
  <si>
    <t>Thôn Pù Mắt</t>
  </si>
  <si>
    <t>Kinh~12 %, Tày~88 %</t>
  </si>
  <si>
    <t>Thôn Bản Trù</t>
  </si>
  <si>
    <t>Kinh~ 0,5%, Tày~37,5 %, Dao~61, Nùng~1 %</t>
  </si>
  <si>
    <t>Thôn Bản Lùng</t>
  </si>
  <si>
    <t>Kinh~ 4%, Tày~93 %, Dao~3 %</t>
  </si>
  <si>
    <t>Thôn Bản Xả</t>
  </si>
  <si>
    <t>Tày~95%, Dao~5 %</t>
  </si>
  <si>
    <t>Kinh~39%, Tày~45 %, Dao~16%</t>
  </si>
  <si>
    <t>Thôn Pác Chi</t>
  </si>
  <si>
    <t>Tày~ 100%</t>
  </si>
  <si>
    <t>Khoảng 5 Km trong đó 500m đường đất</t>
  </si>
  <si>
    <t>Thôn Khuổi Ha</t>
  </si>
  <si>
    <t>Kinh~ 97%, Tày~1,5 %, Mường ~1,5 %</t>
  </si>
  <si>
    <t>Khoảng 6,5 km trong đó 1 km đường đất</t>
  </si>
  <si>
    <t>Kinh~ 2,5 %, Tày~95 %, Dao~2,5 %</t>
  </si>
  <si>
    <t>Kinh~ 0,7 %, Tày~80%, Nùng~9%</t>
  </si>
  <si>
    <t>Thôn Lỏng Lứng</t>
  </si>
  <si>
    <t>Tày~90 %, Dao~10 %</t>
  </si>
  <si>
    <t>Thôn Nà Viến</t>
  </si>
  <si>
    <t>Kinh~6 %, Tày~72 %, Dao~22 %</t>
  </si>
  <si>
    <t>Kinh~1%, Tày~37%, Dao~ 62%</t>
  </si>
  <si>
    <t>Thôn Bản Lạ</t>
  </si>
  <si>
    <t>Kinh~33%, Tày~16 %, Dao~51 %</t>
  </si>
  <si>
    <t>Khoảng 15 km trong đó 1 km</t>
  </si>
  <si>
    <t>Thôn Phiêng Khăm</t>
  </si>
  <si>
    <t>Thôn Khuổi Luồm</t>
  </si>
  <si>
    <t>Kinh~79 %, Tày~17 %, Mông ~4 %</t>
  </si>
  <si>
    <t>Thôn Phiêng Phàng</t>
  </si>
  <si>
    <t>Tày~1%, Dao~94%, nùng~ 5%</t>
  </si>
  <si>
    <t>X. Thượng Quan</t>
  </si>
  <si>
    <t>Tày~80,13%; Dao~13,76; Nùng~4,59%; Kinh~0,44%; Sán rìu ~0,22%; Mường ~0,22%; Hoa~0,22%</t>
  </si>
  <si>
    <t>Thôn Nà Kéo</t>
  </si>
  <si>
    <t>Tày~50,26%; Dao~26,26%; Nùng~7,37%; Kinh~0,44%; Sán rìu ~0,26%; Mông ~13,16%; Mường ~0,26%; Kinh~1,32%</t>
  </si>
  <si>
    <t>Thôn Bằng Lãng</t>
  </si>
  <si>
    <t>Tày~14,93%; Dao~7,24; Nùng~74,21%; Kinh~0,44%; Mường ~0,45%; Hoa~4,07%</t>
  </si>
  <si>
    <t>Thôn Sáo Sào</t>
  </si>
  <si>
    <t>Mông~97,03%; Dao~2,97%</t>
  </si>
  <si>
    <t>Thôn Pù Piót</t>
  </si>
  <si>
    <t>Tày~0,68%; Dao~96,62 Nùng~2,03%; Kinh~0,68%</t>
  </si>
  <si>
    <t>60km</t>
  </si>
  <si>
    <t>Thôn Slam Coóc</t>
  </si>
  <si>
    <t>Dao~97,59%;Mông~0,6%;Thái ~1,81%</t>
  </si>
  <si>
    <t>92km</t>
  </si>
  <si>
    <t>Thôn Pác Đa</t>
  </si>
  <si>
    <t>Dao~99,44; Kinh~0,56%</t>
  </si>
  <si>
    <t>Thôn Thuận Hưng</t>
  </si>
  <si>
    <t>Tày~91,25%; Dao~2,71%; Nùng~4,79%; Kinh~1,46%;</t>
  </si>
  <si>
    <t>Thôn Ma Nòn</t>
  </si>
  <si>
    <t>Tày~0,33%; Dao~98,03%; Nùng~0,66%; Mông ~0,66%; Thái~0,33%</t>
  </si>
  <si>
    <t>Thôn Pù Áng</t>
  </si>
  <si>
    <t>Tày~74,48%; Dao~19,66; Nùng~5,86%; Kinh~0,69%;</t>
  </si>
  <si>
    <t>Tày~1,29%; Dao~95,69%; Nùng~1,29%; Kinh~2,59%</t>
  </si>
  <si>
    <t>Thôn Khau Liêu</t>
  </si>
  <si>
    <t>Tày~4,31%; Dao~90,91%; Nùng~3,83%; Kinh~0,96%;</t>
  </si>
  <si>
    <t>39km</t>
  </si>
  <si>
    <t>X. Trại Cau</t>
  </si>
  <si>
    <t>Thôn Làng Chàng</t>
  </si>
  <si>
    <t>Kinh~= 1,72%; 
Sán Dìu = 85 %; 
Nùng; Ngái,
Dao; Thái; Khác~= 13,28%</t>
  </si>
  <si>
    <t>Thôn Cầu Lưu</t>
  </si>
  <si>
    <t>Kinh~= 6,94%; 
Sán dìu = 40%
Nùng~= 50%,
Khác~= 3,06%</t>
  </si>
  <si>
    <t>Thôn Cầu Đã</t>
  </si>
  <si>
    <t>X-264</t>
  </si>
  <si>
    <t>Kinh~= 25,52%; Sán dìu = 60%; các Khác~=14,52%</t>
  </si>
  <si>
    <t>Thôn Bảo Nang</t>
  </si>
  <si>
    <t>Kinh~= 98,87%,
Các Khác~1,13%</t>
  </si>
  <si>
    <t>Thôn Tân Thành</t>
  </si>
  <si>
    <t>Kinh~= 88,98%; Khác~11,02%</t>
  </si>
  <si>
    <t>Thôn Na Tiếm</t>
  </si>
  <si>
    <t>Kinh~= 0,32%
Sán dìu = 99%,
Khác~= 68%</t>
  </si>
  <si>
    <t>Thôn Trại Đèo</t>
  </si>
  <si>
    <t>Kinh~= 1,8%; Sán dìu = 98%; Khác~= 0,2%</t>
  </si>
  <si>
    <t>Thôn Đồng Lâm</t>
  </si>
  <si>
    <t>Kinh~=10,99%,
Sán dìu = 88,01 %; Khác~= 1%</t>
  </si>
  <si>
    <t>Kinh~= 84,23%; Sán dìu =10%; Khác~= 5,77%</t>
  </si>
  <si>
    <t>Kinh~= 89,41%; Sán dìu = 5,59%; Khác~=5%</t>
  </si>
  <si>
    <t>X-260</t>
  </si>
  <si>
    <t>Kinh~= 35,45%; Sán dìu = 54,5%; Khác~=14,05%</t>
  </si>
  <si>
    <t>Kinh~= 96,88%; Khác~=3,12%</t>
  </si>
  <si>
    <t>Kinh~= 98,5%; Khác~= 1,5%</t>
  </si>
  <si>
    <t>0,7 km</t>
  </si>
  <si>
    <t>X-222</t>
  </si>
  <si>
    <t>Kinh~= 97,51%;  Khác~= 2,49%</t>
  </si>
  <si>
    <t>Kinh~= 27,06%; Nùng~= 68%; Khác~= 4,94%</t>
  </si>
  <si>
    <t>Thôn Đèo Hanh</t>
  </si>
  <si>
    <t>Kinh~= 88,75; SD; Dao; Nùng~=11,25%</t>
  </si>
  <si>
    <t>Thôn Suối Khách</t>
  </si>
  <si>
    <t>Kinh~= 64,89%; Dao~=30%; Khác~=5,11%</t>
  </si>
  <si>
    <t>Thôn Mỏ Sắt</t>
  </si>
  <si>
    <t>Kinh~= 0,29%,
Dao~=98%; Khác~= 1,71%</t>
  </si>
  <si>
    <t>Kinh~=18,08%; Dao~=76%; Khác~= 5,08%</t>
  </si>
  <si>
    <t>Thôn Bãi Bông</t>
  </si>
  <si>
    <t>X-210</t>
  </si>
  <si>
    <t>Kinh~= 18,7%; Dao~=78%;  Khác~=3,3%</t>
  </si>
  <si>
    <t>X-267</t>
  </si>
  <si>
    <t>Kinh~= 92,36%; Khác~=7,64%</t>
  </si>
  <si>
    <t>Thôn Đèo Bụt</t>
  </si>
  <si>
    <t>Kinh~=2,61%; Dao~=96%; Khác~=1,39%</t>
  </si>
  <si>
    <t>Thôn Bãi Vàng</t>
  </si>
  <si>
    <t>Kinh~= 38,63%; Dao~= 61,37%</t>
  </si>
  <si>
    <t>Thôn Đồn Trình</t>
  </si>
  <si>
    <t>X-175</t>
  </si>
  <si>
    <t>Kinh~=8,41%;  Dao~= 90,59%; Khác~= 1,%</t>
  </si>
  <si>
    <t>X. Tràng Xá</t>
  </si>
  <si>
    <t>Xóm Lò Gạch</t>
  </si>
  <si>
    <t>Nùng: 80,55%; Kinh~16,67%; Dao~1,38; Cao Lan 1,4%</t>
  </si>
  <si>
    <t>Xóm Đồng Danh</t>
  </si>
  <si>
    <t>Nùng: 61,11%; Tày: 1,85%; Mường: 1,85%; Kinh: 35,19%</t>
  </si>
  <si>
    <t>Xóm Đồng Bài</t>
  </si>
  <si>
    <t>Nùng: 11,94%64,81%; Tày: 23,15%; Kinh:</t>
  </si>
  <si>
    <t>Xóm Là Đông</t>
  </si>
  <si>
    <t>Tày: 16,67%; Nùng~1,39%; Kinh: 81,94%</t>
  </si>
  <si>
    <t>Tày: 10%; Dao: 2,10%; Mường: 1,05%; Sán dìu: 0,53%; Kinh: 86,32%</t>
  </si>
  <si>
    <t>Xóm Thành Tiến</t>
  </si>
  <si>
    <t>Nùng: 17,46%; Dao: 4,76%; Cao Lan: 1,58%; Kinh: 76,2%</t>
  </si>
  <si>
    <t>Xóm Đồng ẻn</t>
  </si>
  <si>
    <t>Nùng: 67,98%; Dao: 9,85%; Tày: 1,97%; Sán dìu: 0,98%; Kinh: 19,22%</t>
  </si>
  <si>
    <t>Xóm Đồng Ruộng</t>
  </si>
  <si>
    <t>Nùng: 68,53%; Tày: 16,13%; Mường: 1,61%; Kinh: 13,73%</t>
  </si>
  <si>
    <t>Xóm Làng Đèn</t>
  </si>
  <si>
    <t>Tày: 27,90%; Nùng: 20,16%; Dao~3,87%; Sán Dìu: 1,55%; Kinh: 46,52%</t>
  </si>
  <si>
    <t>Nùng: 74,71%; Tày~21,84%; Kinh: 3,45%</t>
  </si>
  <si>
    <t>Xóm Cầu Nhọ</t>
  </si>
  <si>
    <t>Nùng: 38,94%; Tày~35,40%; Kinh: 25,66%</t>
  </si>
  <si>
    <t>Xóm Làng Tràng</t>
  </si>
  <si>
    <t>Tày: 30,48%; Nùng: 21,39%; Dao: 1,60%; Cao Lan: 1,07; Kinh: 45,46%</t>
  </si>
  <si>
    <t>Xóm Hợp Nhất</t>
  </si>
  <si>
    <t>Dao: 21,05; Nùng: 19,55%; Mông: 8,27%; Tày: 1,50%; Cao Lan: 1,50; Kinh: 48,13%</t>
  </si>
  <si>
    <t>Xóm Mỏ Đinh</t>
  </si>
  <si>
    <t>Nùng: 6,85%; Dao: 1,37%; Sán Dìu: 0,68%; Kinh: 91,1%</t>
  </si>
  <si>
    <t>Nùng: 20,16%; Dao: 2,42%; Tày: 2,42%; 75%</t>
  </si>
  <si>
    <t>Xóm Là Bo</t>
  </si>
  <si>
    <t>Nùng: 9,9%; Tày: 3,05%; 87,05%</t>
  </si>
  <si>
    <t>Xóm Chòi Hồng</t>
  </si>
  <si>
    <t>Mông: 99,08%; Kinh: 0,46%; Nùng: 0,46%</t>
  </si>
  <si>
    <t>Xóm Nhâu</t>
  </si>
  <si>
    <t>Sán Dìu: 0,57%; Nùng: 0,57%; Dao: 0,57%; Kinh: 98,29%</t>
  </si>
  <si>
    <t>Nùng: 2,39%; Dao: 0,93%; Cao Lan: 0,46%; Tày: 0,46%; Sán Dìu: 0,46%; Kinh: 96,3%</t>
  </si>
  <si>
    <t>Xóm Nác</t>
  </si>
  <si>
    <t>Dao: 83,76%; Nùng~3,04%; Kinh~13,2%</t>
  </si>
  <si>
    <t>15km (riêng đường đất khoảng 10km)</t>
  </si>
  <si>
    <t>Xóm Nho - Khuân Đã</t>
  </si>
  <si>
    <t>Nùng: 68,27%; Dao: 28,74%; Kinh: 2,99%</t>
  </si>
  <si>
    <t>Xóm Kẹ</t>
  </si>
  <si>
    <t>Dao: 95,29%; Kinh: 3,53%; 1,18%</t>
  </si>
  <si>
    <t>Xóm Thâm</t>
  </si>
  <si>
    <t>Nùng: 21,55%; Dao: 2,58%; Tày: 2,58%; Kinh: 73,29%</t>
  </si>
  <si>
    <t>Xóm Khuân Nang</t>
  </si>
  <si>
    <t>Dao: 94,97%; Kinh: 5,04%</t>
  </si>
  <si>
    <t>Xóm Ngọc Mỹ</t>
  </si>
  <si>
    <t>Dao: 95,29%; Kinh: 3,53%; Tày: 1,18%</t>
  </si>
  <si>
    <t>X. Trần Phú</t>
  </si>
  <si>
    <t>Kinh 1,7%; Tày~3%; Dao~92,7; Nùng~2,6%</t>
  </si>
  <si>
    <t>Tày 2,3%; Nùng 6,4%; Kinh~0,4%; Dao~89,8%</t>
  </si>
  <si>
    <t>Thôn Khau Ngòa</t>
  </si>
  <si>
    <t>Tày 79,6%; Nùng 14,2%; Kinh~4%; Dao~0,5 ; khác 1,4</t>
  </si>
  <si>
    <t>Thôn Khau An</t>
  </si>
  <si>
    <t>Tày 77,6%; Nùng 10,6%; Kinh~5,3%; Dao~5,5%; khác 0,9%</t>
  </si>
  <si>
    <t>Thôn Sắc Sái</t>
  </si>
  <si>
    <t>Tày 6,4%; Nùng 91,7%; Kinh~1,2%; Dao~1,2%</t>
  </si>
  <si>
    <t>Thôn Nà Ban</t>
  </si>
  <si>
    <t>Tày 18,5%; Nùng 80,8%; Kinh~0,6%; Dao~4,2%</t>
  </si>
  <si>
    <t>Thôn Khau Pần</t>
  </si>
  <si>
    <t>Tày 82,4%; Nùng 12,2%; Kinh~1,6%; Dao~2,8%</t>
  </si>
  <si>
    <t>Thôn Nà Liềng</t>
  </si>
  <si>
    <t>Tày 29,6%; Nùng 67,1%; Kinh~2,4%; Dao~0,5%; khác 0,4%</t>
  </si>
  <si>
    <t>Sử dụng NVH xã cũ</t>
  </si>
  <si>
    <t>Thôn Nà Tảng</t>
  </si>
  <si>
    <t>Tày 50,4%; Nùng 41%; Kinh~7,4%; Dao~1,2%</t>
  </si>
  <si>
    <t>Thôn Khau Moóc</t>
  </si>
  <si>
    <t>Tày 75,7%; Nùng 23,7%; Kinh~6,3%; Dao~0,6%</t>
  </si>
  <si>
    <t>Thôn Nà Vèn</t>
  </si>
  <si>
    <t>Tày 87,3%; Nùng 9,4%; Kinh~1,6%; Dao~1,6%</t>
  </si>
  <si>
    <t>Thôn Nà A</t>
  </si>
  <si>
    <t>Tày 20,7%; Nùng 68,2%; Kinh~9,9%; Dao~1,1%</t>
  </si>
  <si>
    <t>Tày 16,3%; Nùng 54,2%; Kinh~29,5%;</t>
  </si>
  <si>
    <t>Tày 90,8%; Nùng 4,9%; Kinh~1,2%; khác 3,1%</t>
  </si>
  <si>
    <t>Thôn Nà Mển</t>
  </si>
  <si>
    <t>Tày 64,4%; Nùng 24,5%; Kinh~0,3%; Dao~10,4%</t>
  </si>
  <si>
    <t>Tày 18,9%; Nùng 4,8%; Dao~76,3%</t>
  </si>
  <si>
    <t>Thôn Nà Deng</t>
  </si>
  <si>
    <t>Tày 91%; Nùng 0,5%; Kinh~2,7%; Dao~3,4%</t>
  </si>
  <si>
    <t>Thôn Nà Mực</t>
  </si>
  <si>
    <t>Tày 65,7%; Nùng 1,6%; Kinh~1,1%; Dao~31,6%</t>
  </si>
  <si>
    <t>Thôn Nà Ro</t>
  </si>
  <si>
    <t>Tày 95,7%; Nùng 2,2%; Dao~1,4%</t>
  </si>
  <si>
    <t>Thôn Nà Ngòa</t>
  </si>
  <si>
    <t>Tày 87,6%; Nùng 2%; Kinh~6%; Dao~3,7%</t>
  </si>
  <si>
    <t>X. Trung Hội</t>
  </si>
  <si>
    <t>Kinh~69,6%; Tày~20%; Khác~10,4%</t>
  </si>
  <si>
    <t>Kinh~86,92%; Tày~10%; Khác~3,08%</t>
  </si>
  <si>
    <t>Xóm Nà Khao</t>
  </si>
  <si>
    <t>Kinh~0,99%; Tày~60%; Khác~39,01</t>
  </si>
  <si>
    <t>Xóm Quán Vuông 3</t>
  </si>
  <si>
    <t>Kinh~43,04%; Tày~35%; Nùng~15%; Khác~6,96%</t>
  </si>
  <si>
    <t>Xóm Quán Vuông 1</t>
  </si>
  <si>
    <t>Kinh~61,64%; Tày~20%; Khác~18,36%</t>
  </si>
  <si>
    <t>Xóm Quán Vuông 2</t>
  </si>
  <si>
    <t>Kinh~50%; Tày~25%; Khác~25%</t>
  </si>
  <si>
    <t>Kinh~48,98%; Tày~30%; Khác~21,02%</t>
  </si>
  <si>
    <t>Xóm Quán Vuông 4</t>
  </si>
  <si>
    <t>Nùng: 6,85%; Dao: 1,37%; Sán Dìu: 0,68; Kinh: 91,1%</t>
  </si>
  <si>
    <t>Kinh~31,35%; Tày~50%; Khác~18,65%</t>
  </si>
  <si>
    <t>Kinh~5,93%; Tày~90,07%; Khác~4%</t>
  </si>
  <si>
    <t>Xóm Làng Mố</t>
  </si>
  <si>
    <t>Kinh~12,5%; Tày~80,5 %; Khác~7%</t>
  </si>
  <si>
    <t>Kinh~1,48%; Tày~90%; Khác~8,52%</t>
  </si>
  <si>
    <t>Xóm Lương Tiến</t>
  </si>
  <si>
    <t>Kinh~27,04%; Tày~60%; Khác~12,6%</t>
  </si>
  <si>
    <t>Xóm Phú Tiến</t>
  </si>
  <si>
    <t>Kinh~3,33%; 80,67%; Khác~16%</t>
  </si>
  <si>
    <t>Kinh~2,3%; Tày~80%; 17,7%</t>
  </si>
  <si>
    <t>Kinh~12,63%; Tày~60%; 17,37%</t>
  </si>
  <si>
    <t>Kinh~34,9%; Tày~50%; khác15,1%</t>
  </si>
  <si>
    <t>Xóm Hội Tiến</t>
  </si>
  <si>
    <t>Kinh~54,78%; Tày~30,22%; 15%</t>
  </si>
  <si>
    <t>Xóm Chú 1</t>
  </si>
  <si>
    <t>Kinh~25,44%; Tày~60%; Khác~14,56%</t>
  </si>
  <si>
    <t>Xóm Chú 2</t>
  </si>
  <si>
    <t>Kinh~5,88%; Tày~74%; Khác~20,12%</t>
  </si>
  <si>
    <t>Xóm Bộc Nhiêu</t>
  </si>
  <si>
    <t>Kinh~32,56%; Tày~50%; Khác~17,44%</t>
  </si>
  <si>
    <t>Xóm Lạc Nhiêu</t>
  </si>
  <si>
    <t>Kinh~71,14%; Tày~20%; Khác~8,95%</t>
  </si>
  <si>
    <t>Xóm Dạo</t>
  </si>
  <si>
    <t>Kinh~17,14%; Tày~70%; Khác~12,86%</t>
  </si>
  <si>
    <t>Kinh~75%; Tày~20%; Khác~5%</t>
  </si>
  <si>
    <t>Xóm Bục</t>
  </si>
  <si>
    <t>Kinh~9,68%; Tày~80,32%; Khác~10%</t>
  </si>
  <si>
    <t>Xóm Bục Việt</t>
  </si>
  <si>
    <t>Kinh~29,1%; Tày~50%; Khác~20,9%</t>
  </si>
  <si>
    <t>Xóm Rịn</t>
  </si>
  <si>
    <t>Kinh~4,52%; Tày~80%; Khác~15,48%</t>
  </si>
  <si>
    <t>Xóm Hợp Tiến</t>
  </si>
  <si>
    <t>Kinh~64,35%; Tày~25%; Khác~10,65%</t>
  </si>
  <si>
    <t>X. Vạn Phú</t>
  </si>
  <si>
    <t>Xóm Cạn</t>
  </si>
  <si>
    <t>Kinh~90,53%, Tày~6,72% ; Khác~0,83%</t>
  </si>
  <si>
    <t>khoảng 2,7km</t>
  </si>
  <si>
    <t>Xóm Gió</t>
  </si>
  <si>
    <t>Kinh~92,24%; Tày~3,97%; Khác~3,79%</t>
  </si>
  <si>
    <t>khoảng 2,3km</t>
  </si>
  <si>
    <t>Xóm Đặn 1</t>
  </si>
  <si>
    <t>Kinh~90,27%; Tày~6,69%; Khác~3,04%</t>
  </si>
  <si>
    <t>khoảng 1,3km</t>
  </si>
  <si>
    <t>Xóm Đặn 2</t>
  </si>
  <si>
    <t>Kinh~95,22%; Tày~1,20%; Khác~3,58%</t>
  </si>
  <si>
    <t>khoảng 700m</t>
  </si>
  <si>
    <t>Xóm Đặn 3</t>
  </si>
  <si>
    <t>Kinh~89,83%; Tày~4,65%; Khác~5,52%</t>
  </si>
  <si>
    <t>khoảng 1,4km</t>
  </si>
  <si>
    <t>Kinh~94,49%; Tày~2,40%; Khác~3,11%</t>
  </si>
  <si>
    <t>khoảng 1,6km</t>
  </si>
  <si>
    <t>Xóm Dứa</t>
  </si>
  <si>
    <t>Kinh~95,13%; Tày~2,26%; Khác~2,61%</t>
  </si>
  <si>
    <t>Xóm Chuối</t>
  </si>
  <si>
    <t>Kinh~94,22%; Tày~2,24%; Khác~3,54%</t>
  </si>
  <si>
    <t>Kinh~93,88%; Tày~3,15%; Khác~2,97%</t>
  </si>
  <si>
    <t>khoảng 800m</t>
  </si>
  <si>
    <t>Xóm Duyên</t>
  </si>
  <si>
    <t>Kinh~92,47%; Tày~2,68%; Nùng~2,68%; Khác~2,18%</t>
  </si>
  <si>
    <t>khoảng 3,7km</t>
  </si>
  <si>
    <t>Kinh~81,36%; Tày~9,89%; Khác~8,76%</t>
  </si>
  <si>
    <t>khoảng 2,1km</t>
  </si>
  <si>
    <t>Kinh~89%; Tày~5,33%; Khác~5,67%</t>
  </si>
  <si>
    <t>khoảng 2,9km</t>
  </si>
  <si>
    <t>Kinh~77,91%; Tày~14, 06%; Nùng~5,22%; Khác~2,81%</t>
  </si>
  <si>
    <t>khoảng 3,2 km</t>
  </si>
  <si>
    <t>Kinh~67,08%; Tày~10,29%; Nùng~16,46%; Ngái 3,3%; Khác~2,87%</t>
  </si>
  <si>
    <t>khoảng 3,9 km</t>
  </si>
  <si>
    <t xml:space="preserve">Kinh~76,77%; Tày~16,41%; Mường 2,7%; Khác~4,72% </t>
  </si>
  <si>
    <t>khoảng 3,8kmm</t>
  </si>
  <si>
    <t>Kinh~86,87%; Tày~8,66%; khác4,47%</t>
  </si>
  <si>
    <t>khoảng 3,6 km</t>
  </si>
  <si>
    <t>Kinh~42,29%; Tày~38,74%; Nùng~16,21%; Sán dìu 1,6%; Khác~1,17%</t>
  </si>
  <si>
    <t>khoanrg 3,9km</t>
  </si>
  <si>
    <t xml:space="preserve">Kinh~70,17%; Sán Dìu 10,5%; Tày~9,24%, Nùng~7,98%; Khác~2,11 </t>
  </si>
  <si>
    <t>khooảng 4,1 km</t>
  </si>
  <si>
    <t>Kinh~77,56%, Sán dìu 9,4%;Tày~5,81%; Nùng~5,81%; Khác~1,42%</t>
  </si>
  <si>
    <t>khooảng 5,6km</t>
  </si>
  <si>
    <t>Xóm Chăn nuôi</t>
  </si>
  <si>
    <t>Kinh~86,54%; Tày~10%; Sán dìu 2,3%; Khác~1,16%</t>
  </si>
  <si>
    <t>khoảng 2,6km</t>
  </si>
  <si>
    <t>Kinh~97,05%; Tày~1,05%; Nùng~1,05%; Khác~0,84%</t>
  </si>
  <si>
    <t>khoảng 3,1km</t>
  </si>
  <si>
    <t>Kinh~97,05%; Tày~2,39%; Khác~0,55%</t>
  </si>
  <si>
    <t>khoảng 3,3km</t>
  </si>
  <si>
    <t>Xóm Bậu 1</t>
  </si>
  <si>
    <t>Kinh~96,21%; Nùng~2,78%; Khác~1,01%</t>
  </si>
  <si>
    <t>Xóm Bậu 2</t>
  </si>
  <si>
    <t>Kinh~97,14%; Tày~1,67%; Nùng~1,19%</t>
  </si>
  <si>
    <t>Xóm Cầu Găng</t>
  </si>
  <si>
    <t>Kinh~94,94%; Tày~1,27%; Khác~3,80%</t>
  </si>
  <si>
    <t>khoảng 4,2km</t>
  </si>
  <si>
    <t>Xóm Dưới 1</t>
  </si>
  <si>
    <t>Kinh~93,89%, Tày~3,42%, Thái 0,7%; Khác~1,99%</t>
  </si>
  <si>
    <t>Xóm Dưới 2</t>
  </si>
  <si>
    <t>Kinh~96,25%; Tày~0,75%, Nùng~0,75%, Khác~2,25%</t>
  </si>
  <si>
    <t>khoảng 3,4km</t>
  </si>
  <si>
    <t>Xóm Dưới 3</t>
  </si>
  <si>
    <t>Kinh~92,37%, Tày~1,81%, Nùng~1,61%, Dao~1,6%; Khác~2,62%</t>
  </si>
  <si>
    <t>Xóm Đình 1</t>
  </si>
  <si>
    <t>Kinh~96,07%; Tày~1,12%; Nùng~0,84%, Khác~1,97%</t>
  </si>
  <si>
    <t>Xóm Đình 2</t>
  </si>
  <si>
    <t>Kinh~96,28%, Tày~1,45%; Nùng~1,03%, Khác~1,24%</t>
  </si>
  <si>
    <t>Kinh~97,60%, Tày~0,84, Nùng~1,20 , Dao~0,4%</t>
  </si>
  <si>
    <t>khoảng 5,5km</t>
  </si>
  <si>
    <t>Xóm Mây</t>
  </si>
  <si>
    <t>Kinh~95,74%, Tày~0,95%, Nùng~0,47%, Khác~2,84%</t>
  </si>
  <si>
    <t>Kinh~97,46%, Dao~1,8%, Tày~1,45%, Nùng~0,36%, Khác~0,71%</t>
  </si>
  <si>
    <t>Kinh~96,88%; Tày~1,88%, Khác~1,25%</t>
  </si>
  <si>
    <t>Kinh~95,55%, Tày~0,59%, Nùng~2,76%, Khác~1,19%</t>
  </si>
  <si>
    <t>X. Văn Hán</t>
  </si>
  <si>
    <t>Xóm Phả Lý</t>
  </si>
  <si>
    <t>DTTS~43%</t>
  </si>
  <si>
    <t>khoảng 1 km</t>
  </si>
  <si>
    <t>Xóm Thịnh Lâm</t>
  </si>
  <si>
    <t>DTTS~65%</t>
  </si>
  <si>
    <t>Xóm Ba Quà</t>
  </si>
  <si>
    <t>DTTS~64%</t>
  </si>
  <si>
    <t>Xóm Ấp Chè</t>
  </si>
  <si>
    <t>DTTS~45%</t>
  </si>
  <si>
    <t>Xóm Làng Hoả</t>
  </si>
  <si>
    <t>DTTS~47%</t>
  </si>
  <si>
    <t>Xóm Làng Cả</t>
  </si>
  <si>
    <t>DTTS~41%</t>
  </si>
  <si>
    <t>Xóm Vân Hoà</t>
  </si>
  <si>
    <t>DTTS~16%</t>
  </si>
  <si>
    <t>Xóm Cầu Mai</t>
  </si>
  <si>
    <t>DTTS~51%</t>
  </si>
  <si>
    <t>Xóm La Đùm</t>
  </si>
  <si>
    <t>DTTS~55%</t>
  </si>
  <si>
    <t>Xóm Vân hán</t>
  </si>
  <si>
    <t>DTTS~17%</t>
  </si>
  <si>
    <t>Xóm Thịnh Đức 1</t>
  </si>
  <si>
    <t>Xóm Hoà Khê 1</t>
  </si>
  <si>
    <t>Xóm Hoà Khê 2</t>
  </si>
  <si>
    <t>DTTS~54%</t>
  </si>
  <si>
    <t>Khoảng 7,5km</t>
  </si>
  <si>
    <t>Xóm La Đàn</t>
  </si>
  <si>
    <t>DTTS~62%</t>
  </si>
  <si>
    <t>Xóm Làng Cháy</t>
  </si>
  <si>
    <t>DTTS~60</t>
  </si>
  <si>
    <t>Xóm La Đường</t>
  </si>
  <si>
    <t>DTTS~49%</t>
  </si>
  <si>
    <t>Xóm Ao Đậu</t>
  </si>
  <si>
    <t>DTTS~14,4%</t>
  </si>
  <si>
    <t>Khoảng 14Km</t>
  </si>
  <si>
    <t>Xóm Hải Hà</t>
  </si>
  <si>
    <t>DTTS~31%</t>
  </si>
  <si>
    <t>Xóm La Nưa</t>
  </si>
  <si>
    <t>DTTS~41,3%</t>
  </si>
  <si>
    <t>Xóm Long Giàn</t>
  </si>
  <si>
    <t>DTTS~11,4%</t>
  </si>
  <si>
    <t>Xóm Khe Mo 1</t>
  </si>
  <si>
    <t>DTTS~21%</t>
  </si>
  <si>
    <t>Xóm Khe Mo 2</t>
  </si>
  <si>
    <t>DTTS~20,2%</t>
  </si>
  <si>
    <t>DTTS~14%</t>
  </si>
  <si>
    <t>Xóm Ao Rôm 1</t>
  </si>
  <si>
    <t>DTTS~25,2%</t>
  </si>
  <si>
    <t>Xóm Ao Rôm 2</t>
  </si>
  <si>
    <t>DTTS~29,15%</t>
  </si>
  <si>
    <t>Xóm La Dẫy</t>
  </si>
  <si>
    <t>DTTS~32%</t>
  </si>
  <si>
    <t xml:space="preserve">Khoảng 11km  </t>
  </si>
  <si>
    <t>X. Văn Lang</t>
  </si>
  <si>
    <t>Tày85.14%;Kinh~11.84%; Dao+Nùng+ Mông=2,02%</t>
  </si>
  <si>
    <t>Thôn Bản Kén</t>
  </si>
  <si>
    <t>Tày92.74%; Nùng5.68%; Kinh+Mường=1,68%</t>
  </si>
  <si>
    <t>Thôn Bản Sảng</t>
  </si>
  <si>
    <t>Tày~47.20%; Nùng~49.84%; Kinh+Dao=2.96%</t>
  </si>
  <si>
    <t>Thôn Chợ Mới</t>
  </si>
  <si>
    <t>Tày76.76%; Nùng~11.75%; Kinh~7.31% Dao~4,18%</t>
  </si>
  <si>
    <t>Thôn Cốc Phia</t>
  </si>
  <si>
    <t>Tày~84.24%; Nùng~11.14%; Dao~+ Kinh~=4.62%</t>
  </si>
  <si>
    <t>Thôn Khuổi Hát</t>
  </si>
  <si>
    <t>Tày24.84%; Mông15.60%; Dao58.60%,Nùng1.56%</t>
  </si>
  <si>
    <t>Khoảng 11km trong đó có 3km đường đất</t>
  </si>
  <si>
    <t>Thôn Khuổi Nộc</t>
  </si>
  <si>
    <t>Mông 98.47%; Dao+Nùng+Kinh+Tày=1,53%</t>
  </si>
  <si>
    <t>Thôn Khuổi Phầy</t>
  </si>
  <si>
    <t>Dao~=100%</t>
  </si>
  <si>
    <t>Khoảng 23km trong đó có 4km đường đất</t>
  </si>
  <si>
    <t>Thôn Kim Vân</t>
  </si>
  <si>
    <t>Tày~48.5%; Dao~51.5%</t>
  </si>
  <si>
    <t>Khoảng 16km (trong đó 1,5km đường đất)</t>
  </si>
  <si>
    <t>Thôn Nà Diệc</t>
  </si>
  <si>
    <t>Tày59.62%; Nùng35.68%; Dao~+ Kinh=4,62%</t>
  </si>
  <si>
    <t>Thôn Nà Dường</t>
  </si>
  <si>
    <t>Tày~82,18%; Dao14.82%;Nùng~+Cao Lan=3.10%</t>
  </si>
  <si>
    <t>Tày~70.54%; Nùng27.90%; Kinh1.36%</t>
  </si>
  <si>
    <t>Tày84.15%;
Nùng~11.20%;
dao+Kinh~4.65%</t>
  </si>
  <si>
    <t>Thôn Nà Mỏ</t>
  </si>
  <si>
    <t>Tày94.62%; Nùng= Dao~2,27%; Kinh~1,94%</t>
  </si>
  <si>
    <t>Thôn Nặm Cà</t>
  </si>
  <si>
    <t>Tày~71.16%; Dao~28.84%</t>
  </si>
  <si>
    <t>Khoảng 15km trong đó có khoảng 5km đường đất</t>
  </si>
  <si>
    <t>Thôn Pàn Xả</t>
  </si>
  <si>
    <t>Tày~98.39%; Nùng+Kinh+ Thái= 1.61%</t>
  </si>
  <si>
    <t>Thôn Quốc Tuấn</t>
  </si>
  <si>
    <t>Tày~74.57%; Nùng4. 36%; Dao~17.84%; Kinh~+Sán chi=3.23%</t>
  </si>
  <si>
    <t>Thôn Tân An</t>
  </si>
  <si>
    <t>Tày~42.96%; Dao~15.51%%; Nùng31.98%; Kinh~8.35%; sán dìu+ mông 1.10%</t>
  </si>
  <si>
    <t>Thôn Vằng Khít</t>
  </si>
  <si>
    <t>Tày~90.75%;Kinh+Dao+ Nùng+Mông=9.25%</t>
  </si>
  <si>
    <t>X. Văn Lăng</t>
  </si>
  <si>
    <t>Xóm Bản Tèn</t>
  </si>
  <si>
    <t>Xóm Liên Phương</t>
  </si>
  <si>
    <t>Kinh~5%; 
Dân tộc Khác~95%</t>
  </si>
  <si>
    <t>Xóm Khe Hai</t>
  </si>
  <si>
    <t>Kinh~12%; 
Dân tộc Khác~78%</t>
  </si>
  <si>
    <t>Xóm Vân Khánh</t>
  </si>
  <si>
    <t>Kinh~58%; 
Dân tộc Khác~42%</t>
  </si>
  <si>
    <t>Xóm Vân Lăng</t>
  </si>
  <si>
    <t>Kinh~27%; 
Dân tộc Khác~73%</t>
  </si>
  <si>
    <t>Xóm Tam va</t>
  </si>
  <si>
    <t>Kinh~11%; Dân tộc Khác~89%</t>
  </si>
  <si>
    <t>Xóm Dạt</t>
  </si>
  <si>
    <t>Kinh~9%; Dân tộc Khác~91%</t>
  </si>
  <si>
    <t>Kinh~25%; Dân tộc Khác~75%</t>
  </si>
  <si>
    <t>Kinh~12%; Dân tộc Khác~78%</t>
  </si>
  <si>
    <t>Kinh~77%; Dân tộc Khác~23%</t>
  </si>
  <si>
    <t>Kinh~53%; Dân tộc Khác~47%</t>
  </si>
  <si>
    <t>Xóm Khe Mong</t>
  </si>
  <si>
    <t>Kinh~8%; Dân tộc Khác~92%</t>
  </si>
  <si>
    <t>Xóm Khe Quân</t>
  </si>
  <si>
    <t>Kinh~16%; Dân tộc Khác~84%</t>
  </si>
  <si>
    <t>Kinh~87%; Dân tộc Khác~13%</t>
  </si>
  <si>
    <t>Xóm Phố Hích</t>
  </si>
  <si>
    <t>Kinh~84%; 
Dân tộc Khác~16%</t>
  </si>
  <si>
    <t>Xóm Đồng Cẩu</t>
  </si>
  <si>
    <t>Kinh~28%; 
Dân tộc Khác~72%</t>
  </si>
  <si>
    <t>Xóm Tân Đô</t>
  </si>
  <si>
    <t>S-150 (Nhà sàn)</t>
  </si>
  <si>
    <t>Xóm Đồng Vung</t>
  </si>
  <si>
    <t>Kinh ~48%: dân tộc khác 52%</t>
  </si>
  <si>
    <t>Kinh~74%; Dân tộc Khác~26%</t>
  </si>
  <si>
    <t>X. Vĩnh Thông</t>
  </si>
  <si>
    <t>Thôn Phiêng Bủng</t>
  </si>
  <si>
    <t>Một số khu vực chưa có sóng điện thoại</t>
  </si>
  <si>
    <t>Thôn 1A Nà Loạn</t>
  </si>
  <si>
    <t>Dao~45; 
Tày~55%</t>
  </si>
  <si>
    <t>Thôn Khau Cưởm</t>
  </si>
  <si>
    <t>Tày~90%</t>
  </si>
  <si>
    <t>Thôn Lọ Cặp</t>
  </si>
  <si>
    <t>Tày~95%</t>
  </si>
  <si>
    <t>Dao~80%; Tày~19%</t>
  </si>
  <si>
    <t>Nùng~90%; Tày~10%)</t>
  </si>
  <si>
    <t>Thôn Nà Phja</t>
  </si>
  <si>
    <t>Dao~80%; Tày~20%</t>
  </si>
  <si>
    <t>Thôn Khuổi Đẳng</t>
  </si>
  <si>
    <t>Thôn Bắc Sơn</t>
  </si>
  <si>
    <t>Tày~60%; Dao~30%; Nùng~10%</t>
  </si>
  <si>
    <t>Tày~70%; Dao~20%; Nùng~10%</t>
  </si>
  <si>
    <t>Thôn Trung Sơn</t>
  </si>
  <si>
    <t>Tày~90%; Nùng~10%</t>
  </si>
  <si>
    <t>Thôn Nam Sơn</t>
  </si>
  <si>
    <t>Thôn Lủng Siên</t>
  </si>
  <si>
    <t>Nùng~60%; Dao~40%</t>
  </si>
  <si>
    <t>Thôn Lủng Chuông</t>
  </si>
  <si>
    <t>Cả thôn chưa có sóng điện thoại</t>
  </si>
  <si>
    <t>Thôn Khau Cà</t>
  </si>
  <si>
    <t>Dao~70%; Nùng~30%</t>
  </si>
  <si>
    <t>Thôn Thôm Khoan</t>
  </si>
  <si>
    <t>Thôn Thôm Phụ</t>
  </si>
  <si>
    <t>Thôn Lủng Lỳ</t>
  </si>
  <si>
    <t>Dao~95%; Nùng~5%</t>
  </si>
  <si>
    <t>X. Võ Nhai</t>
  </si>
  <si>
    <t>Xóm Thái Long</t>
  </si>
  <si>
    <t>Tày ~ 18,32%, Nùng ~ 31,31%, Kinh~45,55%</t>
  </si>
  <si>
    <t>Xóm Làng Lường</t>
  </si>
  <si>
    <t>Tày ~30,67%, Nùng ~ 30,28%, Kinh ~ 34,92%</t>
  </si>
  <si>
    <t>Tày ~ 23,2%, Nùng ~ 54,21%, Kinh ~ 15,26%</t>
  </si>
  <si>
    <t>Xóm Đình Cả</t>
  </si>
  <si>
    <t>Tày ~13,72%, Nùng ~ 30,16%, Kinh ~51,49%</t>
  </si>
  <si>
    <t>Xóm Cổ Rồng</t>
  </si>
  <si>
    <t>Nùng~10,61%, Dao~ 25,62%, Kinh ~ 35,95%</t>
  </si>
  <si>
    <t>Xóm Mỏ Gà</t>
  </si>
  <si>
    <t>Tày~55,04%, Nùng ~23,43%, Kinh ~21,03%</t>
  </si>
  <si>
    <t>Xóm Phượng Hoàng</t>
  </si>
  <si>
    <t>Tày ~58,11%, Nùng ~21,39%, Kinh~8,02%</t>
  </si>
  <si>
    <t>Xóm Đồng Mới</t>
  </si>
  <si>
    <t>Tày~54,14%, Nùng ~29,31%, Kinh ~15,52%</t>
  </si>
  <si>
    <t>Xóm Làng Phật</t>
  </si>
  <si>
    <t>Tày~7,69%, Nùng ~84,07%, Kinh ~5,77%</t>
  </si>
  <si>
    <t>Xóm Na Phài</t>
  </si>
  <si>
    <t>Tày~50,46%, Nùng~32.0%, Kinh 14,15%</t>
  </si>
  <si>
    <t>Xóm Cao Lầm</t>
  </si>
  <si>
    <t>Tày ~ 9,27%, Nùng ~ 79,09%, Kinh ~ 7,69%</t>
  </si>
  <si>
    <t>Khoảng 2,7 km</t>
  </si>
  <si>
    <t>Xóm Nà Kháo</t>
  </si>
  <si>
    <t>Tày ~ 9,55%, Nùng ~74,44%, Kinh ~14,33%</t>
  </si>
  <si>
    <t>Xóm Suối Cạn</t>
  </si>
  <si>
    <t>Tày ~ 13,70%, Nùng ~55,07%, Kinh ~ 28,77%</t>
  </si>
  <si>
    <t>Xóm Ba Nhất</t>
  </si>
  <si>
    <t>Nùng~9,12%, Dao~83,41%, Kinh ~ 6,15%</t>
  </si>
  <si>
    <t>Xóm Cao Biền</t>
  </si>
  <si>
    <t>Dao~90.57,0%, Kinh ~ 6,13%</t>
  </si>
  <si>
    <t>Xóm có địa hình chia cắt phức tạp; Địa bàn vùng sâu, vùng xa, giao thông đi lại khó khăn (Không có đường oto đi từ trung tâm xã đến xóm, phải đi đường vòng qua các xã khác)</t>
  </si>
  <si>
    <t>Xóm Đồng Chăn</t>
  </si>
  <si>
    <t>Tày ~15,98%, Nùng ~ 43,54%, Kinh ~ 37,32%</t>
  </si>
  <si>
    <t>Xóm Làng Chiềng</t>
  </si>
  <si>
    <t>Tày ~ 23,65%, Nùng ~ 20,0%, Kinh ~ 44,17%</t>
  </si>
  <si>
    <t>Xóm Làng Áng</t>
  </si>
  <si>
    <t>Tày ~ 21,01%, Nùng 28,99%, Kinh ~ 46,86%</t>
  </si>
  <si>
    <t>Xóm Là Dương</t>
  </si>
  <si>
    <t>Nùng ~ 73,47%, Mông ~ 6,53%, Kinh ~ 12,84%</t>
  </si>
  <si>
    <t>Tày ~ 7,43%, Nùng ~ 68,26%, Mông ~4,91%, Kinh ~14,86%</t>
  </si>
  <si>
    <t>Xóm La Mạ</t>
  </si>
  <si>
    <t>Tày ~ 13,29%, Nùng ~ 42,84%, Mông ~12,26%, Kinh ~ 29,62%</t>
  </si>
  <si>
    <t>Xóm La Hóa</t>
  </si>
  <si>
    <t>Tày ~ 17,34%, Nùng ~ 37,72%, Mông ~ 4,18%, Kinh ~26,84%</t>
  </si>
  <si>
    <t>Xóm Yên Ngựa</t>
  </si>
  <si>
    <t>Tày ~11,84%, Nùng ~ 23,36%, Kinh ~ 62,83%</t>
  </si>
  <si>
    <t>Xóm Làng Hang</t>
  </si>
  <si>
    <t>Tày ~ 11,84%, Nùng ~63,71, Kinh ~ 20,33%</t>
  </si>
  <si>
    <t>Xóm Đất Đỏ</t>
  </si>
  <si>
    <t>Tày ~7,53%, Nùng ~25,94%, Kinh ~63,18%</t>
  </si>
  <si>
    <t>Tày ~8,72%, Nùng ~64,78%, Kinh ~23,42%</t>
  </si>
  <si>
    <t>X. Vô Tranh</t>
  </si>
  <si>
    <t>Xóm Liên Hồng 2</t>
  </si>
  <si>
    <t>Kinh; Tày</t>
  </si>
  <si>
    <t>Xóm Liên Hồng 1</t>
  </si>
  <si>
    <t>Xóm Bình Long</t>
  </si>
  <si>
    <t>Kinh; Tày; Nùng</t>
  </si>
  <si>
    <t>Xóm Thống Nhất 4</t>
  </si>
  <si>
    <t>Kinh</t>
  </si>
  <si>
    <t>Xóm Liên Hồng 7</t>
  </si>
  <si>
    <t>kinh</t>
  </si>
  <si>
    <t>Xóm Trung Thành 3</t>
  </si>
  <si>
    <t>Xóm Liên Hồng 6</t>
  </si>
  <si>
    <t>5Km</t>
  </si>
  <si>
    <t>Xóm Tân Bình 2</t>
  </si>
  <si>
    <t>Xóm Trung Thành 2</t>
  </si>
  <si>
    <t>Kinh, Tày</t>
  </si>
  <si>
    <t>Xóm Trung Thành 4</t>
  </si>
  <si>
    <t>Xóm Cầu Bình 1</t>
  </si>
  <si>
    <t>Sán Chỉ</t>
  </si>
  <si>
    <t>Xóm Làng Huyện</t>
  </si>
  <si>
    <t>Xóm Tân Bình 1</t>
  </si>
  <si>
    <t>Xóm 1/5</t>
  </si>
  <si>
    <t>Xóm Toàn Thắng</t>
  </si>
  <si>
    <t>Xóm Liên Hồng 8</t>
  </si>
  <si>
    <t>Xóm Cầu Bình 2</t>
  </si>
  <si>
    <t>Xóm Thống Nhất 3</t>
  </si>
  <si>
    <t>Kinh, Sán dìu</t>
  </si>
  <si>
    <t>Xóm Trung Thành 1</t>
  </si>
  <si>
    <t>X-98</t>
  </si>
  <si>
    <t>Kinh, Dao</t>
  </si>
  <si>
    <t>Xóm Liên Hồng 3</t>
  </si>
  <si>
    <t>Kinh, tày</t>
  </si>
  <si>
    <t>Kinh, Sán chay</t>
  </si>
  <si>
    <t>Xóm Minh Hợp</t>
  </si>
  <si>
    <t>KInh</t>
  </si>
  <si>
    <t>Xóm Đập Tràn</t>
  </si>
  <si>
    <t>Xóm Khe Cốc</t>
  </si>
  <si>
    <t>Xóm Đồng Hút</t>
  </si>
  <si>
    <t>Kinh, Sán chỉ</t>
  </si>
  <si>
    <t>Kinh, Tày0</t>
  </si>
  <si>
    <t>Kinh, tày, Nùng</t>
  </si>
  <si>
    <t>Xóm Thâm Găng</t>
  </si>
  <si>
    <t>Sấn chỉ, Kinh</t>
  </si>
  <si>
    <t>X-165</t>
  </si>
  <si>
    <t>Xóm Tân Khê</t>
  </si>
  <si>
    <t>Xóm Đan Khê</t>
  </si>
  <si>
    <t>Xóm Ngoài Tranh</t>
  </si>
  <si>
    <t>Xóm Gốc Gạo</t>
  </si>
  <si>
    <t>S-170 (Nhà sàn)</t>
  </si>
  <si>
    <t>Sán chỉ, Kinh</t>
  </si>
  <si>
    <t>Xóm Đồng Lường</t>
  </si>
  <si>
    <t>Sán chay, Kinh</t>
  </si>
  <si>
    <t>Xóm Gốc Cọ</t>
  </si>
  <si>
    <t>Sán chỉ, kinh</t>
  </si>
  <si>
    <t>Xóm Phú Thọ</t>
  </si>
  <si>
    <t>Mông , Nùng</t>
  </si>
  <si>
    <t>Xóm Phú Đô</t>
  </si>
  <si>
    <t>Sán chay, Tày</t>
  </si>
  <si>
    <t>Xóm Vu 1</t>
  </si>
  <si>
    <t>Xóm Vu 2</t>
  </si>
  <si>
    <t>Sán chay, kinh</t>
  </si>
  <si>
    <t>Xóm Pháng 1</t>
  </si>
  <si>
    <t>Xóm Pháng 2</t>
  </si>
  <si>
    <t>Xóm Cúc Lùng</t>
  </si>
  <si>
    <t>Xóm Ao Cống</t>
  </si>
  <si>
    <t>Xóm Khe Vàng</t>
  </si>
  <si>
    <t>Xóm Phú Nam Mới</t>
  </si>
  <si>
    <t>Xóm Phú Nam 2</t>
  </si>
  <si>
    <t>Xóm Phú Nam 3</t>
  </si>
  <si>
    <t>Xóm Phú Nam 7</t>
  </si>
  <si>
    <t>X-240</t>
  </si>
  <si>
    <t>Xóm Cổ Lũng</t>
  </si>
  <si>
    <t>Sán dìu, kinh</t>
  </si>
  <si>
    <t>Xóm Đường Goòng</t>
  </si>
  <si>
    <t>Xóm Cây cài</t>
  </si>
  <si>
    <t>Xóm Bờ Đậu</t>
  </si>
  <si>
    <t>Kinh, Nùng</t>
  </si>
  <si>
    <t>Xóm Số 9</t>
  </si>
  <si>
    <t>Xóm Làng Phan</t>
  </si>
  <si>
    <t>Xóm Làng Đông</t>
  </si>
  <si>
    <t>Sán dìu, Kinh</t>
  </si>
  <si>
    <t>Xóm Cây Thị 1</t>
  </si>
  <si>
    <t>Nùng, Kinh</t>
  </si>
  <si>
    <t>Xóm Tân Long</t>
  </si>
  <si>
    <t>Xóm Làng Ngói</t>
  </si>
  <si>
    <t>Xóm Dọc Cọ</t>
  </si>
  <si>
    <t>Xóm Bãi Nha</t>
  </si>
  <si>
    <t>Xóm Cổng Đồn</t>
  </si>
  <si>
    <t>Xóm Cây Lán</t>
  </si>
  <si>
    <t>Xóm Bá Sơn</t>
  </si>
  <si>
    <t>Xóm Nam Sơn</t>
  </si>
  <si>
    <t>Xóm Đồng Sang</t>
  </si>
  <si>
    <t>X. Xuân Dương</t>
  </si>
  <si>
    <t>Thôn Bản Buốc</t>
  </si>
  <si>
    <t>Tày~63%; Nùng~35%; Kinh~1,68%</t>
  </si>
  <si>
    <t>Thôn Khuổi Tấy</t>
  </si>
  <si>
    <t>Tày~2,8%; Nùng~95,77%; Dao~1,4%</t>
  </si>
  <si>
    <t>Thôn Lũng Danh</t>
  </si>
  <si>
    <t>Thôn Nà Pì</t>
  </si>
  <si>
    <t>Tày~1,31%; Nùng~90,78%; Kinh~2,63%; Dao~3,94%</t>
  </si>
  <si>
    <t>Thôn Nà Quản</t>
  </si>
  <si>
    <t>Tày~73%; Nùng~7,54%</t>
  </si>
  <si>
    <t>Thôn Nà Vạng</t>
  </si>
  <si>
    <t>Thôn Nặm Giàng</t>
  </si>
  <si>
    <t>Thôn Chợ Chùa</t>
  </si>
  <si>
    <t>Tày~87,2%; Nùng~9,3%; Kinh~1,16; Dao~1,16%; Mông 1,16%</t>
  </si>
  <si>
    <t>Khoảng 20km</t>
  </si>
  <si>
    <t>Tày~63,24%; Nùng~30,76%; Kinh~2,56%; Dao~2,56%; Mông 0,85%</t>
  </si>
  <si>
    <t>Thôn Nà Khanh</t>
  </si>
  <si>
    <t>Tày~84,9%; Nùng~9,4%; Dao~2,6%</t>
  </si>
  <si>
    <t>Thôn Khuổi Nạc</t>
  </si>
  <si>
    <t>Kinh~ 11,11%; Dao~88,88%</t>
  </si>
  <si>
    <t>Thôn Khuổi Cáy</t>
  </si>
  <si>
    <t>Khoảng 25km</t>
  </si>
  <si>
    <t>Thôn Khuổi Nà</t>
  </si>
  <si>
    <t>Thôn Cốc Càng</t>
  </si>
  <si>
    <t>Khoàng 3km</t>
  </si>
  <si>
    <t>Thôn Bắc Sen</t>
  </si>
  <si>
    <t xml:space="preserve">Tày~21,12; Nùng~71,83%; Kinh~1,8%; Dao~1,4%; Mông 1,4% </t>
  </si>
  <si>
    <t>Tày~19,7%; Nùng~57,74%; Kinh~11,26%; Dao~1,4%</t>
  </si>
  <si>
    <t>Thôn Thâm San</t>
  </si>
  <si>
    <t>Tày~2,66%; Nùng~97,3%</t>
  </si>
  <si>
    <t>Thôn Nà Tuồng</t>
  </si>
  <si>
    <t>Thôn Đồng Xuân</t>
  </si>
  <si>
    <t>Tày~13,3%; Nùng~86,2%</t>
  </si>
  <si>
    <t>Thôn Nà Thác</t>
  </si>
  <si>
    <t>Tày~13,04%; Nùng~6,95%; Dao~80%</t>
  </si>
  <si>
    <t>Thôn Lũng Tao</t>
  </si>
  <si>
    <t>Khoảng 23km</t>
  </si>
  <si>
    <t>X. Yên Bình</t>
  </si>
  <si>
    <t>Thôn Thôm Thoi</t>
  </si>
  <si>
    <t>Tày~92,42%; 
Nùng~2,27%; 
Kinh~1,51%; 
Sán chỉ 2,27; 
Thái 0,75%; 
Mường 0,75%;</t>
  </si>
  <si>
    <t>Thôn Thôm Bó</t>
  </si>
  <si>
    <t>Tày~95,71%; Kinh~2,1%: Dao~0,03%: Nùng~1,42%; Mường~0,03%</t>
  </si>
  <si>
    <t>Thôn Khuôn Chang</t>
  </si>
  <si>
    <t>Kinh~1,48%; 
Tày~94,90%; 
Nùng~1,48%; 
Dao~1,91%; 
Mường 0,002%</t>
  </si>
  <si>
    <t>Khoảng 6,5Km</t>
  </si>
  <si>
    <t>Kinh~2,26%; 
Tày~94,49%; 
Nùng~2,58%; 
Dao~0,64%</t>
  </si>
  <si>
    <t>Thôn Đon Cọt</t>
  </si>
  <si>
    <t>Tày~95,53%; 
Dao~1,12%; 
Thái 1,12%; 
Nùng~1,12%; 
Mường 0,59; 
Cao lan 0,59%</t>
  </si>
  <si>
    <t>Thôn Nà Mố</t>
  </si>
  <si>
    <t>Tày~96,24%; Kinh~2,35%; Nùng~0,5%; Dao~0,94%</t>
  </si>
  <si>
    <t>Thôn Nà Giáo</t>
  </si>
  <si>
    <t>Tày~89,66%; Kinh~7,33%; Nùng~2,59%; Dao~0,43%</t>
  </si>
  <si>
    <t>Khoảng 0,7Km</t>
  </si>
  <si>
    <t>Thôn Nà Sao</t>
  </si>
  <si>
    <t>Tày~92,11%; Kinh~2,28%; Dao~2,58%; Nùng~1,21%; Mường 1,67%; Thái 0,15%.</t>
  </si>
  <si>
    <t>Thôn Chợ Tinh</t>
  </si>
  <si>
    <t>Tày~85,63%; Kinh~10,14%; Nùng~2,54%; Dao~0,85%; Thái 0,85%</t>
  </si>
  <si>
    <t>Thôn Yên Bình</t>
  </si>
  <si>
    <t>Tày~94,42%; Kinh~2,79%; Nùng~1,79%; 0,4%; Thái 0,2%</t>
  </si>
  <si>
    <t>Khoảng 1,5Km</t>
  </si>
  <si>
    <t>Thôn Bản Mộc</t>
  </si>
  <si>
    <t>Tày~87,11%; Kinh~8,89%; Dao~0,93; Nùng~1,63%; Mường0,23%</t>
  </si>
  <si>
    <t>Khoảng 3,4Km</t>
  </si>
  <si>
    <t>Tày~94,94%; Nùng~1,0%; Kinh~2,12%; Dao~1,86%</t>
  </si>
  <si>
    <t>Thôn Bản Rịa</t>
  </si>
  <si>
    <t>Tày~5,95%; Nùng~15,82%; Kinh~0,93%; Dao~77,09%; Mông 0,18%</t>
  </si>
  <si>
    <t>Thôn Bản Tám</t>
  </si>
  <si>
    <t>Tày~70,05%; Nùng~8,13%; Kinh~2,21%; Dao~15,89%; Thái 0,18%; Mường 0,18%.</t>
  </si>
  <si>
    <t>Khoảng 11Km</t>
  </si>
  <si>
    <t>Thôn Bản Chằng</t>
  </si>
  <si>
    <t>Tày~1,36%; Nùng~1,63%; Kinh~0,81%; Dao~96,17%.</t>
  </si>
  <si>
    <t>Thôn Phiêng Dường</t>
  </si>
  <si>
    <t>Tày~91,97%; Nùng~3,08%; Kinh~2,16%; Dao~2,16%; Mường 0,30%; Thái 0,30%.</t>
  </si>
  <si>
    <t>Khoảng 5Km</t>
  </si>
  <si>
    <t>Tày~95,78%; 
Nùng~2,52; 
Kinh~0,56%; 
Dao~0,84; 
Thái 0,28%</t>
  </si>
  <si>
    <t>Thôn Nà Hoáng</t>
  </si>
  <si>
    <t>Tày~83,66%; 
Nùng~4,24%; 
Kinh~6,20%; 
Dao~5,22%; 
Sán chỉ 0,65%</t>
  </si>
  <si>
    <t>Thôn Bản Cháo</t>
  </si>
  <si>
    <t>Tày~6,81%; 
Nùng~1,52%; 
Kinh~0,30% ; 
Dao~92,04%; 
Sán Chỉ 0,61%.</t>
  </si>
  <si>
    <t>Khoảng 13Km</t>
  </si>
  <si>
    <t>Thôn Thái Lạo</t>
  </si>
  <si>
    <t>Tày~5,14; 
Nùng~2,20% ; 
Kinh~1,47%; 
Dao~91,17%</t>
  </si>
  <si>
    <t>Khoảng 16Km</t>
  </si>
  <si>
    <t>X. Yên Phong</t>
  </si>
  <si>
    <t>Thôn Bản Loon</t>
  </si>
  <si>
    <t>Tày~98,67%; Dao~1,33%</t>
  </si>
  <si>
    <t>Khoảng 22 Km</t>
  </si>
  <si>
    <t>Thôn Nà Luông</t>
  </si>
  <si>
    <t>Tày~99,02%; Dao~0,98%</t>
  </si>
  <si>
    <t>Khoảng 18 Km</t>
  </si>
  <si>
    <t>Tày~97,26%; Kinh~2,74%</t>
  </si>
  <si>
    <t>Khoảng 16 KM</t>
  </si>
  <si>
    <t>Thôn Nà Khảo</t>
  </si>
  <si>
    <t>Thôn Bản Sáo</t>
  </si>
  <si>
    <t>Tày~96,15%; 
Nùng~2,67%; 
Kinh~1,33</t>
  </si>
  <si>
    <t>Khoảng 12 Km</t>
  </si>
  <si>
    <t>Thôn Nà Ngà</t>
  </si>
  <si>
    <t>Kinh~59,26%; 
Tày~40,74%</t>
  </si>
  <si>
    <t>Thôn Mỹ Thanh</t>
  </si>
  <si>
    <t>Tày~77,55%; Dao~19,39%; Nùng~3,06%</t>
  </si>
  <si>
    <t>Tày~56,47%; Kinh~30,59%; Nùng~10,59%; Dao~1,17%; H'Mông~1,17%</t>
  </si>
  <si>
    <t>Khoảng 15 Km</t>
  </si>
  <si>
    <t>Thôn Ủm Đon</t>
  </si>
  <si>
    <t>Tày~89,36%; Nùng~6,57%; H'Mông~2,84%; Kinh~2,13%</t>
  </si>
  <si>
    <t>Thôn Mỹ Sơn</t>
  </si>
  <si>
    <t>Tày~94,25%; Nùng~4,60%; Thái~1,15%</t>
  </si>
  <si>
    <t>Thôn Đon Mạ</t>
  </si>
  <si>
    <t>Thôn Bản Noỏng</t>
  </si>
  <si>
    <t>Tày~89,91%; Kinh~9,17%; Dao~0,92%</t>
  </si>
  <si>
    <t>Tày~95,92%; Kinh~4,08%</t>
  </si>
  <si>
    <t>Thôn Pác Toong</t>
  </si>
  <si>
    <t>Tày~93,97%; Kinh~6,03%</t>
  </si>
  <si>
    <t>Tày~96,37%; Kinh~2,99%; 
Sán dìu~0,24%</t>
  </si>
  <si>
    <t>Thôn Bằng Tấc</t>
  </si>
  <si>
    <t>Tày~89,90%; Kinh~9,09%; Dao~1,01%</t>
  </si>
  <si>
    <t>Thôn Khuổi Huân</t>
  </si>
  <si>
    <t>Tày~94,44%; Nùng~2,78; Kinh~0,925%; Dao~0,925%; 
Sán chỉ~0,925%</t>
  </si>
  <si>
    <t>X. Yên Thịnh</t>
  </si>
  <si>
    <t>Thôn Tân Minh 1</t>
  </si>
  <si>
    <t>Tày~92%; Nùng~0,29%; Kinh~5,46%; Dao~2,59%;</t>
  </si>
  <si>
    <t>Thôn Tân Minh 2</t>
  </si>
  <si>
    <t>Tày~95%; Nùng~2,79%; Dao~0,7%;
Hoa~0,3%.</t>
  </si>
  <si>
    <t>Thôn Tân Minh 3</t>
  </si>
  <si>
    <t xml:space="preserve">Kinh~1,34%;
 Tày~97%;
 Nùng~1,34%;
Dao~0,34%;
</t>
  </si>
  <si>
    <t>Thôn Nà Đô</t>
  </si>
  <si>
    <t>Kinh~2,36%;
 Tày~96%;
 Nùng~0,71%;
Dao~0,95%;
Thái~0,2%;</t>
  </si>
  <si>
    <t>Thôn Tân Thịnh</t>
  </si>
  <si>
    <t>Kinh~1,1%;
 Tày~98%;
Dao~1,75%;
Hoa~0,3%;
Sán Chí~0,3%;
Thái: 1,2%;</t>
  </si>
  <si>
    <t>Kinh~2,62;
 Tày~94;
 Nùng~0,29;
Dao~1,75;
Hoa~0,3;
Sán Chí~0,3;
Mường~1,17</t>
  </si>
  <si>
    <t>Thôn Nà Pját</t>
  </si>
  <si>
    <t>Kinh~4,4%;
 Tày~88%;
Dao~7,69%;</t>
  </si>
  <si>
    <t>Thôn Bản Cậu</t>
  </si>
  <si>
    <t>Kinh~17,4%;
 Tày~76%;
 Nùng~0,32%;
Dao~5,99%;
Mường~0,32%;
Thái~0,3%.</t>
  </si>
  <si>
    <t>Thôn Vay Loàn</t>
  </si>
  <si>
    <t>Kinh~3,06%;
 Tày~95%;
 Nùng~0,84%;
Dao~0,56%;
Mông~0,3%;</t>
  </si>
  <si>
    <t>Thôn Khuổi Lịa</t>
  </si>
  <si>
    <t>Tày~1,5%;
Dao~98,5%;</t>
  </si>
  <si>
    <t>Thôn Kéo Nàng</t>
  </si>
  <si>
    <t>Kinh~0,76%;
 Tày~2,7%;
 Nùng~3,8%;
Dao~88,6%
Mông~4,2%;</t>
  </si>
  <si>
    <t>Thôn Bản Nhượng</t>
  </si>
  <si>
    <t>Kinh~43,5%;
 Tày~37%;
 Nùng~6,25%;
Dao~10,7%;
Mông~0,9%;
Hoa~1,2%;
Sán Chí~0,6;%</t>
  </si>
  <si>
    <t>Thôn Hợp Tiến</t>
  </si>
  <si>
    <t>Kinh~55,3;
 Tày~14;
 Nùng~8,38;
Dao~2;
Hoa~21;</t>
  </si>
  <si>
    <t>Thôn Bản Nhài</t>
  </si>
  <si>
    <t>Kinh~5,56;
 Tày~89;
 Nùng~3,17;
Dao~1,59;
Hoa~0,8;</t>
  </si>
  <si>
    <t>Thôn Phiêng Lằm</t>
  </si>
  <si>
    <t>Kinh~1,54%;
 Tày~0,5%;
 Nùng~24,6%;
Dao~72,8%;
Sán Chí~0,5%;</t>
  </si>
  <si>
    <t>Kinh~20,1%;
 Tày~4,7%;
 Nùng~0,59%;
Dao~74,6%;</t>
  </si>
  <si>
    <t>Thôn Thâm Tàu</t>
  </si>
  <si>
    <t>Kinh~42%;
 Tày~5%;
 Nùng~43%;
Dao~9%;
Mông~1%;</t>
  </si>
  <si>
    <t>X. Yên Trạch</t>
  </si>
  <si>
    <t>Xóm Khe Thương</t>
  </si>
  <si>
    <t>Kinh~12,25%; Tày~7,98%; Nùng~4,56%; Dao~2,56%; Khác~72,65%</t>
  </si>
  <si>
    <t>Xóm Gốc Vải</t>
  </si>
  <si>
    <t>Kinh~30,37%; Tày~23,6%; Nùng~5,84%; Khác~40,19%</t>
  </si>
  <si>
    <t>Kinh~52,55%; Tày~21,11%; Nùng~5,1%; Khác~21,24%</t>
  </si>
  <si>
    <t>Xóm Thanh Đồng</t>
  </si>
  <si>
    <t>Kinh~45,76%; Tày~24,42%; Nùng~7,97%; Khác~21,85%</t>
  </si>
  <si>
    <t>Xóm Phố Trào</t>
  </si>
  <si>
    <t>Kinh~62,86%; Tày~22,47%; Nùng~4,19%; Khác~10,48%</t>
  </si>
  <si>
    <t>Xóm Kẻm</t>
  </si>
  <si>
    <t>Kinh~49,17%; Tày~28,05; Nùng~4,22%; Khác~18,56%</t>
  </si>
  <si>
    <t>Kinh~56,5*%; Tày~20,34%; Nùng~9,23%; Khác~13,93%</t>
  </si>
  <si>
    <t>Kinh~14,6%; Tày~14,93%; Nùng~5,3%; Khác~65,17%</t>
  </si>
  <si>
    <t>Xóm Gia Trống</t>
  </si>
  <si>
    <t>Kinh~16,48%; Tày~64,1%; Nùng~7,69%; Khác~11,78%</t>
  </si>
  <si>
    <t>Xóm Đá Mài</t>
  </si>
  <si>
    <t>Kinh; 9,45% Tày~76,55%; Nùng~2,36%; Khác~11,64%</t>
  </si>
  <si>
    <t>Xóm Ao Then</t>
  </si>
  <si>
    <t>Kinh; 4,63% Tày~82,1%; Nùng~0,6%; Khác~12,67%</t>
  </si>
  <si>
    <t>Xóm An Khế</t>
  </si>
  <si>
    <t>Kinh~7,6%; Tày~81,09%; Nùng~3,9%; Khác~7,41%</t>
  </si>
  <si>
    <t>Kinh~9,32%; Tày~83,3%; Nùng~2,7%; Khác~4,68%</t>
  </si>
  <si>
    <t>Xóm Trung</t>
  </si>
  <si>
    <t>Kinh~6,8%; Tày~89%; Nùng~1,94%; Khác~2,26%</t>
  </si>
  <si>
    <t>Xóm Hạ</t>
  </si>
  <si>
    <t>S-100</t>
  </si>
  <si>
    <t>Kinh~8,59%; Tày~87,73; Nùng~2,15%; Khác~1,53%</t>
  </si>
  <si>
    <t>Sàn gỗ-100</t>
  </si>
  <si>
    <t>Xóm Ba Luồng Khe Khoang</t>
  </si>
  <si>
    <t>Kinh~16,4%; Tày; 39,19% Nùng~6,56%; Khác~37,85%</t>
  </si>
  <si>
    <t>Xóm Làng Muông</t>
  </si>
  <si>
    <t>Kinh~6,35%; Tày~80,79%; Nùng~2,54%; Khác~10,32%</t>
  </si>
  <si>
    <t>Xóm Bắc Bé</t>
  </si>
  <si>
    <t>Kinh~14,43%; Tày~48%; Nùng~29,66%; Khác~7,91%</t>
  </si>
  <si>
    <t>Xóm Bằng Ninh</t>
  </si>
  <si>
    <t>Kinh~43,69%; Tày~42,62%; Nùng~7,23%; Khác~6,46%</t>
  </si>
  <si>
    <t>Xóm Đồng Phủ 2</t>
  </si>
  <si>
    <t>Kinh~1,15%; Tày~19%; Nùng~3,21%; Dao~3,67%; Khác~72,97%</t>
  </si>
  <si>
    <t>Xóm Đồng Kem</t>
  </si>
  <si>
    <t>Kinh~9,27%; Tày~64,44%; Nùng~1,64%; Khác~24,65%</t>
  </si>
  <si>
    <t>Xóm Yên Phú</t>
  </si>
  <si>
    <t>Kinh~70,57%; Tày~16,37%; Nùng~2,65%; Khác~10,41%</t>
  </si>
  <si>
    <t>Kinh~9,94%; Tày~9,4%; Nùng~1,62%; Dao~8,22%; Sán chay 7,1%; Khác~63,72%</t>
  </si>
  <si>
    <t>Xóm Đồng Phủ 1</t>
  </si>
  <si>
    <t>Kinh~8,52%; Tày~77,35%; Nùng~8,74%; Khác~5,39%</t>
  </si>
  <si>
    <t>Xóm Suối Hang</t>
  </si>
  <si>
    <t>Kinh; Tày; Nùng; khác</t>
  </si>
  <si>
    <t>Xóm Suối Bén</t>
  </si>
  <si>
    <t>Dao~39,06%; Kinh~2,95%; Tày~2,95%; Nùng~0,86%; Khác~54,18%</t>
  </si>
  <si>
    <t>Xóm Suối Bốc</t>
  </si>
  <si>
    <t>Dao~81,86%; Kinh~6,3%; Tày~8,3%; Nùng~1%; Khác~2,54%</t>
  </si>
  <si>
    <t>Kinh~39,55%; Tày~41,8%; Nùng~6,76%; Khác~11,89%</t>
  </si>
  <si>
    <t>Xóm Na Pháng</t>
  </si>
  <si>
    <t>Kinh~3,82%; Tày~90,11%; Nùng~2,7%; Khác~3,37%</t>
  </si>
  <si>
    <t>Xóm Bản Cái</t>
  </si>
  <si>
    <t>Kinh; 7,3% Tày~77,17%; Nùng; 0,45%; Dao~0,68%; Khác~14,4%</t>
  </si>
  <si>
    <t>Xóm Bản Héo</t>
  </si>
  <si>
    <t>Kinh~8,2%; Tày~88,13%; Nùng~0,76%; kDao~0,9%; Khác~2,01%</t>
  </si>
  <si>
    <t>Xóm Na Hiên</t>
  </si>
  <si>
    <t>Kinh~6,78%; Tày~88,31%; Nùng~0,58%; Dao~1,15%; Khác~3,18%</t>
  </si>
  <si>
    <t>Xóm Bài Kịnh</t>
  </si>
  <si>
    <t>Kinh~8,77%; Tày~85,44%; Nùng~1,49%; Dao~0,44%; Khác~3,88%</t>
  </si>
  <si>
    <t>Xóm Đin Đeng</t>
  </si>
  <si>
    <t>Kinh~6,25%; 
Tày~81,93%; 
Nùng~0,81%; 
Dao~0,68%; 
Khác~10,33%</t>
  </si>
  <si>
    <t>Xóm Khau Đu</t>
  </si>
  <si>
    <t>Kinh~12%; Tày~82,18%; Nùng~0,78%; Dao~1,44%; Khác~3,6%</t>
  </si>
  <si>
    <t>Xóm Đồng Quốc</t>
  </si>
  <si>
    <t>Kinh~6,11%; Tày~72,42%; Nùng~1,63%; Dao~2,85%; Khác~16,99%</t>
  </si>
  <si>
    <t>Xóm Làng Nông</t>
  </si>
  <si>
    <t>X-152</t>
  </si>
  <si>
    <t>Kinh~7,83%; Tày~86,45%; Nùng~0,9%; Dao~2,1%; Khác~2,72%</t>
  </si>
  <si>
    <t>Xóm Khuân Cướm</t>
  </si>
  <si>
    <t>Kinh~7,03% Tày~84,36%; Nùng~1,15%; Dao~2,3%; Khác~5,16%</t>
  </si>
  <si>
    <t>Xóm Na Mẩy</t>
  </si>
  <si>
    <t>Kinh~13%; Tày~81%; Nùng~0,2%; Dao~3%; Khác~2,8%</t>
  </si>
  <si>
    <t>Xóm Khuân Lặng</t>
  </si>
  <si>
    <t>Kinh~5%; Tày~78%; Nùng~1,8%; Dao~1,6%; Khác~10,8%</t>
  </si>
  <si>
    <t>77 xã</t>
  </si>
  <si>
    <t>S</t>
  </si>
  <si>
    <t>Tổng cộng (theo xã)</t>
  </si>
  <si>
    <t>Số T/X (LT)</t>
  </si>
  <si>
    <t>Bình quân/ 1 thôn (xóm)</t>
  </si>
  <si>
    <t>Phân loại Thôn theo Số hộ</t>
  </si>
  <si>
    <t>&lt;75</t>
  </si>
  <si>
    <t>dưới 50%</t>
  </si>
  <si>
    <t>&gt;=75</t>
  </si>
  <si>
    <t>&lt;113</t>
  </si>
  <si>
    <t>50- dưới 75%</t>
  </si>
  <si>
    <t>&gt;=113</t>
  </si>
  <si>
    <t>&lt;250</t>
  </si>
  <si>
    <t>&gt;=250</t>
  </si>
  <si>
    <t>&lt;350</t>
  </si>
  <si>
    <t>&gt;=350</t>
  </si>
  <si>
    <t>Đặc thù Thôn theo Số hộ</t>
  </si>
  <si>
    <t>50- dưới 67%</t>
  </si>
  <si>
    <t>&lt;130</t>
  </si>
  <si>
    <t>67- dưới 87%</t>
  </si>
  <si>
    <t>&gt;=130</t>
  </si>
  <si>
    <t>87- dưới 100%</t>
  </si>
  <si>
    <t>UBND TỈNH THÁI NGUYÊN</t>
  </si>
  <si>
    <t>CỘNG HÒA XÃ HỘI CHỦ NGHĨA VIỆT NAM</t>
  </si>
  <si>
    <t>SỞ NỘI VỤ</t>
  </si>
  <si>
    <t>Độc lập - Tự do - Hạnh phúc</t>
  </si>
  <si>
    <t>Tên ĐVHC</t>
  </si>
  <si>
    <t>Tổng diện tích tự nhiên
(ha)</t>
  </si>
  <si>
    <t>Tổng số
 Hộ gia đình</t>
  </si>
  <si>
    <t>So sánh</t>
  </si>
  <si>
    <t>Tổng số
HGĐ (cũ)</t>
  </si>
  <si>
    <t>Tổng số 
 thôn (xóm)/ TDP</t>
  </si>
  <si>
    <t>Số đạt tiêu chuẩn</t>
  </si>
  <si>
    <t>Số chưa đạt tiêu chuẩn</t>
  </si>
  <si>
    <t>Số thôn (xóm)/ TDP
sau khi sắp xếp, tổ chức lại</t>
  </si>
  <si>
    <t>Số thôn (xóm)/ TDP đã giảm</t>
  </si>
  <si>
    <t>Số thôn (xóm)/ TDP
Đạt tiêu chuẩn</t>
  </si>
  <si>
    <t>Số thôn (xóm)/ TDP
Chưa đạt tiêu chuẩn</t>
  </si>
  <si>
    <t>Danh sách tên thôn (xóm), tổ dân phố
sau sắp xếp, tổ chức lại
NHƯNG CHƯA ĐẠT TIÊU CHUẨN</t>
  </si>
  <si>
    <t>Thông tin bổ sung liên quan 
việc thành lập phường</t>
  </si>
  <si>
    <t>Tổng TDP</t>
  </si>
  <si>
    <t>Chưa đạt</t>
  </si>
  <si>
    <t>Tỷ lệ</t>
  </si>
  <si>
    <t>Số giữ ổn định
không sắp xếp, tổ chức lại</t>
  </si>
  <si>
    <t>Đủ điều kiện 
để SX, TCL</t>
  </si>
  <si>
    <t>Chưa SX, TCL
(do có đặc thù)</t>
  </si>
  <si>
    <t>Tổng toàn tỉnh</t>
  </si>
  <si>
    <t>Không có</t>
  </si>
  <si>
    <t>TDP 5 Thắng Lợi: 283</t>
  </si>
  <si>
    <t>Thôn Khâu Qua: 78</t>
  </si>
  <si>
    <t>Thôn Dương Phong: 144</t>
  </si>
  <si>
    <t>- Thôn Hợp Thành 110 hộ; 
- Thôn Vi Ba 102 hộ; 
- Thôn Bản Duồm 126 hộ</t>
  </si>
  <si>
    <t>Thôn Nam Hà: 145
Thôn Phương Hồng: 141
Thôn Đầu Cầu: 145
Thôn Phiêng Kham: 109</t>
  </si>
  <si>
    <t>Thôn Nà Tha: 57
Thôn Nà Buốc: 111
Thôn Dương Sơn:144
Thôn Nà Cà: 100</t>
  </si>
  <si>
    <t>Bản Cằm	97	
Thống Nhất	116</t>
  </si>
  <si>
    <t>Thôn Bằng Viễn: 232</t>
  </si>
  <si>
    <t>Hiện tại 100% xóm đạt TC của xóm thuộc xã. Tuy nhiên, nếu áp TC của TDP thuộc phường (định hướng trong năm 2026) thì sẽ có 01/11 TDP chưa đạt 300 hộ</t>
  </si>
  <si>
    <t>Dự kiến thành lập phường</t>
  </si>
  <si>
    <t>- Xóm Lân Vai (78 hộ); 
- Xóm Na Bả (87 hộ)</t>
  </si>
  <si>
    <t>Hiện tại 100% xóm đã đạt TC của TDP (do định hướng thành lập phường trong năm 2026) đạt từ 300 hộ</t>
  </si>
  <si>
    <t>Xóm Hà Trạch: 266</t>
  </si>
  <si>
    <t>Hiện tại 100% xóm đạt TC của xóm thuộc xã. Tuy nhiên, nếu áp TC của TDP thuộc phường (định hướng trong năm 2026) thì sẽ có 01/23 TDP chưa đạt 300 hộ</t>
  </si>
  <si>
    <t>Xóm Xuân Lạc: 298</t>
  </si>
  <si>
    <t>Hiện tại 100% xóm đạt TC của xóm thuộc xã. Tuy nhiên, nếu áp TC của TDP thuộc phường (định hướng trong năm 2026) thì sẽ có 01/14 TDP chưa đạt 300 hộ</t>
  </si>
  <si>
    <t>Thôn Bằng Phúc 3: 111
Thôn Sơn Phúc: 92</t>
  </si>
  <si>
    <t>Xóm Mỏ Chì (131 hộ)</t>
  </si>
  <si>
    <t>Tà Hàn      116
Bản Ó        110
Bản Tưn     117
Bản Eng      124
Đại Thành    76
Pù Lùng        96
Thượng Sơn  105</t>
  </si>
  <si>
    <t xml:space="preserve">Khuổi Đẩy	87
Thịnh Tiến	139	</t>
  </si>
  <si>
    <t xml:space="preserve">Thôn Khuổi Làng 133 hộ; </t>
  </si>
  <si>
    <t xml:space="preserve">Nà Pán	106	
Vằng Bó	86
Nà Lồm	93	</t>
  </si>
  <si>
    <t>Thôn Phúc Hoà: 240
Thôn Quyết Thắng: 257                                                         Thôn Cao Lộc: 153                                                                            Thôn Hồng Quân: 173</t>
  </si>
  <si>
    <t>Hiện tại 100% xóm đạt TC của xóm thuộc xã. Tuy nhiên, nếu áp TC của TDP thuộc phường (định hướng trong năm 2026) thì sẽ có 04/12 TDP chưa đạt 300 hộ</t>
  </si>
  <si>
    <t>Thôn Lủng Cháng	140</t>
  </si>
  <si>
    <t>Thôn Bản Lác	120</t>
  </si>
  <si>
    <t>Khuổi Mèo:        120</t>
  </si>
  <si>
    <t>Xóm Bình Định: 251
Xóm Tiền Tiến: 232
Xóm Kim Long: 296
Xóm Đông Hưng: 259
Xóm Nam Thái: 245
Xóm Lam Sơn: 258</t>
  </si>
  <si>
    <t>Hiện tại 100% xóm đạt TC của xóm thuộc xã. Tuy nhiên, nếu áp TC của TDP thuộc phường (định hướng trong năm 2026) thì sẽ có 06/18 TDP chưa đạt 300 hộ</t>
  </si>
  <si>
    <t>- Thôn Bản Lù có 92 hộ, 
- Thôn Nặm Dất (thôn Nặm Dất + thôn Nà Khu) có 134 hộ</t>
  </si>
  <si>
    <t>Xóm Na Lang: 272	
Xóm Nhe: 262
Xóm Bìa: 216</t>
  </si>
  <si>
    <t>Hiện tại 100% xóm đạt TC của xóm thuộc xã. Tuy nhiên, nếu áp TC của TDP thuộc phường (định hướng trong năm 2026) thì sẽ có 03/16 TDP chưa đạt 300 hộ</t>
  </si>
  <si>
    <t>Thôn Trung Tâm 147 hộ
Thôn Bản Ruộc 118 hộ</t>
  </si>
  <si>
    <t>Thôn Nà Quang: 114 hộ; 
Thôn Bản Áng: 61 hộ; 
Thôn khe thỉ 2: 104  hộ</t>
  </si>
  <si>
    <t xml:space="preserve">Xóm Tân Kim        123        </t>
  </si>
  <si>
    <t>- Thôn Phiêng Phàng 113 hộ; 
- Thôn Mỹ vy 132 hộ; 
- Thôn Bản Xả (Bản Xả  88+ Khuổi Ha 24); 
- Thôn Yến Dương 1 (Bản Lạ 67 + Phiêng Khăm 20)</t>
  </si>
  <si>
    <t>Thôn Bãi Vàng: 117</t>
  </si>
  <si>
    <t>Hiện tại 92% xóm đạt TC của xóm thuộc xã. Tuy nhiên, nếu áp TC của TDP thuộc phường (định hướng trong năm 2026) thì sẽ có 01/12 TDP chưa đạt 300 hộ</t>
  </si>
  <si>
    <t>- Xóm Khuân Nang: 120 hộ
- Xóm Kẹ: 111 hộ</t>
  </si>
  <si>
    <t>Thôn Kim Vân: 142
Thôn Khuổi Nộc: 149</t>
  </si>
  <si>
    <t>Thôn Vĩnh Sơn 116        
Thôn Cao Sơn    115</t>
  </si>
  <si>
    <t>Xóm Ba Nhất 213 hộ</t>
  </si>
  <si>
    <t>Hiện tại 100% xóm đạt TC của xóm thuộc xã. Tuy nhiên, nếu áp TC của TDP thuộc phường (định hướng trong năm 2026) thì sẽ có 01/12 TDP chưa đạt 300 hộ</t>
  </si>
  <si>
    <t>Thôn Khuổi Tấy	73
Thôn Khuổi Nà	113</t>
  </si>
  <si>
    <t>- Thôn Bản Loàn: 104 hộ;
- Thôn Phja Khao: 112 hộ</t>
  </si>
  <si>
    <t>1. Phân loại</t>
  </si>
  <si>
    <t>Số đạt chuẩn</t>
  </si>
  <si>
    <t>2. Chưa đạt tiêu chí về số hộ</t>
  </si>
  <si>
    <t>&lt;100%</t>
  </si>
  <si>
    <r>
      <t xml:space="preserve">TỔNG HỢP THÔNG TIN LIÊN QUAN TỔ DÂN PHỐ THUỘC CÁC PHƯỜNG TRÊN ĐỊA BÀN TOÀN TỈNH
</t>
    </r>
    <r>
      <rPr>
        <i/>
        <sz val="12"/>
        <color theme="1"/>
        <rFont val="Times New Roman"/>
        <family val="1"/>
      </rPr>
      <t>(Cập nhật đến ngày 31/5/2026)</t>
    </r>
  </si>
  <si>
    <r>
      <t xml:space="preserve">TỔNG HỢP THÔNG TIN LIÊN QUAN THÔN/ XÓM THUỘC CÁC XÃ TRÊN ĐỊA BÀN TOÀN TỈNH
</t>
    </r>
    <r>
      <rPr>
        <i/>
        <sz val="12"/>
        <color theme="1"/>
        <rFont val="Times New Roman"/>
        <family val="1"/>
      </rPr>
      <t>(Cập nhật đến ngày 31/5/2026)</t>
    </r>
  </si>
  <si>
    <r>
      <t xml:space="preserve">SỐ LIỆU THỰC TRẠNG VÀ TỔNG HỢP DỰ KIẾN PHƯƠNG ÁN SẮP XẾP, TỔ CHỨC LẠI THÔN (XÓM), TỔ DÂN PHỐ TOÀN TỈNH
</t>
    </r>
    <r>
      <rPr>
        <b/>
        <i/>
        <sz val="13"/>
        <color theme="1"/>
        <rFont val="Times New Roman"/>
        <family val="1"/>
        <scheme val="major"/>
      </rPr>
      <t xml:space="preserve"> (Số liệu cập nhật lại theo biểu dự kiến Phương án của các xã, phường đến </t>
    </r>
    <r>
      <rPr>
        <b/>
        <i/>
        <sz val="13"/>
        <color rgb="FFFF0000"/>
        <rFont val="Times New Roman"/>
        <family val="1"/>
        <scheme val="major"/>
      </rPr>
      <t>chiều ngày 01/6/2026)</t>
    </r>
  </si>
  <si>
    <t>TỈNH THÁI NGUYÊN</t>
  </si>
  <si>
    <t>ỦY BAN NHÂN DÂN</t>
  </si>
  <si>
    <r>
      <t xml:space="preserve">Phụ lục số 01
TỔNG HỢP THỰC TRẠNG VÀ DỰ KIẾN PHƯƠNG ÁN TỔNG THỂ SẮP XẾP, TỔ CHỨC LẠI THÔN (XÓM), TỔ DÂN PHỐ TOÀN TỈNH NĂM 2026
</t>
    </r>
    <r>
      <rPr>
        <b/>
        <i/>
        <sz val="14"/>
        <color theme="1"/>
        <rFont val="Times New Roman"/>
        <family val="1"/>
        <scheme val="major"/>
      </rPr>
      <t xml:space="preserve"> (Kèm theo Phương án số              /PA-UBND ngày          /6/2026 của Chủ tịch Ủy ban nhân dân tỉnh Thái Ngu</t>
    </r>
    <r>
      <rPr>
        <b/>
        <i/>
        <sz val="14"/>
        <rFont val="Times New Roman"/>
        <family val="1"/>
        <scheme val="major"/>
      </rPr>
      <t>yên)</t>
    </r>
  </si>
  <si>
    <t>Hiện trạng số thôn (xóm)/ TDP</t>
  </si>
  <si>
    <t>Số thôn (xóm)/ TDP còn lại sau khi sắp xếp, tổ chức lại</t>
  </si>
  <si>
    <r>
      <t xml:space="preserve">Phụ lục số 02
KẾT QUẢ DỰ KIẾN SAU SẮP XẾP, TỔ CHỨC LẠI THÔN (XÓM), TỔ DÂN PHỐ TOÀN TỈNH NĂM 2026
</t>
    </r>
    <r>
      <rPr>
        <b/>
        <i/>
        <sz val="14"/>
        <color theme="1"/>
        <rFont val="Times New Roman"/>
        <family val="1"/>
        <scheme val="major"/>
      </rPr>
      <t xml:space="preserve"> (Kèm theo Phương án số              /PA-UBND ngày          /6/2026 của Chủ tịch Ủy ban nhân dân tỉnh Thái Ngu</t>
    </r>
    <r>
      <rPr>
        <b/>
        <i/>
        <sz val="14"/>
        <rFont val="Times New Roman"/>
        <family val="1"/>
        <scheme val="major"/>
      </rPr>
      <t>yên)</t>
    </r>
  </si>
  <si>
    <r>
      <t xml:space="preserve">Phụ lục số 01
SỐ LIỆU THỰC TRẠNG THÔN (XÓM), TỔ DÂN PHỐ TOÀN TỈNH NĂM 2026
</t>
    </r>
    <r>
      <rPr>
        <b/>
        <i/>
        <sz val="14"/>
        <color theme="1"/>
        <rFont val="Times New Roman"/>
        <family val="1"/>
        <scheme val="major"/>
      </rPr>
      <t xml:space="preserve"> (Kèm theo Phương án số              /PA-UBND ngày          /6/2026 của Chủ tịch Ủy ban nhân dân tỉnh Thái Ngu</t>
    </r>
    <r>
      <rPr>
        <b/>
        <i/>
        <sz val="14"/>
        <rFont val="Times New Roman"/>
        <family val="1"/>
        <scheme val="major"/>
      </rPr>
      <t>yên)</t>
    </r>
  </si>
  <si>
    <r>
      <t xml:space="preserve">Phụ lục số 01
KẾT QUẢ DỰ KIẾN SAU SẮP XẾP, TỔ CHỨC LẠI THÔN (XÓM), TỔ DÂN PHỐ TOÀN TỈNH NĂM 2026
</t>
    </r>
    <r>
      <rPr>
        <b/>
        <i/>
        <sz val="14"/>
        <color theme="1"/>
        <rFont val="Times New Roman"/>
        <family val="1"/>
        <scheme val="major"/>
      </rPr>
      <t xml:space="preserve"> (Kèm theo Phương án số              /PA-UBND ngày          /6/2026 của Chủ tịch Ủy ban nhân dân tỉnh Thái Ngu</t>
    </r>
    <r>
      <rPr>
        <b/>
        <i/>
        <sz val="14"/>
        <rFont val="Times New Roman"/>
        <family val="1"/>
        <scheme val="major"/>
      </rPr>
      <t>yên)</t>
    </r>
  </si>
  <si>
    <t>Số thôn (xóm)/ TDP 
đã giảm</t>
  </si>
  <si>
    <r>
      <t xml:space="preserve">Phụ lục số 01
KẾT QUẢ SAU SẮP XẾP, TỔ CHỨC LẠI THÔN (XÓM), TỔ DÂN PHỐ TRÊN ĐỊA BÀN TỈNH NĂM 2026
</t>
    </r>
    <r>
      <rPr>
        <b/>
        <i/>
        <sz val="14"/>
        <color theme="1"/>
        <rFont val="Times New Roman"/>
        <family val="1"/>
        <scheme val="major"/>
      </rPr>
      <t xml:space="preserve"> </t>
    </r>
    <r>
      <rPr>
        <i/>
        <sz val="14"/>
        <color theme="1"/>
        <rFont val="Times New Roman"/>
        <family val="1"/>
        <scheme val="major"/>
      </rPr>
      <t>(Kèm theo Phương án số             /PA-UBND ngày          /6/2026 của Ủy ban nhân dân tỉnh Thái Ngu</t>
    </r>
    <r>
      <rPr>
        <i/>
        <sz val="14"/>
        <rFont val="Times New Roman"/>
        <family val="1"/>
        <scheme val="major"/>
      </rPr>
      <t>yên)</t>
    </r>
  </si>
</sst>
</file>

<file path=xl/styles.xml><?xml version="1.0" encoding="utf-8"?>
<styleSheet xmlns="http://schemas.openxmlformats.org/spreadsheetml/2006/main" xmlns:mc="http://schemas.openxmlformats.org/markup-compatibility/2006" xmlns:x14ac="http://schemas.microsoft.com/office/spreadsheetml/2009/9/ac" mc:Ignorable="x14ac">
  <fonts count="84">
    <font>
      <sz val="14"/>
      <color theme="1"/>
      <name val="Times New Roman"/>
      <scheme val="minor"/>
    </font>
    <font>
      <b/>
      <sz val="14"/>
      <color theme="1"/>
      <name val="Times New Roman"/>
      <scheme val="minor"/>
    </font>
    <font>
      <sz val="14"/>
      <color theme="1"/>
      <name val="Times New Roman"/>
      <scheme val="minor"/>
    </font>
    <font>
      <b/>
      <i/>
      <sz val="14"/>
      <color theme="1"/>
      <name val="Times New Roman"/>
      <scheme val="minor"/>
    </font>
    <font>
      <sz val="14"/>
      <color theme="1"/>
      <name val="&quot;Times New Roman&quot;"/>
    </font>
    <font>
      <b/>
      <sz val="14"/>
      <color rgb="FFFF0000"/>
      <name val="Times New Roman"/>
      <scheme val="minor"/>
    </font>
    <font>
      <sz val="14"/>
      <color rgb="FFFF0000"/>
      <name val="Times New Roman"/>
      <scheme val="minor"/>
    </font>
    <font>
      <i/>
      <sz val="14"/>
      <color rgb="FFFF00FF"/>
      <name val="Times New Roman"/>
      <scheme val="minor"/>
    </font>
    <font>
      <b/>
      <i/>
      <sz val="12"/>
      <color rgb="FFFF00FF"/>
      <name val="Times New Roman"/>
    </font>
    <font>
      <i/>
      <sz val="12"/>
      <color theme="1"/>
      <name val="Times New Roman"/>
    </font>
    <font>
      <b/>
      <sz val="14"/>
      <color theme="1"/>
      <name val="Times New Roman"/>
    </font>
    <font>
      <sz val="14"/>
      <color theme="1"/>
      <name val="Times New Roman"/>
    </font>
    <font>
      <sz val="14"/>
      <color rgb="FFFF00FF"/>
      <name val="Times New Roman"/>
    </font>
    <font>
      <b/>
      <sz val="14"/>
      <color rgb="FFFF00FF"/>
      <name val="Times New Roman"/>
    </font>
    <font>
      <sz val="14"/>
      <color rgb="FFFF0000"/>
      <name val="Times New Roman"/>
    </font>
    <font>
      <b/>
      <sz val="14"/>
      <color rgb="FFFF0000"/>
      <name val="Times New Roman"/>
    </font>
    <font>
      <i/>
      <sz val="14"/>
      <color theme="1"/>
      <name val="Times New Roman"/>
    </font>
    <font>
      <sz val="12"/>
      <color theme="1"/>
      <name val="Times New Roman"/>
      <family val="1"/>
    </font>
    <font>
      <sz val="12"/>
      <color rgb="FF9900FF"/>
      <name val="Times New Roman"/>
      <family val="1"/>
    </font>
    <font>
      <b/>
      <sz val="12"/>
      <color theme="1"/>
      <name val="Times New Roman"/>
      <family val="1"/>
    </font>
    <font>
      <i/>
      <sz val="12"/>
      <color theme="1"/>
      <name val="Times New Roman"/>
      <family val="1"/>
    </font>
    <font>
      <sz val="14"/>
      <color theme="1"/>
      <name val="Times New Roman"/>
      <family val="1"/>
    </font>
    <font>
      <b/>
      <sz val="12"/>
      <color rgb="FF9900FF"/>
      <name val="Times New Roman"/>
      <family val="1"/>
    </font>
    <font>
      <sz val="13"/>
      <color rgb="FF000000"/>
      <name val="Times New Roman"/>
      <family val="1"/>
    </font>
    <font>
      <u/>
      <sz val="12"/>
      <color theme="1"/>
      <name val="Times New Roman"/>
      <family val="1"/>
    </font>
    <font>
      <sz val="12"/>
      <color rgb="FF000000"/>
      <name val="Times New Roman"/>
      <family val="1"/>
    </font>
    <font>
      <b/>
      <i/>
      <u/>
      <sz val="12"/>
      <color rgb="FF000000"/>
      <name val="Times New Roman"/>
      <family val="1"/>
    </font>
    <font>
      <b/>
      <sz val="12"/>
      <color rgb="FFFF0000"/>
      <name val="Times New Roman"/>
      <family val="1"/>
    </font>
    <font>
      <b/>
      <i/>
      <sz val="12"/>
      <color rgb="FFFF00FF"/>
      <name val="Times New Roman"/>
      <family val="1"/>
    </font>
    <font>
      <i/>
      <sz val="12"/>
      <color rgb="FFFF0000"/>
      <name val="Times New Roman"/>
      <family val="1"/>
    </font>
    <font>
      <i/>
      <sz val="12"/>
      <color rgb="FF9900FF"/>
      <name val="Times New Roman"/>
      <family val="1"/>
    </font>
    <font>
      <b/>
      <i/>
      <sz val="10"/>
      <color theme="1"/>
      <name val="Times New Roman"/>
      <family val="1"/>
    </font>
    <font>
      <sz val="10"/>
      <color rgb="FF9900FF"/>
      <name val="Times New Roman"/>
      <family val="1"/>
    </font>
    <font>
      <b/>
      <sz val="10"/>
      <color rgb="FFFFFF00"/>
      <name val="Times New Roman"/>
      <family val="1"/>
    </font>
    <font>
      <sz val="10"/>
      <color theme="1"/>
      <name val="Times New Roman"/>
      <family val="1"/>
    </font>
    <font>
      <i/>
      <sz val="10"/>
      <color theme="1"/>
      <name val="Times New Roman"/>
      <family val="1"/>
    </font>
    <font>
      <b/>
      <i/>
      <sz val="12"/>
      <color theme="1"/>
      <name val="Times New Roman"/>
      <family val="1"/>
    </font>
    <font>
      <sz val="12"/>
      <color rgb="FFFF0000"/>
      <name val="Times New Roman"/>
      <family val="1"/>
    </font>
    <font>
      <i/>
      <sz val="12"/>
      <color rgb="FFFF00FF"/>
      <name val="Times New Roman"/>
      <family val="1"/>
    </font>
    <font>
      <b/>
      <i/>
      <sz val="12"/>
      <color rgb="FF000000"/>
      <name val="Times New Roman"/>
      <family val="1"/>
    </font>
    <font>
      <i/>
      <sz val="12"/>
      <color rgb="FF000000"/>
      <name val="Times New Roman"/>
      <family val="1"/>
    </font>
    <font>
      <sz val="13"/>
      <color rgb="FFFF0000"/>
      <name val="Times New Roman"/>
      <family val="1"/>
    </font>
    <font>
      <sz val="12"/>
      <color rgb="FF002060"/>
      <name val="Times New Roman"/>
      <family val="1"/>
    </font>
    <font>
      <sz val="12"/>
      <color rgb="FF434343"/>
      <name val="Times New Roman"/>
      <family val="1"/>
    </font>
    <font>
      <sz val="11"/>
      <color rgb="FF000000"/>
      <name val="Times New Roman"/>
      <family val="1"/>
    </font>
    <font>
      <sz val="16"/>
      <color theme="1"/>
      <name val="Times New Roman"/>
      <family val="1"/>
    </font>
    <font>
      <sz val="12"/>
      <color rgb="FFFF00FF"/>
      <name val="Times New Roman"/>
      <family val="1"/>
    </font>
    <font>
      <b/>
      <sz val="10"/>
      <color theme="1"/>
      <name val="Times New Roman"/>
      <family val="1"/>
    </font>
    <font>
      <b/>
      <sz val="13"/>
      <color rgb="FF000000"/>
      <name val="Times New Roman"/>
      <family val="1"/>
      <scheme val="major"/>
    </font>
    <font>
      <sz val="13"/>
      <color rgb="FF000000"/>
      <name val="Times New Roman"/>
      <family val="1"/>
      <scheme val="major"/>
    </font>
    <font>
      <b/>
      <sz val="13"/>
      <color rgb="FF0000FF"/>
      <name val="Times New Roman"/>
      <family val="1"/>
      <scheme val="major"/>
    </font>
    <font>
      <b/>
      <sz val="13"/>
      <color rgb="FFFF0000"/>
      <name val="Times New Roman"/>
      <family val="1"/>
      <scheme val="major"/>
    </font>
    <font>
      <b/>
      <i/>
      <sz val="13"/>
      <color theme="1"/>
      <name val="Times New Roman"/>
      <family val="1"/>
      <scheme val="major"/>
    </font>
    <font>
      <b/>
      <i/>
      <sz val="13"/>
      <color rgb="FF000000"/>
      <name val="Times New Roman"/>
      <family val="1"/>
      <scheme val="major"/>
    </font>
    <font>
      <b/>
      <sz val="13"/>
      <color theme="1"/>
      <name val="Times New Roman"/>
      <family val="1"/>
      <scheme val="major"/>
    </font>
    <font>
      <sz val="14"/>
      <color theme="1"/>
      <name val="Times New Roman"/>
      <family val="1"/>
      <scheme val="major"/>
    </font>
    <font>
      <b/>
      <sz val="13"/>
      <color rgb="FF9900FF"/>
      <name val="Times New Roman"/>
      <family val="1"/>
      <scheme val="major"/>
    </font>
    <font>
      <b/>
      <i/>
      <sz val="13"/>
      <color rgb="FF0000FF"/>
      <name val="Times New Roman"/>
      <family val="1"/>
      <scheme val="major"/>
    </font>
    <font>
      <b/>
      <u/>
      <sz val="13"/>
      <color rgb="FF000000"/>
      <name val="Times New Roman"/>
      <family val="1"/>
      <scheme val="major"/>
    </font>
    <font>
      <b/>
      <i/>
      <u/>
      <sz val="13"/>
      <color rgb="FF000000"/>
      <name val="Times New Roman"/>
      <family val="1"/>
      <scheme val="major"/>
    </font>
    <font>
      <b/>
      <u/>
      <sz val="13"/>
      <color theme="1"/>
      <name val="Times New Roman"/>
      <family val="1"/>
      <scheme val="major"/>
    </font>
    <font>
      <b/>
      <u/>
      <sz val="14"/>
      <color rgb="FF000000"/>
      <name val="Times New Roman"/>
      <family val="1"/>
      <scheme val="major"/>
    </font>
    <font>
      <b/>
      <i/>
      <sz val="13"/>
      <color rgb="FFFF0000"/>
      <name val="Times New Roman"/>
      <family val="1"/>
      <scheme val="major"/>
    </font>
    <font>
      <sz val="14"/>
      <name val="Times New Roman"/>
      <family val="1"/>
      <scheme val="major"/>
    </font>
    <font>
      <b/>
      <i/>
      <sz val="13"/>
      <color rgb="FF9900FF"/>
      <name val="Times New Roman"/>
      <family val="1"/>
      <scheme val="major"/>
    </font>
    <font>
      <sz val="13"/>
      <color theme="1"/>
      <name val="Times New Roman"/>
      <family val="1"/>
      <scheme val="major"/>
    </font>
    <font>
      <sz val="13"/>
      <color rgb="FF0000FF"/>
      <name val="Times New Roman"/>
      <family val="1"/>
      <scheme val="major"/>
    </font>
    <font>
      <i/>
      <sz val="13"/>
      <color theme="1"/>
      <name val="Times New Roman"/>
      <family val="1"/>
      <scheme val="major"/>
    </font>
    <font>
      <i/>
      <sz val="12"/>
      <color theme="1"/>
      <name val="Times New Roman"/>
      <family val="1"/>
      <scheme val="major"/>
    </font>
    <font>
      <sz val="13"/>
      <color rgb="FF9900FF"/>
      <name val="Times New Roman"/>
      <family val="1"/>
      <scheme val="major"/>
    </font>
    <font>
      <sz val="13"/>
      <color rgb="FFFF00FF"/>
      <name val="Times New Roman"/>
      <family val="1"/>
      <scheme val="major"/>
    </font>
    <font>
      <i/>
      <sz val="13"/>
      <color rgb="FFFF00FF"/>
      <name val="Times New Roman"/>
      <family val="1"/>
      <scheme val="major"/>
    </font>
    <font>
      <b/>
      <i/>
      <sz val="13"/>
      <color rgb="FFFF00FF"/>
      <name val="Times New Roman"/>
      <family val="1"/>
      <scheme val="major"/>
    </font>
    <font>
      <b/>
      <i/>
      <sz val="13"/>
      <name val="Times New Roman"/>
      <family val="1"/>
      <scheme val="major"/>
    </font>
    <font>
      <b/>
      <sz val="14"/>
      <color theme="1"/>
      <name val="Times New Roman"/>
      <family val="1"/>
      <scheme val="major"/>
    </font>
    <font>
      <b/>
      <i/>
      <sz val="14"/>
      <color theme="1"/>
      <name val="Times New Roman"/>
      <family val="1"/>
      <scheme val="major"/>
    </font>
    <font>
      <b/>
      <i/>
      <sz val="14"/>
      <name val="Times New Roman"/>
      <family val="1"/>
      <scheme val="major"/>
    </font>
    <font>
      <b/>
      <sz val="14"/>
      <color rgb="FF000000"/>
      <name val="Times New Roman"/>
      <family val="1"/>
      <scheme val="major"/>
    </font>
    <font>
      <b/>
      <sz val="14"/>
      <color rgb="FFFF0000"/>
      <name val="Times New Roman"/>
      <family val="1"/>
      <scheme val="major"/>
    </font>
    <font>
      <b/>
      <i/>
      <sz val="14"/>
      <color rgb="FF000000"/>
      <name val="Times New Roman"/>
      <family val="1"/>
      <scheme val="major"/>
    </font>
    <font>
      <b/>
      <sz val="14"/>
      <color rgb="FF9900FF"/>
      <name val="Times New Roman"/>
      <family val="1"/>
      <scheme val="major"/>
    </font>
    <font>
      <b/>
      <i/>
      <u/>
      <sz val="14"/>
      <color rgb="FF000000"/>
      <name val="Times New Roman"/>
      <family val="1"/>
      <scheme val="major"/>
    </font>
    <font>
      <i/>
      <sz val="14"/>
      <color theme="1"/>
      <name val="Times New Roman"/>
      <family val="1"/>
      <scheme val="major"/>
    </font>
    <font>
      <i/>
      <sz val="14"/>
      <name val="Times New Roman"/>
      <family val="1"/>
      <scheme val="major"/>
    </font>
  </fonts>
  <fills count="20">
    <fill>
      <patternFill patternType="none"/>
    </fill>
    <fill>
      <patternFill patternType="gray125"/>
    </fill>
    <fill>
      <patternFill patternType="solid">
        <fgColor rgb="FF8BC34A"/>
        <bgColor rgb="FF8BC34A"/>
      </patternFill>
    </fill>
    <fill>
      <patternFill patternType="solid">
        <fgColor rgb="FFFFFFFF"/>
        <bgColor rgb="FFFFFFFF"/>
      </patternFill>
    </fill>
    <fill>
      <patternFill patternType="solid">
        <fgColor rgb="FFEEF7E3"/>
        <bgColor rgb="FFEEF7E3"/>
      </patternFill>
    </fill>
    <fill>
      <patternFill patternType="solid">
        <fgColor theme="0"/>
        <bgColor theme="0"/>
      </patternFill>
    </fill>
    <fill>
      <patternFill patternType="solid">
        <fgColor rgb="FF4DD0E1"/>
        <bgColor rgb="FF4DD0E1"/>
      </patternFill>
    </fill>
    <fill>
      <patternFill patternType="solid">
        <fgColor rgb="FFE0F7FA"/>
        <bgColor rgb="FFE0F7FA"/>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5B95F9"/>
        <bgColor rgb="FF5B95F9"/>
      </patternFill>
    </fill>
    <fill>
      <patternFill patternType="solid">
        <fgColor rgb="FFE8F0FE"/>
        <bgColor rgb="FFE8F0FE"/>
      </patternFill>
    </fill>
    <fill>
      <patternFill patternType="solid">
        <fgColor rgb="FF9900FF"/>
        <bgColor rgb="FF9900FF"/>
      </patternFill>
    </fill>
    <fill>
      <patternFill patternType="solid">
        <fgColor rgb="FFF7CB4D"/>
        <bgColor rgb="FFF7CB4D"/>
      </patternFill>
    </fill>
    <fill>
      <patternFill patternType="solid">
        <fgColor rgb="FFFEF8E3"/>
        <bgColor rgb="FFFEF8E3"/>
      </patternFill>
    </fill>
    <fill>
      <patternFill patternType="solid">
        <fgColor rgb="FF63D297"/>
        <bgColor rgb="FF63D297"/>
      </patternFill>
    </fill>
    <fill>
      <patternFill patternType="solid">
        <fgColor rgb="FFE7F9EF"/>
        <bgColor rgb="FFE7F9EF"/>
      </patternFill>
    </fill>
    <fill>
      <patternFill patternType="solid">
        <fgColor rgb="FFF9CB9C"/>
        <bgColor rgb="FFF9CB9C"/>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7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vertical="center"/>
    </xf>
    <xf numFmtId="0" fontId="2" fillId="4" borderId="1" xfId="0" applyFont="1" applyFill="1" applyBorder="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4" fillId="3" borderId="1" xfId="0" applyFont="1" applyFill="1" applyBorder="1" applyAlignment="1">
      <alignment horizontal="left" vertical="center" wrapText="1"/>
    </xf>
    <xf numFmtId="0" fontId="2" fillId="3" borderId="0" xfId="0" applyFont="1" applyFill="1"/>
    <xf numFmtId="0" fontId="2"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left" vertical="center" wrapText="1"/>
    </xf>
    <xf numFmtId="0" fontId="3" fillId="3" borderId="0" xfId="0" applyFont="1" applyFill="1" applyAlignment="1">
      <alignment horizontal="center" vertical="center"/>
    </xf>
    <xf numFmtId="0" fontId="3" fillId="0" borderId="0" xfId="0" applyFont="1" applyAlignment="1">
      <alignment horizontal="left" vertical="center" wrapText="1"/>
    </xf>
    <xf numFmtId="0" fontId="2" fillId="4" borderId="0" xfId="0" applyFont="1" applyFill="1" applyAlignment="1">
      <alignment horizontal="center" vertical="center"/>
    </xf>
    <xf numFmtId="0" fontId="2" fillId="0" borderId="0" xfId="0" applyFont="1" applyAlignment="1">
      <alignment horizontal="left" vertical="center" wrapText="1"/>
    </xf>
    <xf numFmtId="0" fontId="5" fillId="0" borderId="0" xfId="0" applyFont="1" applyAlignment="1">
      <alignment vertical="center"/>
    </xf>
    <xf numFmtId="0" fontId="2"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6" fillId="0" borderId="1" xfId="0" applyFont="1" applyBorder="1" applyAlignment="1">
      <alignment wrapText="1"/>
    </xf>
    <xf numFmtId="0" fontId="2" fillId="0" borderId="1" xfId="0" applyFont="1" applyBorder="1" applyAlignment="1">
      <alignment wrapText="1"/>
    </xf>
    <xf numFmtId="0" fontId="6" fillId="0" borderId="1" xfId="0" applyFont="1" applyBorder="1" applyAlignment="1">
      <alignment vertical="center" wrapText="1"/>
    </xf>
    <xf numFmtId="0" fontId="2" fillId="5" borderId="1" xfId="0" applyFont="1" applyFill="1" applyBorder="1" applyAlignment="1">
      <alignment vertical="center" wrapText="1"/>
    </xf>
    <xf numFmtId="0" fontId="7" fillId="0" borderId="0" xfId="0" applyFont="1" applyAlignment="1">
      <alignment horizontal="center" vertical="center"/>
    </xf>
    <xf numFmtId="3" fontId="8" fillId="0" borderId="0" xfId="0" applyNumberFormat="1" applyFont="1" applyAlignment="1">
      <alignment horizontal="center" vertical="center" wrapText="1"/>
    </xf>
    <xf numFmtId="0" fontId="9" fillId="0" borderId="0" xfId="0" applyFont="1" applyAlignment="1">
      <alignment horizontal="center" vertical="center" wrapText="1"/>
    </xf>
    <xf numFmtId="0" fontId="10" fillId="0" borderId="0" xfId="0" applyFont="1"/>
    <xf numFmtId="0" fontId="11" fillId="0" borderId="0" xfId="0" applyFont="1" applyAlignment="1">
      <alignment horizontal="center"/>
    </xf>
    <xf numFmtId="0" fontId="10" fillId="0" borderId="0" xfId="0" applyFont="1" applyAlignment="1">
      <alignment horizontal="center"/>
    </xf>
    <xf numFmtId="0" fontId="12" fillId="0" borderId="0" xfId="0" applyFont="1"/>
    <xf numFmtId="0" fontId="11" fillId="0" borderId="0" xfId="0" applyFont="1"/>
    <xf numFmtId="0" fontId="13" fillId="0" borderId="0" xfId="0" applyFont="1" applyAlignment="1">
      <alignment horizontal="center"/>
    </xf>
    <xf numFmtId="3" fontId="11" fillId="0" borderId="0" xfId="0" applyNumberFormat="1" applyFont="1" applyAlignment="1">
      <alignment horizontal="center"/>
    </xf>
    <xf numFmtId="3" fontId="10" fillId="0" borderId="0" xfId="0" applyNumberFormat="1" applyFont="1" applyAlignment="1">
      <alignment horizontal="center"/>
    </xf>
    <xf numFmtId="0" fontId="14" fillId="0" borderId="0" xfId="0" applyFont="1" applyAlignment="1">
      <alignment horizontal="center"/>
    </xf>
    <xf numFmtId="3" fontId="14" fillId="0" borderId="0" xfId="0" applyNumberFormat="1" applyFont="1" applyAlignment="1">
      <alignment horizontal="center"/>
    </xf>
    <xf numFmtId="3" fontId="15" fillId="0" borderId="0" xfId="0" applyNumberFormat="1" applyFont="1" applyAlignment="1">
      <alignment horizontal="center"/>
    </xf>
    <xf numFmtId="10" fontId="14" fillId="0" borderId="0" xfId="0" applyNumberFormat="1" applyFont="1"/>
    <xf numFmtId="10" fontId="12" fillId="0" borderId="0" xfId="0" applyNumberFormat="1" applyFont="1" applyAlignment="1">
      <alignment horizontal="center"/>
    </xf>
    <xf numFmtId="10" fontId="12" fillId="0" borderId="0" xfId="0" applyNumberFormat="1" applyFont="1"/>
    <xf numFmtId="0" fontId="17" fillId="0" borderId="0" xfId="0" applyFont="1" applyAlignment="1">
      <alignment horizontal="center" vertical="center" wrapText="1"/>
    </xf>
    <xf numFmtId="0" fontId="17"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xf numFmtId="0" fontId="19"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3" fontId="19" fillId="6"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8"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3" fontId="23" fillId="3" borderId="1" xfId="0" applyNumberFormat="1" applyFont="1" applyFill="1" applyBorder="1" applyAlignment="1">
      <alignment horizontal="center" vertical="center"/>
    </xf>
    <xf numFmtId="0" fontId="17" fillId="3"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17" fillId="7" borderId="1" xfId="0" applyFont="1" applyFill="1" applyBorder="1" applyAlignment="1">
      <alignment vertical="center" wrapText="1"/>
    </xf>
    <xf numFmtId="0" fontId="18" fillId="7" borderId="1" xfId="0" applyFont="1" applyFill="1" applyBorder="1" applyAlignment="1">
      <alignment horizontal="center" vertical="center" wrapText="1"/>
    </xf>
    <xf numFmtId="0" fontId="17" fillId="7" borderId="1" xfId="0" applyFont="1" applyFill="1" applyBorder="1" applyAlignment="1">
      <alignment horizontal="left" vertical="center" wrapText="1"/>
    </xf>
    <xf numFmtId="3" fontId="23" fillId="7" borderId="1" xfId="0" applyNumberFormat="1" applyFont="1" applyFill="1" applyBorder="1" applyAlignment="1">
      <alignment horizontal="center" vertical="center"/>
    </xf>
    <xf numFmtId="0" fontId="17" fillId="7" borderId="1" xfId="0" applyFont="1" applyFill="1" applyBorder="1" applyAlignment="1">
      <alignment horizontal="center" vertical="center"/>
    </xf>
    <xf numFmtId="0" fontId="17" fillId="3" borderId="1" xfId="0" applyFont="1" applyFill="1" applyBorder="1" applyAlignment="1">
      <alignment vertical="center" wrapText="1"/>
    </xf>
    <xf numFmtId="3" fontId="17" fillId="3" borderId="1" xfId="0" applyNumberFormat="1" applyFont="1" applyFill="1" applyBorder="1" applyAlignment="1">
      <alignment horizontal="center" vertical="center" wrapText="1"/>
    </xf>
    <xf numFmtId="3" fontId="17" fillId="7"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vertical="center" wrapText="1"/>
    </xf>
    <xf numFmtId="0" fontId="24" fillId="0" borderId="0" xfId="0" applyFont="1" applyAlignment="1">
      <alignment horizontal="center" vertical="center" wrapText="1"/>
    </xf>
    <xf numFmtId="0" fontId="24" fillId="7" borderId="1" xfId="0" applyFont="1" applyFill="1" applyBorder="1" applyAlignment="1">
      <alignment horizontal="center" vertical="center" wrapText="1"/>
    </xf>
    <xf numFmtId="0" fontId="24" fillId="7" borderId="1" xfId="0" applyFont="1" applyFill="1" applyBorder="1" applyAlignment="1">
      <alignment vertical="center" wrapText="1"/>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7" fillId="7" borderId="0" xfId="0" applyFont="1" applyFill="1" applyAlignment="1">
      <alignment horizontal="center" vertical="center"/>
    </xf>
    <xf numFmtId="3" fontId="21" fillId="3" borderId="1" xfId="0" applyNumberFormat="1" applyFont="1" applyFill="1" applyBorder="1" applyAlignment="1">
      <alignment horizontal="center" vertical="center"/>
    </xf>
    <xf numFmtId="3" fontId="17" fillId="7" borderId="1" xfId="0" applyNumberFormat="1" applyFont="1" applyFill="1" applyBorder="1" applyAlignment="1">
      <alignment horizontal="center" vertical="center"/>
    </xf>
    <xf numFmtId="0" fontId="25" fillId="7" borderId="1" xfId="0" applyFont="1" applyFill="1" applyBorder="1" applyAlignment="1">
      <alignment horizontal="center" vertical="center" wrapText="1"/>
    </xf>
    <xf numFmtId="3" fontId="17" fillId="3" borderId="1" xfId="0" applyNumberFormat="1" applyFont="1" applyFill="1" applyBorder="1" applyAlignment="1">
      <alignment horizontal="center" vertical="center"/>
    </xf>
    <xf numFmtId="0" fontId="25" fillId="3" borderId="1" xfId="0" applyFont="1" applyFill="1" applyBorder="1" applyAlignment="1">
      <alignment horizontal="center" vertical="center" wrapText="1"/>
    </xf>
    <xf numFmtId="0" fontId="17" fillId="3" borderId="0" xfId="0" applyFont="1" applyFill="1" applyAlignment="1">
      <alignment horizontal="center" vertical="center"/>
    </xf>
    <xf numFmtId="0" fontId="17" fillId="3" borderId="0" xfId="0" applyFont="1" applyFill="1" applyAlignment="1">
      <alignment horizontal="center" vertical="center" wrapText="1"/>
    </xf>
    <xf numFmtId="3" fontId="25" fillId="3" borderId="1" xfId="0" applyNumberFormat="1" applyFont="1" applyFill="1" applyBorder="1" applyAlignment="1">
      <alignment horizontal="center" vertical="center"/>
    </xf>
    <xf numFmtId="0" fontId="25" fillId="3" borderId="1" xfId="0" applyFont="1" applyFill="1" applyBorder="1" applyAlignment="1">
      <alignment horizontal="center" vertical="center"/>
    </xf>
    <xf numFmtId="3" fontId="25" fillId="7" borderId="1" xfId="0" applyNumberFormat="1" applyFont="1" applyFill="1" applyBorder="1" applyAlignment="1">
      <alignment horizontal="center" vertical="center"/>
    </xf>
    <xf numFmtId="0" fontId="25" fillId="7" borderId="1" xfId="0" applyFont="1" applyFill="1" applyBorder="1" applyAlignment="1">
      <alignment horizontal="center" vertical="center"/>
    </xf>
    <xf numFmtId="3" fontId="23" fillId="3" borderId="2" xfId="0" applyNumberFormat="1" applyFont="1" applyFill="1" applyBorder="1" applyAlignment="1">
      <alignment horizontal="center" vertical="center"/>
    </xf>
    <xf numFmtId="3" fontId="26" fillId="8" borderId="2" xfId="0" applyNumberFormat="1" applyFont="1" applyFill="1" applyBorder="1" applyAlignment="1">
      <alignment horizontal="center" vertical="center"/>
    </xf>
    <xf numFmtId="3" fontId="25" fillId="8" borderId="2" xfId="0" applyNumberFormat="1" applyFont="1" applyFill="1" applyBorder="1" applyAlignment="1">
      <alignment horizontal="center" vertical="center"/>
    </xf>
    <xf numFmtId="3" fontId="25" fillId="9" borderId="2" xfId="0" applyNumberFormat="1" applyFont="1" applyFill="1" applyBorder="1" applyAlignment="1">
      <alignment horizontal="center" vertical="center"/>
    </xf>
    <xf numFmtId="3" fontId="17" fillId="0" borderId="0" xfId="0" applyNumberFormat="1" applyFont="1" applyAlignment="1">
      <alignment horizontal="center" vertical="center" wrapText="1"/>
    </xf>
    <xf numFmtId="3" fontId="19" fillId="0" borderId="0" xfId="0" applyNumberFormat="1" applyFont="1" applyAlignment="1">
      <alignment horizontal="center" vertical="center" wrapText="1"/>
    </xf>
    <xf numFmtId="0" fontId="27" fillId="0" borderId="0" xfId="0" applyFont="1" applyAlignment="1">
      <alignment horizontal="center" vertical="center" wrapText="1"/>
    </xf>
    <xf numFmtId="3" fontId="27" fillId="0" borderId="0" xfId="0" applyNumberFormat="1" applyFont="1" applyAlignment="1">
      <alignment horizontal="center" vertical="center" wrapText="1"/>
    </xf>
    <xf numFmtId="0" fontId="28" fillId="0" borderId="0" xfId="0" applyFont="1" applyAlignment="1">
      <alignment horizontal="center" vertical="center" wrapText="1"/>
    </xf>
    <xf numFmtId="3"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20" fillId="0" borderId="0" xfId="0" applyFont="1" applyAlignment="1">
      <alignment horizontal="center" vertical="center" wrapText="1"/>
    </xf>
    <xf numFmtId="0" fontId="30" fillId="0" borderId="0" xfId="0" applyFont="1" applyAlignment="1">
      <alignment horizontal="center" vertical="center" wrapText="1"/>
    </xf>
    <xf numFmtId="0" fontId="20" fillId="0" borderId="0" xfId="0" applyFont="1" applyAlignment="1">
      <alignment vertical="center" wrapText="1"/>
    </xf>
    <xf numFmtId="3" fontId="20" fillId="0" borderId="0" xfId="0" applyNumberFormat="1" applyFont="1" applyAlignment="1">
      <alignment horizontal="center" vertical="center" wrapText="1"/>
    </xf>
    <xf numFmtId="0" fontId="21" fillId="0" borderId="0" xfId="0" applyFont="1" applyAlignment="1">
      <alignment vertical="center"/>
    </xf>
    <xf numFmtId="0" fontId="28" fillId="0" borderId="0" xfId="0" applyFont="1" applyAlignment="1">
      <alignment vertical="center" wrapText="1"/>
    </xf>
    <xf numFmtId="0" fontId="17" fillId="0" borderId="0" xfId="0" applyFont="1" applyAlignment="1">
      <alignment horizontal="left" vertical="center" wrapText="1"/>
    </xf>
    <xf numFmtId="0" fontId="20" fillId="0" borderId="0" xfId="0" applyFont="1" applyAlignment="1">
      <alignment horizontal="left" vertical="center" wrapText="1"/>
    </xf>
    <xf numFmtId="1" fontId="20" fillId="10" borderId="0" xfId="0" applyNumberFormat="1" applyFont="1" applyFill="1" applyAlignment="1">
      <alignment horizontal="center" vertical="center" wrapText="1"/>
    </xf>
    <xf numFmtId="0" fontId="17" fillId="11" borderId="0" xfId="0" applyFont="1" applyFill="1" applyAlignment="1">
      <alignment horizontal="center" vertical="center" wrapText="1"/>
    </xf>
    <xf numFmtId="3" fontId="19" fillId="11" borderId="0" xfId="0" applyNumberFormat="1" applyFont="1" applyFill="1" applyAlignment="1">
      <alignment horizontal="center" vertical="center" wrapText="1"/>
    </xf>
    <xf numFmtId="0" fontId="19" fillId="11" borderId="0" xfId="0" applyFont="1" applyFill="1" applyAlignment="1">
      <alignment horizontal="center" vertical="center" wrapText="1"/>
    </xf>
    <xf numFmtId="3" fontId="19" fillId="3" borderId="0" xfId="0" applyNumberFormat="1" applyFont="1" applyFill="1" applyAlignment="1">
      <alignment horizontal="center" vertical="center" wrapText="1"/>
    </xf>
    <xf numFmtId="10" fontId="20" fillId="3" borderId="0" xfId="0" applyNumberFormat="1" applyFont="1" applyFill="1" applyAlignment="1">
      <alignment horizontal="center" vertical="center" wrapText="1"/>
    </xf>
    <xf numFmtId="0" fontId="20" fillId="3" borderId="0" xfId="0" applyFont="1" applyFill="1" applyAlignment="1">
      <alignment horizontal="center" vertical="center" wrapText="1"/>
    </xf>
    <xf numFmtId="10" fontId="20" fillId="0" borderId="0" xfId="0" applyNumberFormat="1" applyFont="1" applyAlignment="1">
      <alignment horizontal="center" vertical="center" wrapText="1"/>
    </xf>
    <xf numFmtId="0" fontId="17" fillId="12" borderId="0" xfId="0" applyFont="1" applyFill="1" applyAlignment="1">
      <alignment horizontal="center" vertical="center" wrapText="1"/>
    </xf>
    <xf numFmtId="3" fontId="19" fillId="12" borderId="0" xfId="0" applyNumberFormat="1" applyFont="1" applyFill="1" applyAlignment="1">
      <alignment horizontal="center" vertical="center" wrapText="1"/>
    </xf>
    <xf numFmtId="10" fontId="20" fillId="12" borderId="0" xfId="0" applyNumberFormat="1" applyFont="1" applyFill="1" applyAlignment="1">
      <alignment horizontal="center" vertical="center" wrapText="1"/>
    </xf>
    <xf numFmtId="0" fontId="20" fillId="12" borderId="0" xfId="0" applyFont="1" applyFill="1" applyAlignment="1">
      <alignment horizontal="center" vertical="center" wrapText="1"/>
    </xf>
    <xf numFmtId="0" fontId="28" fillId="12" borderId="0" xfId="0" applyFont="1" applyFill="1" applyAlignment="1">
      <alignment horizontal="center" vertical="center" wrapText="1"/>
    </xf>
    <xf numFmtId="3" fontId="28" fillId="12" borderId="0" xfId="0" applyNumberFormat="1" applyFont="1" applyFill="1" applyAlignment="1">
      <alignment horizontal="center" vertical="center" wrapText="1"/>
    </xf>
    <xf numFmtId="3" fontId="31" fillId="0" borderId="0" xfId="0" applyNumberFormat="1" applyFont="1" applyAlignment="1">
      <alignment horizontal="center" vertical="center" wrapText="1"/>
    </xf>
    <xf numFmtId="3" fontId="31" fillId="0" borderId="0" xfId="0" applyNumberFormat="1" applyFont="1" applyAlignment="1">
      <alignment vertical="center" wrapText="1"/>
    </xf>
    <xf numFmtId="3" fontId="32" fillId="0" borderId="0" xfId="0" applyNumberFormat="1" applyFont="1" applyAlignment="1">
      <alignment horizontal="center" vertical="center" wrapText="1"/>
    </xf>
    <xf numFmtId="3" fontId="33" fillId="13" borderId="0" xfId="0" applyNumberFormat="1" applyFont="1" applyFill="1" applyAlignment="1">
      <alignment vertical="center" wrapText="1"/>
    </xf>
    <xf numFmtId="3" fontId="34" fillId="0" borderId="0" xfId="0" applyNumberFormat="1" applyFont="1" applyAlignment="1">
      <alignment horizontal="center" vertical="center" wrapText="1"/>
    </xf>
    <xf numFmtId="10" fontId="35" fillId="0" borderId="0" xfId="0" applyNumberFormat="1" applyFont="1" applyAlignment="1">
      <alignment horizontal="center" vertical="center" wrapText="1"/>
    </xf>
    <xf numFmtId="0" fontId="31" fillId="0" borderId="0" xfId="0" applyFont="1" applyAlignment="1">
      <alignment horizontal="center" vertical="center" wrapText="1"/>
    </xf>
    <xf numFmtId="3" fontId="36" fillId="0" borderId="0" xfId="0" applyNumberFormat="1" applyFont="1" applyAlignment="1">
      <alignment horizontal="center" vertical="center" wrapText="1"/>
    </xf>
    <xf numFmtId="3" fontId="36" fillId="0" borderId="0" xfId="0" applyNumberFormat="1" applyFont="1" applyAlignment="1">
      <alignment vertical="center" wrapText="1"/>
    </xf>
    <xf numFmtId="3" fontId="30" fillId="0" borderId="0" xfId="0" applyNumberFormat="1" applyFont="1" applyAlignment="1">
      <alignment horizontal="center" vertical="center" wrapText="1"/>
    </xf>
    <xf numFmtId="0" fontId="36" fillId="0" borderId="0" xfId="0" applyFont="1" applyAlignment="1">
      <alignment horizontal="center" vertical="center" wrapText="1"/>
    </xf>
    <xf numFmtId="0" fontId="19" fillId="0" borderId="0" xfId="0" applyFont="1" applyAlignment="1">
      <alignment vertical="center" wrapText="1"/>
    </xf>
    <xf numFmtId="0" fontId="22" fillId="0" borderId="0" xfId="0" applyFont="1" applyAlignment="1">
      <alignment horizontal="center" vertical="center" wrapText="1"/>
    </xf>
    <xf numFmtId="0" fontId="19" fillId="14" borderId="0" xfId="0" applyFont="1" applyFill="1" applyAlignment="1">
      <alignment horizontal="center" vertical="center" wrapText="1"/>
    </xf>
    <xf numFmtId="3" fontId="19" fillId="14" borderId="0" xfId="0" applyNumberFormat="1" applyFont="1" applyFill="1" applyAlignment="1">
      <alignment horizontal="center" vertical="center" wrapText="1"/>
    </xf>
    <xf numFmtId="0" fontId="17" fillId="15" borderId="0" xfId="0" applyFont="1" applyFill="1" applyAlignment="1">
      <alignment horizontal="center" vertical="center" wrapText="1"/>
    </xf>
    <xf numFmtId="3" fontId="19" fillId="15" borderId="0" xfId="0" applyNumberFormat="1" applyFont="1" applyFill="1" applyAlignment="1">
      <alignment horizontal="center" vertical="center" wrapText="1"/>
    </xf>
    <xf numFmtId="10" fontId="20" fillId="15" borderId="0" xfId="0" applyNumberFormat="1" applyFont="1" applyFill="1" applyAlignment="1">
      <alignment horizontal="center" vertical="center" wrapText="1"/>
    </xf>
    <xf numFmtId="0" fontId="20" fillId="15" borderId="0" xfId="0" applyFont="1" applyFill="1" applyAlignment="1">
      <alignment horizontal="center" vertical="center" wrapText="1"/>
    </xf>
    <xf numFmtId="0" fontId="28" fillId="15" borderId="0" xfId="0" applyFont="1" applyFill="1" applyAlignment="1">
      <alignment horizontal="center" vertical="center" wrapText="1"/>
    </xf>
    <xf numFmtId="3" fontId="28" fillId="15" borderId="0" xfId="0" applyNumberFormat="1" applyFont="1" applyFill="1" applyAlignment="1">
      <alignment horizontal="center" vertical="center" wrapText="1"/>
    </xf>
    <xf numFmtId="0" fontId="19" fillId="0" borderId="0" xfId="0" applyFont="1" applyAlignment="1">
      <alignment horizontal="left" vertical="center" wrapText="1"/>
    </xf>
    <xf numFmtId="0" fontId="19" fillId="16" borderId="1" xfId="0" applyFont="1" applyFill="1" applyBorder="1" applyAlignment="1">
      <alignment horizontal="center" vertical="center" wrapText="1"/>
    </xf>
    <xf numFmtId="0" fontId="22" fillId="16" borderId="1" xfId="0" applyFont="1" applyFill="1" applyBorder="1" applyAlignment="1">
      <alignment horizontal="center" vertical="center" wrapText="1"/>
    </xf>
    <xf numFmtId="3" fontId="19" fillId="16" borderId="1" xfId="0" applyNumberFormat="1" applyFont="1" applyFill="1" applyBorder="1" applyAlignment="1">
      <alignment horizontal="center" vertical="center" wrapText="1"/>
    </xf>
    <xf numFmtId="3" fontId="25" fillId="17" borderId="1" xfId="0" applyNumberFormat="1" applyFont="1" applyFill="1" applyBorder="1" applyAlignment="1">
      <alignment horizontal="center" vertical="center"/>
    </xf>
    <xf numFmtId="0" fontId="17" fillId="17" borderId="1" xfId="0" applyFont="1" applyFill="1" applyBorder="1" applyAlignment="1">
      <alignment horizontal="center" vertical="center" wrapText="1"/>
    </xf>
    <xf numFmtId="0" fontId="17" fillId="17" borderId="1" xfId="0" applyFont="1" applyFill="1" applyBorder="1" applyAlignment="1">
      <alignment vertical="center" wrapText="1"/>
    </xf>
    <xf numFmtId="0" fontId="18" fillId="17" borderId="1" xfId="0" applyFont="1" applyFill="1" applyBorder="1" applyAlignment="1">
      <alignment horizontal="center" vertical="center" wrapText="1"/>
    </xf>
    <xf numFmtId="3" fontId="23" fillId="17" borderId="1" xfId="0" applyNumberFormat="1" applyFont="1" applyFill="1" applyBorder="1" applyAlignment="1">
      <alignment horizontal="center" vertical="center"/>
    </xf>
    <xf numFmtId="0" fontId="25" fillId="17" borderId="1" xfId="0" applyFont="1" applyFill="1" applyBorder="1" applyAlignment="1">
      <alignment horizontal="center" vertical="center"/>
    </xf>
    <xf numFmtId="0" fontId="17" fillId="17" borderId="1" xfId="0" applyFont="1" applyFill="1" applyBorder="1" applyAlignment="1">
      <alignment horizontal="center" vertical="center"/>
    </xf>
    <xf numFmtId="3" fontId="25" fillId="3" borderId="3" xfId="0" applyNumberFormat="1" applyFont="1" applyFill="1" applyBorder="1" applyAlignment="1">
      <alignment horizontal="center" vertical="center"/>
    </xf>
    <xf numFmtId="3" fontId="17" fillId="17" borderId="1" xfId="0" applyNumberFormat="1" applyFont="1" applyFill="1" applyBorder="1" applyAlignment="1">
      <alignment horizontal="center" vertical="center" wrapText="1"/>
    </xf>
    <xf numFmtId="0" fontId="37" fillId="3" borderId="1" xfId="0" applyFont="1" applyFill="1" applyBorder="1" applyAlignment="1">
      <alignment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vertical="center" wrapText="1"/>
    </xf>
    <xf numFmtId="0" fontId="17" fillId="17" borderId="1" xfId="0" applyFont="1" applyFill="1" applyBorder="1" applyAlignment="1">
      <alignment horizontal="left" vertical="center" wrapText="1"/>
    </xf>
    <xf numFmtId="3" fontId="17" fillId="3" borderId="4" xfId="0" applyNumberFormat="1" applyFont="1" applyFill="1" applyBorder="1" applyAlignment="1">
      <alignment horizontal="center" vertical="center" wrapText="1"/>
    </xf>
    <xf numFmtId="0" fontId="17" fillId="3" borderId="4" xfId="0" applyFont="1" applyFill="1" applyBorder="1" applyAlignment="1">
      <alignment horizontal="center" vertical="center" wrapText="1"/>
    </xf>
    <xf numFmtId="3" fontId="17" fillId="17" borderId="5" xfId="0" applyNumberFormat="1" applyFont="1" applyFill="1" applyBorder="1" applyAlignment="1">
      <alignment horizontal="center" vertical="center" wrapText="1"/>
    </xf>
    <xf numFmtId="3" fontId="17" fillId="17" borderId="2" xfId="0" applyNumberFormat="1" applyFont="1" applyFill="1" applyBorder="1" applyAlignment="1">
      <alignment horizontal="center" vertical="center" wrapText="1"/>
    </xf>
    <xf numFmtId="0" fontId="17" fillId="17" borderId="2" xfId="0" applyFont="1" applyFill="1" applyBorder="1" applyAlignment="1">
      <alignment horizontal="center" vertical="center" wrapText="1"/>
    </xf>
    <xf numFmtId="3" fontId="17" fillId="3" borderId="5" xfId="0" applyNumberFormat="1" applyFont="1" applyFill="1" applyBorder="1" applyAlignment="1">
      <alignment horizontal="center" vertical="center" wrapText="1"/>
    </xf>
    <xf numFmtId="3" fontId="17"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9" fillId="17" borderId="1" xfId="0" applyFont="1" applyFill="1" applyBorder="1" applyAlignment="1">
      <alignment horizontal="center" vertical="center" wrapText="1"/>
    </xf>
    <xf numFmtId="0" fontId="40" fillId="18" borderId="1" xfId="0" applyFont="1" applyFill="1" applyBorder="1" applyAlignment="1">
      <alignment horizontal="center" vertical="center" wrapText="1"/>
    </xf>
    <xf numFmtId="0" fontId="17" fillId="17" borderId="4" xfId="0" applyFont="1" applyFill="1" applyBorder="1" applyAlignment="1">
      <alignment horizontal="center" vertical="center" wrapText="1"/>
    </xf>
    <xf numFmtId="3" fontId="17" fillId="17" borderId="4" xfId="0" applyNumberFormat="1"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17" borderId="5" xfId="0" applyFont="1" applyFill="1" applyBorder="1" applyAlignment="1">
      <alignment horizontal="center" vertical="center" wrapText="1"/>
    </xf>
    <xf numFmtId="3" fontId="17" fillId="17" borderId="6" xfId="0" applyNumberFormat="1" applyFont="1" applyFill="1" applyBorder="1" applyAlignment="1">
      <alignment horizontal="center" vertical="center" wrapText="1"/>
    </xf>
    <xf numFmtId="3" fontId="17" fillId="17" borderId="7" xfId="0" applyNumberFormat="1" applyFont="1" applyFill="1" applyBorder="1" applyAlignment="1">
      <alignment horizontal="center" vertical="center" wrapText="1"/>
    </xf>
    <xf numFmtId="0" fontId="17" fillId="17" borderId="7" xfId="0" applyFont="1" applyFill="1" applyBorder="1" applyAlignment="1">
      <alignment horizontal="center" vertical="center" wrapText="1"/>
    </xf>
    <xf numFmtId="3" fontId="25" fillId="3" borderId="0" xfId="0" applyNumberFormat="1" applyFont="1" applyFill="1" applyAlignment="1">
      <alignment horizontal="center"/>
    </xf>
    <xf numFmtId="3" fontId="17" fillId="3" borderId="0" xfId="0" applyNumberFormat="1" applyFont="1" applyFill="1" applyAlignment="1">
      <alignment horizontal="center"/>
    </xf>
    <xf numFmtId="3" fontId="25" fillId="17" borderId="0" xfId="0" applyNumberFormat="1" applyFont="1" applyFill="1" applyAlignment="1">
      <alignment horizontal="center"/>
    </xf>
    <xf numFmtId="3" fontId="17" fillId="17" borderId="0" xfId="0" applyNumberFormat="1" applyFont="1" applyFill="1" applyAlignment="1">
      <alignment horizontal="center"/>
    </xf>
    <xf numFmtId="0" fontId="17" fillId="3" borderId="5" xfId="0" applyFont="1" applyFill="1" applyBorder="1" applyAlignment="1">
      <alignment horizontal="left" vertical="center" wrapText="1"/>
    </xf>
    <xf numFmtId="0" fontId="17" fillId="17" borderId="5" xfId="0" applyFont="1" applyFill="1" applyBorder="1" applyAlignment="1">
      <alignment horizontal="left" vertical="center" wrapText="1"/>
    </xf>
    <xf numFmtId="3" fontId="17" fillId="17" borderId="0" xfId="0" applyNumberFormat="1" applyFont="1" applyFill="1"/>
    <xf numFmtId="3" fontId="41" fillId="3" borderId="1" xfId="0" applyNumberFormat="1" applyFont="1" applyFill="1" applyBorder="1" applyAlignment="1">
      <alignment horizontal="center" vertical="center"/>
    </xf>
    <xf numFmtId="3" fontId="17" fillId="5" borderId="1" xfId="0" applyNumberFormat="1" applyFont="1" applyFill="1" applyBorder="1" applyAlignment="1">
      <alignment horizontal="center" vertical="center"/>
    </xf>
    <xf numFmtId="0" fontId="42" fillId="17"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3" fontId="17" fillId="17" borderId="0" xfId="0" applyNumberFormat="1" applyFont="1" applyFill="1" applyAlignment="1">
      <alignment horizontal="center" vertical="center" wrapText="1"/>
    </xf>
    <xf numFmtId="3" fontId="17" fillId="17" borderId="1" xfId="0" applyNumberFormat="1" applyFont="1" applyFill="1" applyBorder="1" applyAlignment="1">
      <alignment horizontal="center" vertical="center"/>
    </xf>
    <xf numFmtId="0" fontId="17" fillId="17" borderId="0" xfId="0" applyFont="1" applyFill="1" applyAlignment="1">
      <alignment horizontal="center" vertical="center" wrapText="1"/>
    </xf>
    <xf numFmtId="0" fontId="43" fillId="5" borderId="1"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17" borderId="0" xfId="0" applyFont="1" applyFill="1" applyAlignment="1">
      <alignment vertical="center" wrapText="1"/>
    </xf>
    <xf numFmtId="0" fontId="37" fillId="17" borderId="1" xfId="0" applyFont="1" applyFill="1" applyBorder="1" applyAlignment="1">
      <alignment horizontal="center" vertical="center" wrapText="1"/>
    </xf>
    <xf numFmtId="0" fontId="25" fillId="17" borderId="7" xfId="0" applyFont="1" applyFill="1" applyBorder="1" applyAlignment="1">
      <alignment horizontal="center" vertical="center" wrapText="1"/>
    </xf>
    <xf numFmtId="0" fontId="17" fillId="17" borderId="3"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17" borderId="8" xfId="0" applyFont="1" applyFill="1" applyBorder="1" applyAlignment="1">
      <alignment horizontal="center" vertical="center" wrapText="1"/>
    </xf>
    <xf numFmtId="3" fontId="17" fillId="3" borderId="6" xfId="0" applyNumberFormat="1" applyFont="1" applyFill="1" applyBorder="1" applyAlignment="1">
      <alignment horizontal="center" vertical="center" wrapText="1"/>
    </xf>
    <xf numFmtId="0" fontId="17" fillId="3" borderId="6" xfId="0" applyFont="1" applyFill="1" applyBorder="1" applyAlignment="1">
      <alignment horizontal="center" vertical="center" wrapText="1"/>
    </xf>
    <xf numFmtId="3" fontId="17" fillId="17" borderId="3" xfId="0" applyNumberFormat="1" applyFont="1" applyFill="1" applyBorder="1" applyAlignment="1">
      <alignment horizontal="center" vertical="center" wrapText="1"/>
    </xf>
    <xf numFmtId="3" fontId="17"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6" xfId="0" applyFont="1" applyFill="1" applyBorder="1" applyAlignment="1">
      <alignment vertical="center" wrapText="1"/>
    </xf>
    <xf numFmtId="0" fontId="17" fillId="3" borderId="5" xfId="0" applyFont="1" applyFill="1" applyBorder="1" applyAlignment="1">
      <alignment vertical="center" wrapText="1"/>
    </xf>
    <xf numFmtId="0" fontId="17" fillId="17" borderId="5" xfId="0" applyFont="1" applyFill="1" applyBorder="1" applyAlignment="1">
      <alignment vertical="center" wrapText="1"/>
    </xf>
    <xf numFmtId="0" fontId="25" fillId="3" borderId="0" xfId="0" applyFont="1" applyFill="1" applyAlignment="1">
      <alignment horizontal="center" vertical="center" wrapText="1"/>
    </xf>
    <xf numFmtId="0" fontId="21" fillId="17" borderId="0" xfId="0" applyFont="1" applyFill="1" applyAlignment="1">
      <alignment horizontal="center" vertical="center"/>
    </xf>
    <xf numFmtId="0" fontId="21" fillId="3" borderId="0" xfId="0" applyFont="1" applyFill="1" applyAlignment="1">
      <alignment horizontal="center" vertical="center"/>
    </xf>
    <xf numFmtId="3" fontId="17" fillId="17" borderId="5" xfId="0" applyNumberFormat="1" applyFont="1" applyFill="1" applyBorder="1" applyAlignment="1">
      <alignment horizontal="center" vertical="center"/>
    </xf>
    <xf numFmtId="3" fontId="17" fillId="17" borderId="2" xfId="0" applyNumberFormat="1" applyFont="1" applyFill="1" applyBorder="1" applyAlignment="1">
      <alignment horizontal="center" vertical="center"/>
    </xf>
    <xf numFmtId="0" fontId="17" fillId="17" borderId="9"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7" fillId="17" borderId="10" xfId="0" applyFont="1" applyFill="1" applyBorder="1" applyAlignment="1">
      <alignment horizontal="center" vertical="center"/>
    </xf>
    <xf numFmtId="0" fontId="17" fillId="17" borderId="0" xfId="0" applyFont="1" applyFill="1" applyAlignment="1">
      <alignment horizontal="center" vertical="center"/>
    </xf>
    <xf numFmtId="3" fontId="17" fillId="17" borderId="6" xfId="0" applyNumberFormat="1" applyFont="1" applyFill="1" applyBorder="1" applyAlignment="1">
      <alignment horizontal="center" vertical="center"/>
    </xf>
    <xf numFmtId="3" fontId="17" fillId="17" borderId="7" xfId="0" applyNumberFormat="1" applyFont="1" applyFill="1" applyBorder="1" applyAlignment="1">
      <alignment horizontal="center" vertical="center"/>
    </xf>
    <xf numFmtId="0" fontId="25" fillId="17" borderId="0" xfId="0" applyFont="1" applyFill="1" applyAlignment="1">
      <alignment horizontal="center" vertical="center" wrapText="1"/>
    </xf>
    <xf numFmtId="0" fontId="44" fillId="17" borderId="1" xfId="0" applyFont="1" applyFill="1" applyBorder="1" applyAlignment="1">
      <alignment vertical="center"/>
    </xf>
    <xf numFmtId="0" fontId="44" fillId="3" borderId="1" xfId="0" applyFont="1" applyFill="1" applyBorder="1" applyAlignment="1">
      <alignment vertical="center"/>
    </xf>
    <xf numFmtId="9" fontId="17" fillId="17" borderId="1" xfId="0" applyNumberFormat="1" applyFont="1" applyFill="1" applyBorder="1" applyAlignment="1">
      <alignment horizontal="center" vertical="center" wrapText="1"/>
    </xf>
    <xf numFmtId="0" fontId="17" fillId="3" borderId="4" xfId="0" applyFont="1" applyFill="1" applyBorder="1" applyAlignment="1">
      <alignment horizontal="left" vertical="center" wrapText="1"/>
    </xf>
    <xf numFmtId="3" fontId="25" fillId="9" borderId="1" xfId="0" applyNumberFormat="1" applyFont="1" applyFill="1" applyBorder="1" applyAlignment="1">
      <alignment horizontal="center" vertical="center"/>
    </xf>
    <xf numFmtId="0" fontId="37" fillId="3" borderId="1" xfId="0" applyFont="1" applyFill="1" applyBorder="1" applyAlignment="1">
      <alignment horizontal="center" vertical="center" wrapText="1"/>
    </xf>
    <xf numFmtId="0" fontId="17" fillId="17" borderId="2" xfId="0" applyFont="1" applyFill="1" applyBorder="1" applyAlignment="1">
      <alignment horizontal="left" vertical="center" wrapText="1"/>
    </xf>
    <xf numFmtId="0" fontId="17" fillId="3" borderId="2" xfId="0" applyFont="1" applyFill="1" applyBorder="1" applyAlignment="1">
      <alignment horizontal="left" vertical="center" wrapText="1"/>
    </xf>
    <xf numFmtId="3" fontId="37" fillId="9" borderId="1" xfId="0" applyNumberFormat="1" applyFont="1" applyFill="1" applyBorder="1" applyAlignment="1">
      <alignment horizontal="center" vertical="center"/>
    </xf>
    <xf numFmtId="0" fontId="17" fillId="3" borderId="2" xfId="0" applyFont="1" applyFill="1" applyBorder="1" applyAlignment="1">
      <alignment vertical="center" wrapText="1"/>
    </xf>
    <xf numFmtId="0" fontId="17" fillId="17" borderId="2" xfId="0" applyFont="1" applyFill="1" applyBorder="1" applyAlignment="1">
      <alignment vertical="center" wrapText="1"/>
    </xf>
    <xf numFmtId="0" fontId="37" fillId="17" borderId="1" xfId="0" applyFont="1" applyFill="1" applyBorder="1" applyAlignment="1">
      <alignment horizontal="center" vertical="center"/>
    </xf>
    <xf numFmtId="0" fontId="37" fillId="3" borderId="1" xfId="0" applyFont="1" applyFill="1" applyBorder="1" applyAlignment="1">
      <alignment horizontal="center" vertical="center"/>
    </xf>
    <xf numFmtId="0" fontId="37" fillId="5" borderId="1" xfId="0" applyFont="1" applyFill="1" applyBorder="1" applyAlignment="1">
      <alignment horizontal="center" vertical="center" wrapText="1"/>
    </xf>
    <xf numFmtId="0" fontId="17" fillId="3" borderId="4" xfId="0" applyFont="1" applyFill="1" applyBorder="1" applyAlignment="1">
      <alignment horizontal="center" vertical="center"/>
    </xf>
    <xf numFmtId="0" fontId="17" fillId="17" borderId="4" xfId="0" applyFont="1" applyFill="1" applyBorder="1" applyAlignment="1">
      <alignment horizontal="center" vertical="center"/>
    </xf>
    <xf numFmtId="3" fontId="45" fillId="17" borderId="1" xfId="0" applyNumberFormat="1" applyFont="1" applyFill="1" applyBorder="1" applyAlignment="1">
      <alignment horizontal="center" vertical="center"/>
    </xf>
    <xf numFmtId="3" fontId="45" fillId="3" borderId="1" xfId="0" applyNumberFormat="1" applyFont="1" applyFill="1" applyBorder="1" applyAlignment="1">
      <alignment horizontal="center" vertical="center"/>
    </xf>
    <xf numFmtId="0" fontId="45" fillId="17" borderId="1" xfId="0" applyFont="1" applyFill="1" applyBorder="1" applyAlignment="1">
      <alignment horizontal="center" vertical="center"/>
    </xf>
    <xf numFmtId="0" fontId="17" fillId="17" borderId="1" xfId="0" applyFont="1" applyFill="1" applyBorder="1" applyAlignment="1">
      <alignment horizontal="right" vertical="center" wrapText="1"/>
    </xf>
    <xf numFmtId="0" fontId="25" fillId="17" borderId="0" xfId="0" applyFont="1" applyFill="1" applyAlignment="1">
      <alignment vertical="center" wrapText="1"/>
    </xf>
    <xf numFmtId="0" fontId="45" fillId="3" borderId="1" xfId="0" applyFont="1" applyFill="1" applyBorder="1" applyAlignment="1">
      <alignment horizontal="center" vertical="center"/>
    </xf>
    <xf numFmtId="0" fontId="17" fillId="3" borderId="1" xfId="0" applyFont="1" applyFill="1" applyBorder="1" applyAlignment="1">
      <alignment horizontal="right" vertical="center" wrapText="1"/>
    </xf>
    <xf numFmtId="0" fontId="25" fillId="3" borderId="0" xfId="0" applyFont="1" applyFill="1" applyAlignment="1">
      <alignment vertical="center" wrapText="1"/>
    </xf>
    <xf numFmtId="0" fontId="17" fillId="17" borderId="1" xfId="0" quotePrefix="1" applyFont="1" applyFill="1" applyBorder="1" applyAlignment="1">
      <alignment horizontal="center" vertical="center" wrapText="1"/>
    </xf>
    <xf numFmtId="0" fontId="17" fillId="3" borderId="1" xfId="0" quotePrefix="1" applyFont="1" applyFill="1" applyBorder="1" applyAlignment="1">
      <alignment horizontal="center" vertical="center" wrapText="1"/>
    </xf>
    <xf numFmtId="0" fontId="17" fillId="9" borderId="1" xfId="0" applyFont="1" applyFill="1" applyBorder="1" applyAlignment="1">
      <alignment horizontal="center" vertical="center" wrapText="1"/>
    </xf>
    <xf numFmtId="3" fontId="38" fillId="0" borderId="0" xfId="0" applyNumberFormat="1" applyFont="1" applyAlignment="1">
      <alignment horizontal="center" vertical="center" wrapText="1"/>
    </xf>
    <xf numFmtId="3" fontId="28" fillId="0" borderId="0" xfId="0" applyNumberFormat="1" applyFont="1" applyAlignment="1">
      <alignment vertical="center" wrapText="1"/>
    </xf>
    <xf numFmtId="0" fontId="37" fillId="0" borderId="0" xfId="0" applyFont="1" applyAlignment="1">
      <alignment horizontal="center" vertical="center" wrapText="1"/>
    </xf>
    <xf numFmtId="3" fontId="29" fillId="0" borderId="0" xfId="0" applyNumberFormat="1" applyFont="1" applyAlignment="1">
      <alignment horizontal="center" vertical="center" wrapText="1"/>
    </xf>
    <xf numFmtId="0" fontId="38" fillId="0" borderId="0" xfId="0" applyFont="1" applyAlignment="1">
      <alignment horizontal="center" vertical="center" wrapText="1"/>
    </xf>
    <xf numFmtId="0" fontId="36" fillId="11" borderId="0" xfId="0" applyFont="1" applyFill="1" applyAlignment="1">
      <alignment horizontal="center" vertical="center" wrapText="1"/>
    </xf>
    <xf numFmtId="0" fontId="46" fillId="0" borderId="0" xfId="0" applyFont="1" applyAlignment="1">
      <alignment horizontal="center" vertical="center" wrapText="1"/>
    </xf>
    <xf numFmtId="0" fontId="46" fillId="0" borderId="0" xfId="0" applyFont="1" applyAlignment="1">
      <alignmen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2" fillId="0" borderId="0" xfId="0" applyFont="1" applyAlignment="1">
      <alignment horizontal="center" vertical="center" wrapText="1"/>
    </xf>
    <xf numFmtId="3" fontId="47" fillId="0" borderId="0" xfId="0" applyNumberFormat="1" applyFont="1" applyAlignment="1">
      <alignment horizontal="center" vertical="center" wrapText="1"/>
    </xf>
    <xf numFmtId="0" fontId="35" fillId="0" borderId="0" xfId="0" applyFont="1" applyAlignment="1">
      <alignment horizontal="center" vertical="center" wrapText="1"/>
    </xf>
    <xf numFmtId="0" fontId="36" fillId="14" borderId="0" xfId="0" applyFont="1" applyFill="1" applyAlignment="1">
      <alignment horizontal="center" vertical="center" wrapText="1"/>
    </xf>
    <xf numFmtId="0" fontId="48"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horizontal="center"/>
    </xf>
    <xf numFmtId="0" fontId="53" fillId="0" borderId="0" xfId="0" applyFont="1" applyAlignment="1">
      <alignment horizontal="center" vertical="center"/>
    </xf>
    <xf numFmtId="0" fontId="54" fillId="0" borderId="0" xfId="0" applyFont="1"/>
    <xf numFmtId="0" fontId="54" fillId="0" borderId="0" xfId="0" applyFont="1" applyAlignment="1">
      <alignment horizontal="center" vertical="center"/>
    </xf>
    <xf numFmtId="0" fontId="55" fillId="0" borderId="0" xfId="0" applyFont="1"/>
    <xf numFmtId="0" fontId="48" fillId="0" borderId="0" xfId="0" applyFont="1" applyAlignment="1">
      <alignment horizontal="center" vertical="center" wrapText="1"/>
    </xf>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58" fillId="0" borderId="0" xfId="0" applyFont="1" applyAlignment="1">
      <alignment horizontal="center" vertical="center" wrapText="1"/>
    </xf>
    <xf numFmtId="0" fontId="54"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4" fillId="0" borderId="0" xfId="0" applyFont="1" applyAlignment="1">
      <alignment horizontal="center" vertical="center" wrapText="1"/>
    </xf>
    <xf numFmtId="0" fontId="56" fillId="0" borderId="0" xfId="0" applyFont="1" applyAlignment="1">
      <alignment horizontal="center" vertical="center" wrapText="1"/>
    </xf>
    <xf numFmtId="0" fontId="54"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62" fillId="0" borderId="1" xfId="0" applyFont="1" applyBorder="1" applyAlignment="1">
      <alignment horizontal="center" vertical="center"/>
    </xf>
    <xf numFmtId="4" fontId="62" fillId="0" borderId="1" xfId="0" applyNumberFormat="1" applyFont="1" applyBorder="1" applyAlignment="1">
      <alignment horizontal="center" vertical="center"/>
    </xf>
    <xf numFmtId="3" fontId="62" fillId="0" borderId="1" xfId="0" applyNumberFormat="1" applyFont="1" applyBorder="1" applyAlignment="1">
      <alignment horizontal="center" vertical="center"/>
    </xf>
    <xf numFmtId="3" fontId="57" fillId="0" borderId="1" xfId="0" applyNumberFormat="1" applyFont="1" applyBorder="1" applyAlignment="1">
      <alignment horizontal="center" vertical="center"/>
    </xf>
    <xf numFmtId="10" fontId="62" fillId="0" borderId="1" xfId="0" applyNumberFormat="1" applyFont="1" applyBorder="1" applyAlignment="1">
      <alignment horizontal="center" vertical="center"/>
    </xf>
    <xf numFmtId="0" fontId="62" fillId="0" borderId="1" xfId="0" applyFont="1" applyBorder="1" applyAlignment="1">
      <alignment horizontal="center" vertical="center" wrapText="1"/>
    </xf>
    <xf numFmtId="0" fontId="52" fillId="0" borderId="0" xfId="0" applyFont="1" applyAlignment="1">
      <alignment horizontal="center" vertical="center"/>
    </xf>
    <xf numFmtId="0" fontId="64" fillId="0" borderId="0" xfId="0" applyFont="1" applyAlignment="1">
      <alignment horizontal="center" vertical="center"/>
    </xf>
    <xf numFmtId="0" fontId="62" fillId="0" borderId="0" xfId="0" applyFont="1" applyAlignment="1">
      <alignment horizontal="center" vertical="center"/>
    </xf>
    <xf numFmtId="0" fontId="65" fillId="0" borderId="1" xfId="0" applyFont="1" applyBorder="1" applyAlignment="1">
      <alignment horizontal="center" vertical="center" wrapText="1"/>
    </xf>
    <xf numFmtId="0" fontId="65" fillId="0" borderId="1" xfId="0" applyFont="1" applyBorder="1" applyAlignment="1">
      <alignment horizontal="left" vertical="center"/>
    </xf>
    <xf numFmtId="4" fontId="65" fillId="0" borderId="1" xfId="0" applyNumberFormat="1" applyFont="1" applyBorder="1" applyAlignment="1">
      <alignment horizontal="center" vertical="center"/>
    </xf>
    <xf numFmtId="3" fontId="65" fillId="0" borderId="1" xfId="0" applyNumberFormat="1" applyFont="1" applyBorder="1" applyAlignment="1">
      <alignment horizontal="center" vertical="center"/>
    </xf>
    <xf numFmtId="3" fontId="66" fillId="0" borderId="1" xfId="0" applyNumberFormat="1" applyFont="1" applyBorder="1" applyAlignment="1">
      <alignment horizontal="center" vertical="center"/>
    </xf>
    <xf numFmtId="0" fontId="54" fillId="0" borderId="1" xfId="0" applyFont="1" applyBorder="1" applyAlignment="1">
      <alignment horizontal="center" vertical="center"/>
    </xf>
    <xf numFmtId="10" fontId="67" fillId="0" borderId="1" xfId="0" applyNumberFormat="1" applyFont="1" applyBorder="1" applyAlignment="1">
      <alignment horizontal="center" vertical="center"/>
    </xf>
    <xf numFmtId="0" fontId="65" fillId="0" borderId="1" xfId="0" applyFont="1" applyBorder="1" applyAlignment="1">
      <alignment horizontal="center" vertical="center"/>
    </xf>
    <xf numFmtId="0" fontId="68" fillId="0" borderId="1" xfId="0" applyFont="1" applyBorder="1" applyAlignment="1">
      <alignment horizontal="center" vertical="center" wrapText="1"/>
    </xf>
    <xf numFmtId="0" fontId="65" fillId="0" borderId="0" xfId="0" applyFont="1" applyAlignment="1">
      <alignment horizontal="center" vertical="center"/>
    </xf>
    <xf numFmtId="0" fontId="69" fillId="0" borderId="0" xfId="0" applyFont="1" applyAlignment="1">
      <alignment horizontal="center" vertical="center"/>
    </xf>
    <xf numFmtId="0" fontId="54" fillId="9" borderId="1" xfId="0" applyFont="1" applyFill="1" applyBorder="1" applyAlignment="1">
      <alignment horizontal="center" vertical="center"/>
    </xf>
    <xf numFmtId="0" fontId="65" fillId="9" borderId="1" xfId="0" applyFont="1" applyFill="1" applyBorder="1" applyAlignment="1">
      <alignment horizontal="center" vertical="center"/>
    </xf>
    <xf numFmtId="0" fontId="65" fillId="0" borderId="1" xfId="0" applyFont="1" applyBorder="1" applyAlignment="1">
      <alignment horizontal="left" vertical="center" wrapText="1"/>
    </xf>
    <xf numFmtId="0" fontId="65" fillId="9" borderId="1" xfId="0" applyFont="1" applyFill="1" applyBorder="1" applyAlignment="1">
      <alignment horizontal="left" vertical="center"/>
    </xf>
    <xf numFmtId="0" fontId="52" fillId="0" borderId="1" xfId="0" applyFont="1" applyBorder="1" applyAlignment="1">
      <alignment horizontal="left" vertical="center" wrapText="1"/>
    </xf>
    <xf numFmtId="0" fontId="66" fillId="0" borderId="1" xfId="0" applyFont="1" applyBorder="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54" fillId="0" borderId="0" xfId="0" applyFont="1" applyAlignment="1">
      <alignment vertical="center"/>
    </xf>
    <xf numFmtId="0" fontId="67" fillId="0" borderId="0" xfId="0" applyFont="1" applyAlignment="1">
      <alignment horizontal="center" vertical="center"/>
    </xf>
    <xf numFmtId="0" fontId="70" fillId="0" borderId="0" xfId="0" applyFont="1" applyAlignment="1">
      <alignment horizontal="center" vertical="center"/>
    </xf>
    <xf numFmtId="0" fontId="71" fillId="0" borderId="0" xfId="0" applyFont="1" applyAlignment="1">
      <alignment horizontal="center" vertical="center"/>
    </xf>
    <xf numFmtId="0" fontId="65" fillId="0" borderId="0" xfId="0" applyFont="1" applyAlignment="1">
      <alignment horizontal="center" vertical="center" wrapText="1"/>
    </xf>
    <xf numFmtId="0" fontId="72" fillId="0" borderId="0" xfId="0" applyFont="1" applyAlignment="1">
      <alignment horizontal="center" vertical="center"/>
    </xf>
    <xf numFmtId="0" fontId="72" fillId="0" borderId="0" xfId="0" applyFont="1" applyAlignment="1">
      <alignment vertical="center"/>
    </xf>
    <xf numFmtId="3" fontId="72" fillId="0" borderId="0" xfId="0" applyNumberFormat="1" applyFont="1" applyAlignment="1">
      <alignment horizontal="center" vertical="center"/>
    </xf>
    <xf numFmtId="0" fontId="72" fillId="0" borderId="0" xfId="0" applyFont="1" applyAlignment="1">
      <alignment horizontal="center" vertical="center" wrapText="1"/>
    </xf>
    <xf numFmtId="0" fontId="75" fillId="0" borderId="0" xfId="0" applyFont="1" applyAlignment="1">
      <alignment horizontal="center"/>
    </xf>
    <xf numFmtId="0" fontId="77" fillId="0" borderId="0" xfId="0" applyFont="1" applyAlignment="1">
      <alignment horizontal="center" vertical="top"/>
    </xf>
    <xf numFmtId="0" fontId="78" fillId="0" borderId="0" xfId="0" applyFont="1" applyAlignment="1">
      <alignment vertical="top"/>
    </xf>
    <xf numFmtId="0" fontId="75" fillId="0" borderId="0" xfId="0" applyFont="1" applyAlignment="1">
      <alignment horizontal="center" vertical="top"/>
    </xf>
    <xf numFmtId="0" fontId="61" fillId="0" borderId="0" xfId="0" applyFont="1" applyAlignment="1">
      <alignment horizontal="center" vertical="top"/>
    </xf>
    <xf numFmtId="0" fontId="81" fillId="0" borderId="0" xfId="0" applyFont="1" applyAlignment="1">
      <alignment horizontal="center" vertical="top"/>
    </xf>
    <xf numFmtId="0" fontId="74" fillId="0" borderId="0" xfId="0" applyFont="1" applyAlignment="1">
      <alignment vertical="top"/>
    </xf>
    <xf numFmtId="0" fontId="61" fillId="0" borderId="0" xfId="0" applyFont="1" applyAlignment="1">
      <alignment horizontal="center" vertical="top" wrapText="1"/>
    </xf>
    <xf numFmtId="0" fontId="74" fillId="0" borderId="0" xfId="0" applyFont="1" applyAlignment="1">
      <alignment horizontal="center" vertical="top"/>
    </xf>
    <xf numFmtId="0" fontId="80" fillId="0" borderId="0" xfId="0" applyFont="1" applyAlignment="1">
      <alignment horizontal="center" vertical="top"/>
    </xf>
    <xf numFmtId="0" fontId="55" fillId="0" borderId="0" xfId="0" applyFont="1" applyAlignment="1">
      <alignment vertical="top"/>
    </xf>
    <xf numFmtId="0" fontId="77" fillId="0" borderId="0" xfId="0" applyFont="1" applyAlignment="1">
      <alignment horizontal="center"/>
    </xf>
    <xf numFmtId="0" fontId="78" fillId="0" borderId="0" xfId="0" applyFont="1"/>
    <xf numFmtId="0" fontId="79" fillId="0" borderId="0" xfId="0" applyFont="1" applyAlignment="1">
      <alignment horizontal="center"/>
    </xf>
    <xf numFmtId="0" fontId="74" fillId="0" borderId="0" xfId="0" applyFont="1"/>
    <xf numFmtId="0" fontId="77" fillId="0" borderId="0" xfId="0" applyFont="1" applyAlignment="1">
      <alignment horizontal="center" wrapText="1"/>
    </xf>
    <xf numFmtId="0" fontId="74" fillId="0" borderId="0" xfId="0" applyFont="1" applyAlignment="1">
      <alignment horizontal="center"/>
    </xf>
    <xf numFmtId="0" fontId="80" fillId="0" borderId="0" xfId="0" applyFont="1" applyAlignment="1">
      <alignment horizontal="center"/>
    </xf>
    <xf numFmtId="0" fontId="73" fillId="0" borderId="1" xfId="0" applyFont="1" applyBorder="1" applyAlignment="1">
      <alignment horizontal="center" vertical="center"/>
    </xf>
    <xf numFmtId="4" fontId="73" fillId="0" borderId="1" xfId="0" applyNumberFormat="1" applyFont="1" applyBorder="1" applyAlignment="1">
      <alignment horizontal="center" vertical="center"/>
    </xf>
    <xf numFmtId="3" fontId="73" fillId="0" borderId="1" xfId="0" applyNumberFormat="1" applyFont="1" applyBorder="1" applyAlignment="1">
      <alignment horizontal="center" vertical="center"/>
    </xf>
    <xf numFmtId="10" fontId="73" fillId="0" borderId="1" xfId="0" applyNumberFormat="1" applyFont="1" applyBorder="1" applyAlignment="1">
      <alignment horizontal="center" vertical="center"/>
    </xf>
    <xf numFmtId="0" fontId="73" fillId="0" borderId="1" xfId="0" applyFont="1" applyBorder="1" applyAlignment="1">
      <alignment horizontal="center" vertical="center" wrapText="1"/>
    </xf>
    <xf numFmtId="0" fontId="73" fillId="0" borderId="0" xfId="0" applyFont="1" applyAlignment="1">
      <alignment horizontal="center" vertical="center"/>
    </xf>
    <xf numFmtId="0" fontId="63" fillId="0" borderId="0" xfId="0" applyFont="1"/>
    <xf numFmtId="0" fontId="77" fillId="0" borderId="0" xfId="0" applyFont="1"/>
    <xf numFmtId="0" fontId="77" fillId="0" borderId="0" xfId="0" applyFont="1" applyAlignment="1">
      <alignment vertical="top"/>
    </xf>
    <xf numFmtId="0" fontId="54" fillId="19" borderId="1" xfId="0" applyFont="1" applyFill="1" applyBorder="1" applyAlignment="1">
      <alignment horizontal="center" vertical="center"/>
    </xf>
    <xf numFmtId="0" fontId="65" fillId="19" borderId="1" xfId="0" applyFont="1" applyFill="1" applyBorder="1" applyAlignment="1">
      <alignment horizontal="center" vertical="center"/>
    </xf>
    <xf numFmtId="0" fontId="1" fillId="0" borderId="0" xfId="0" applyFont="1" applyAlignment="1">
      <alignment horizontal="center" vertical="center"/>
    </xf>
    <xf numFmtId="0" fontId="0" fillId="0" borderId="0" xfId="0"/>
    <xf numFmtId="3" fontId="20" fillId="3" borderId="0" xfId="0" applyNumberFormat="1" applyFont="1" applyFill="1" applyAlignment="1">
      <alignment horizontal="center" vertical="center" wrapText="1"/>
    </xf>
    <xf numFmtId="0" fontId="21" fillId="0" borderId="0" xfId="0" applyFont="1"/>
    <xf numFmtId="10" fontId="20" fillId="0" borderId="0" xfId="0" applyNumberFormat="1" applyFont="1" applyAlignment="1">
      <alignment horizontal="center" vertical="center" wrapText="1"/>
    </xf>
    <xf numFmtId="0" fontId="19" fillId="0" borderId="0" xfId="0" applyFont="1" applyAlignment="1">
      <alignment horizontal="center" vertical="center" wrapText="1"/>
    </xf>
    <xf numFmtId="3" fontId="20" fillId="0" borderId="0" xfId="0" applyNumberFormat="1" applyFont="1" applyAlignment="1">
      <alignment horizontal="center" vertical="center" wrapText="1"/>
    </xf>
    <xf numFmtId="3" fontId="20" fillId="12" borderId="0" xfId="0" applyNumberFormat="1" applyFont="1" applyFill="1" applyAlignment="1">
      <alignment horizontal="center" vertical="center" wrapText="1"/>
    </xf>
    <xf numFmtId="0" fontId="54" fillId="0" borderId="11" xfId="0" applyFont="1" applyBorder="1" applyAlignment="1">
      <alignment horizontal="center" vertical="center" wrapText="1"/>
    </xf>
    <xf numFmtId="0" fontId="63" fillId="0" borderId="4" xfId="0" applyFont="1" applyBorder="1"/>
    <xf numFmtId="0" fontId="54" fillId="0" borderId="3" xfId="0" applyFont="1" applyBorder="1" applyAlignment="1">
      <alignment horizontal="center" vertical="center" wrapText="1"/>
    </xf>
    <xf numFmtId="0" fontId="63" fillId="0" borderId="5" xfId="0" applyFont="1" applyBorder="1"/>
    <xf numFmtId="0" fontId="54" fillId="0" borderId="9" xfId="0" applyFont="1" applyBorder="1" applyAlignment="1">
      <alignment horizontal="center" vertical="center" wrapText="1"/>
    </xf>
    <xf numFmtId="0" fontId="63" fillId="0" borderId="10" xfId="0" applyFont="1" applyBorder="1"/>
    <xf numFmtId="0" fontId="77" fillId="0" borderId="0" xfId="0" applyFont="1" applyAlignment="1">
      <alignment horizontal="center"/>
    </xf>
    <xf numFmtId="0" fontId="77" fillId="0" borderId="0" xfId="0" applyFont="1" applyAlignment="1">
      <alignment horizontal="center" vertical="top"/>
    </xf>
    <xf numFmtId="0" fontId="74" fillId="0" borderId="9" xfId="0" applyFont="1" applyBorder="1" applyAlignment="1">
      <alignment horizontal="center" vertical="center" wrapText="1"/>
    </xf>
    <xf numFmtId="0" fontId="10" fillId="8" borderId="0" xfId="0" applyFont="1" applyFill="1" applyAlignment="1">
      <alignment horizontal="center"/>
    </xf>
  </cellXfs>
  <cellStyles count="1">
    <cellStyle name="Normal" xfId="0" builtinId="0"/>
  </cellStyles>
  <dxfs count="26">
    <dxf>
      <font>
        <b/>
        <color rgb="FFFFFF00"/>
      </font>
      <fill>
        <patternFill patternType="solid">
          <fgColor rgb="FFFF0000"/>
          <bgColor rgb="FFFF0000"/>
        </patternFill>
      </fill>
    </dxf>
    <dxf>
      <font>
        <b/>
        <color rgb="FFFFFF00"/>
      </font>
      <fill>
        <patternFill patternType="solid">
          <fgColor rgb="FFFF0000"/>
          <bgColor rgb="FFFF0000"/>
        </patternFill>
      </fill>
    </dxf>
    <dxf>
      <font>
        <b/>
        <color rgb="FFFFFF00"/>
      </font>
      <fill>
        <patternFill patternType="solid">
          <fgColor rgb="FFFF0000"/>
          <bgColor rgb="FFFF0000"/>
        </patternFill>
      </fill>
    </dxf>
    <dxf>
      <fill>
        <patternFill patternType="solid">
          <fgColor rgb="FF00FF00"/>
          <bgColor rgb="FF00FF00"/>
        </patternFill>
      </fill>
    </dxf>
    <dxf>
      <fill>
        <patternFill patternType="solid">
          <fgColor rgb="FF00FF00"/>
          <bgColor rgb="FF00FF00"/>
        </patternFill>
      </fill>
    </dxf>
    <dxf>
      <font>
        <b/>
        <color rgb="FFFFFF00"/>
      </font>
      <fill>
        <patternFill patternType="solid">
          <fgColor rgb="FFFF0000"/>
          <bgColor rgb="FFFF0000"/>
        </patternFill>
      </fill>
    </dxf>
    <dxf>
      <font>
        <b/>
        <color rgb="FFFFFF00"/>
      </font>
      <fill>
        <patternFill patternType="solid">
          <fgColor rgb="FFFF0000"/>
          <bgColor rgb="FFFF0000"/>
        </patternFill>
      </fill>
    </dxf>
    <dxf>
      <font>
        <b/>
        <color rgb="FFFFFF00"/>
      </font>
      <fill>
        <patternFill patternType="solid">
          <fgColor rgb="FFFF0000"/>
          <bgColor rgb="FFFF0000"/>
        </patternFill>
      </fill>
    </dxf>
    <dxf>
      <fill>
        <patternFill patternType="solid">
          <fgColor rgb="FF00FF00"/>
          <bgColor rgb="FF00FF00"/>
        </patternFill>
      </fill>
    </dxf>
    <dxf>
      <fill>
        <patternFill patternType="solid">
          <fgColor rgb="FF00FF00"/>
          <bgColor rgb="FF00FF00"/>
        </patternFill>
      </fill>
    </dxf>
    <dxf>
      <font>
        <b/>
        <i/>
        <color rgb="FFFF00FF"/>
      </font>
      <fill>
        <patternFill patternType="none"/>
      </fill>
    </dxf>
    <dxf>
      <font>
        <b/>
        <i/>
        <color rgb="FFFF0000"/>
      </font>
      <fill>
        <patternFill patternType="none"/>
      </fill>
    </dxf>
    <dxf>
      <font>
        <b/>
        <i/>
        <u/>
        <color rgb="FFFFFF00"/>
      </font>
      <fill>
        <patternFill patternType="solid">
          <fgColor rgb="FFFF00FF"/>
          <bgColor rgb="FFFF00FF"/>
        </patternFill>
      </fill>
    </dxf>
    <dxf>
      <fill>
        <patternFill patternType="solid">
          <fgColor rgb="FF00FF00"/>
          <bgColor rgb="FF00FF00"/>
        </patternFill>
      </fill>
    </dxf>
    <dxf>
      <font>
        <b/>
      </font>
      <fill>
        <patternFill patternType="solid">
          <fgColor rgb="FFFF0000"/>
          <bgColor rgb="FFFF0000"/>
        </patternFill>
      </fill>
    </dxf>
    <dxf>
      <fill>
        <patternFill patternType="solid">
          <fgColor rgb="FFFF00FF"/>
          <bgColor rgb="FFFF00FF"/>
        </patternFill>
      </fill>
    </dxf>
    <dxf>
      <font>
        <b/>
        <i/>
        <u/>
        <color rgb="FFFFFF00"/>
      </font>
      <fill>
        <patternFill patternType="solid">
          <fgColor rgb="FFFF00FF"/>
          <bgColor rgb="FFFF00FF"/>
        </patternFill>
      </fill>
    </dxf>
    <dxf>
      <font>
        <b/>
        <i/>
        <color rgb="FFFF00FF"/>
      </font>
      <fill>
        <patternFill patternType="none"/>
      </fill>
    </dxf>
    <dxf>
      <font>
        <b/>
        <i/>
        <color rgb="FFFF0000"/>
      </font>
      <fill>
        <patternFill patternType="none"/>
      </fill>
    </dxf>
    <dxf>
      <font>
        <i/>
        <u/>
        <color rgb="FFFFFF00"/>
      </font>
      <fill>
        <patternFill patternType="solid">
          <fgColor rgb="FFFF00FF"/>
          <bgColor rgb="FFFF00FF"/>
        </patternFill>
      </fill>
    </dxf>
    <dxf>
      <fill>
        <patternFill patternType="solid">
          <fgColor rgb="FF00FF00"/>
          <bgColor rgb="FF00FF00"/>
        </patternFill>
      </fill>
    </dxf>
    <dxf>
      <font>
        <b/>
      </font>
      <fill>
        <patternFill patternType="solid">
          <fgColor rgb="FFFF0000"/>
          <bgColor rgb="FFFF0000"/>
        </patternFill>
      </fill>
    </dxf>
    <dxf>
      <fill>
        <patternFill patternType="solid">
          <fgColor rgb="FFFF00FF"/>
          <bgColor rgb="FFFF00FF"/>
        </patternFill>
      </fill>
    </dxf>
    <dxf>
      <font>
        <b/>
        <i/>
        <u/>
        <color rgb="FFFFFF00"/>
      </font>
      <fill>
        <patternFill patternType="solid">
          <fgColor rgb="FFFF00FF"/>
          <bgColor rgb="FFFF00FF"/>
        </patternFill>
      </fill>
    </dxf>
    <dxf>
      <fill>
        <patternFill patternType="solid">
          <fgColor rgb="FFE8F0FE"/>
          <bgColor rgb="FFE8F0FE"/>
        </patternFill>
      </fill>
    </dxf>
    <dxf>
      <fill>
        <patternFill patternType="solid">
          <fgColor rgb="FFFFFFFF"/>
          <bgColor rgb="FFFFFFFF"/>
        </patternFill>
      </fill>
    </dxf>
  </dxfs>
  <tableStyles count="1">
    <tableStyle name="92XP-style" pivot="0" count="2">
      <tableStyleElement type="firstRowStripe" dxfId="25"/>
      <tableStyleElement type="secondRowStripe"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dr:twoCellAnchor>
    <xdr:from>
      <xdr:col>1</xdr:col>
      <xdr:colOff>762000</xdr:colOff>
      <xdr:row>1</xdr:row>
      <xdr:rowOff>235324</xdr:rowOff>
    </xdr:from>
    <xdr:to>
      <xdr:col>2</xdr:col>
      <xdr:colOff>67236</xdr:colOff>
      <xdr:row>1</xdr:row>
      <xdr:rowOff>235324</xdr:rowOff>
    </xdr:to>
    <xdr:cxnSp macro="">
      <xdr:nvCxnSpPr>
        <xdr:cNvPr id="3" name="Straight Connector 2">
          <a:extLst>
            <a:ext uri="{FF2B5EF4-FFF2-40B4-BE49-F238E27FC236}">
              <a16:creationId xmlns:a16="http://schemas.microsoft.com/office/drawing/2014/main" xmlns="" id="{5FDA5BC3-0579-C7AF-9551-754E8CEF3A0A}"/>
            </a:ext>
          </a:extLst>
        </xdr:cNvPr>
        <xdr:cNvCxnSpPr/>
      </xdr:nvCxnSpPr>
      <xdr:spPr>
        <a:xfrm>
          <a:off x="1109382" y="481853"/>
          <a:ext cx="73958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212912</xdr:colOff>
      <xdr:row>1</xdr:row>
      <xdr:rowOff>257735</xdr:rowOff>
    </xdr:from>
    <xdr:to>
      <xdr:col>17</xdr:col>
      <xdr:colOff>739588</xdr:colOff>
      <xdr:row>1</xdr:row>
      <xdr:rowOff>257735</xdr:rowOff>
    </xdr:to>
    <xdr:cxnSp macro="">
      <xdr:nvCxnSpPr>
        <xdr:cNvPr id="5" name="Straight Connector 4">
          <a:extLst>
            <a:ext uri="{FF2B5EF4-FFF2-40B4-BE49-F238E27FC236}">
              <a16:creationId xmlns:a16="http://schemas.microsoft.com/office/drawing/2014/main" xmlns="" id="{2453721B-38A9-A46A-C29E-C780F7CB4F23}"/>
            </a:ext>
          </a:extLst>
        </xdr:cNvPr>
        <xdr:cNvCxnSpPr/>
      </xdr:nvCxnSpPr>
      <xdr:spPr>
        <a:xfrm>
          <a:off x="13346206" y="504264"/>
          <a:ext cx="20394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784412</xdr:colOff>
      <xdr:row>1</xdr:row>
      <xdr:rowOff>235324</xdr:rowOff>
    </xdr:from>
    <xdr:to>
      <xdr:col>2</xdr:col>
      <xdr:colOff>89648</xdr:colOff>
      <xdr:row>1</xdr:row>
      <xdr:rowOff>235324</xdr:rowOff>
    </xdr:to>
    <xdr:cxnSp macro="">
      <xdr:nvCxnSpPr>
        <xdr:cNvPr id="2" name="Straight Connector 1">
          <a:extLst>
            <a:ext uri="{FF2B5EF4-FFF2-40B4-BE49-F238E27FC236}">
              <a16:creationId xmlns:a16="http://schemas.microsoft.com/office/drawing/2014/main" xmlns="" id="{8824ED88-412E-414C-B607-0DC2A43D23BA}"/>
            </a:ext>
          </a:extLst>
        </xdr:cNvPr>
        <xdr:cNvCxnSpPr/>
      </xdr:nvCxnSpPr>
      <xdr:spPr>
        <a:xfrm>
          <a:off x="1127312" y="482974"/>
          <a:ext cx="7435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369794</xdr:colOff>
      <xdr:row>1</xdr:row>
      <xdr:rowOff>251399</xdr:rowOff>
    </xdr:from>
    <xdr:to>
      <xdr:col>19</xdr:col>
      <xdr:colOff>107674</xdr:colOff>
      <xdr:row>1</xdr:row>
      <xdr:rowOff>251399</xdr:rowOff>
    </xdr:to>
    <xdr:cxnSp macro="">
      <xdr:nvCxnSpPr>
        <xdr:cNvPr id="3" name="Straight Connector 2">
          <a:extLst>
            <a:ext uri="{FF2B5EF4-FFF2-40B4-BE49-F238E27FC236}">
              <a16:creationId xmlns:a16="http://schemas.microsoft.com/office/drawing/2014/main" xmlns="" id="{61EA7995-7951-44C9-942E-F5BFBC19AA86}"/>
            </a:ext>
          </a:extLst>
        </xdr:cNvPr>
        <xdr:cNvCxnSpPr/>
      </xdr:nvCxnSpPr>
      <xdr:spPr>
        <a:xfrm>
          <a:off x="8826337" y="499877"/>
          <a:ext cx="1999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784412</xdr:colOff>
      <xdr:row>1</xdr:row>
      <xdr:rowOff>235324</xdr:rowOff>
    </xdr:from>
    <xdr:to>
      <xdr:col>2</xdr:col>
      <xdr:colOff>89648</xdr:colOff>
      <xdr:row>1</xdr:row>
      <xdr:rowOff>235324</xdr:rowOff>
    </xdr:to>
    <xdr:cxnSp macro="">
      <xdr:nvCxnSpPr>
        <xdr:cNvPr id="2" name="Straight Connector 1">
          <a:extLst>
            <a:ext uri="{FF2B5EF4-FFF2-40B4-BE49-F238E27FC236}">
              <a16:creationId xmlns:a16="http://schemas.microsoft.com/office/drawing/2014/main" xmlns="" id="{BD8AE730-B215-4669-B176-80E0447F7928}"/>
            </a:ext>
          </a:extLst>
        </xdr:cNvPr>
        <xdr:cNvCxnSpPr/>
      </xdr:nvCxnSpPr>
      <xdr:spPr>
        <a:xfrm>
          <a:off x="1131794" y="481853"/>
          <a:ext cx="73958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89647</xdr:colOff>
      <xdr:row>1</xdr:row>
      <xdr:rowOff>257735</xdr:rowOff>
    </xdr:from>
    <xdr:to>
      <xdr:col>18</xdr:col>
      <xdr:colOff>593911</xdr:colOff>
      <xdr:row>1</xdr:row>
      <xdr:rowOff>257735</xdr:rowOff>
    </xdr:to>
    <xdr:cxnSp macro="">
      <xdr:nvCxnSpPr>
        <xdr:cNvPr id="3" name="Straight Connector 2">
          <a:extLst>
            <a:ext uri="{FF2B5EF4-FFF2-40B4-BE49-F238E27FC236}">
              <a16:creationId xmlns:a16="http://schemas.microsoft.com/office/drawing/2014/main" xmlns="" id="{92B2DB31-8E4C-4785-B9EB-980613C9E9AC}"/>
            </a:ext>
          </a:extLst>
        </xdr:cNvPr>
        <xdr:cNvCxnSpPr/>
      </xdr:nvCxnSpPr>
      <xdr:spPr>
        <a:xfrm>
          <a:off x="7922559" y="504264"/>
          <a:ext cx="20394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784412</xdr:colOff>
      <xdr:row>1</xdr:row>
      <xdr:rowOff>235324</xdr:rowOff>
    </xdr:from>
    <xdr:to>
      <xdr:col>2</xdr:col>
      <xdr:colOff>89648</xdr:colOff>
      <xdr:row>1</xdr:row>
      <xdr:rowOff>235324</xdr:rowOff>
    </xdr:to>
    <xdr:cxnSp macro="">
      <xdr:nvCxnSpPr>
        <xdr:cNvPr id="2" name="Straight Connector 1">
          <a:extLst>
            <a:ext uri="{FF2B5EF4-FFF2-40B4-BE49-F238E27FC236}">
              <a16:creationId xmlns:a16="http://schemas.microsoft.com/office/drawing/2014/main" xmlns="" id="{2DFD9861-6F5D-4794-B6C5-62A419399121}"/>
            </a:ext>
          </a:extLst>
        </xdr:cNvPr>
        <xdr:cNvCxnSpPr/>
      </xdr:nvCxnSpPr>
      <xdr:spPr>
        <a:xfrm>
          <a:off x="1127312" y="482974"/>
          <a:ext cx="7435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89647</xdr:colOff>
      <xdr:row>1</xdr:row>
      <xdr:rowOff>257735</xdr:rowOff>
    </xdr:from>
    <xdr:to>
      <xdr:col>18</xdr:col>
      <xdr:colOff>593911</xdr:colOff>
      <xdr:row>1</xdr:row>
      <xdr:rowOff>257735</xdr:rowOff>
    </xdr:to>
    <xdr:cxnSp macro="">
      <xdr:nvCxnSpPr>
        <xdr:cNvPr id="3" name="Straight Connector 2">
          <a:extLst>
            <a:ext uri="{FF2B5EF4-FFF2-40B4-BE49-F238E27FC236}">
              <a16:creationId xmlns:a16="http://schemas.microsoft.com/office/drawing/2014/main" xmlns="" id="{E4720E77-0B49-475A-B313-A1C60CE67510}"/>
            </a:ext>
          </a:extLst>
        </xdr:cNvPr>
        <xdr:cNvCxnSpPr/>
      </xdr:nvCxnSpPr>
      <xdr:spPr>
        <a:xfrm>
          <a:off x="7919197" y="505385"/>
          <a:ext cx="203778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994238</xdr:colOff>
      <xdr:row>1</xdr:row>
      <xdr:rowOff>218759</xdr:rowOff>
    </xdr:from>
    <xdr:to>
      <xdr:col>1</xdr:col>
      <xdr:colOff>1628913</xdr:colOff>
      <xdr:row>1</xdr:row>
      <xdr:rowOff>218759</xdr:rowOff>
    </xdr:to>
    <xdr:cxnSp macro="">
      <xdr:nvCxnSpPr>
        <xdr:cNvPr id="2" name="Straight Connector 1">
          <a:extLst>
            <a:ext uri="{FF2B5EF4-FFF2-40B4-BE49-F238E27FC236}">
              <a16:creationId xmlns:a16="http://schemas.microsoft.com/office/drawing/2014/main" xmlns="" id="{9D87AA7F-8618-4DE2-925D-BCF317B57A95}"/>
            </a:ext>
          </a:extLst>
        </xdr:cNvPr>
        <xdr:cNvCxnSpPr/>
      </xdr:nvCxnSpPr>
      <xdr:spPr>
        <a:xfrm>
          <a:off x="1347629" y="445150"/>
          <a:ext cx="634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349818</xdr:colOff>
      <xdr:row>1</xdr:row>
      <xdr:rowOff>242794</xdr:rowOff>
    </xdr:from>
    <xdr:to>
      <xdr:col>15</xdr:col>
      <xdr:colOff>585305</xdr:colOff>
      <xdr:row>1</xdr:row>
      <xdr:rowOff>242794</xdr:rowOff>
    </xdr:to>
    <xdr:cxnSp macro="">
      <xdr:nvCxnSpPr>
        <xdr:cNvPr id="3" name="Straight Connector 2">
          <a:extLst>
            <a:ext uri="{FF2B5EF4-FFF2-40B4-BE49-F238E27FC236}">
              <a16:creationId xmlns:a16="http://schemas.microsoft.com/office/drawing/2014/main" xmlns="" id="{F9A0C6D1-6F97-4EB8-8423-681B3D467F8F}"/>
            </a:ext>
          </a:extLst>
        </xdr:cNvPr>
        <xdr:cNvCxnSpPr/>
      </xdr:nvCxnSpPr>
      <xdr:spPr>
        <a:xfrm>
          <a:off x="6942775" y="469185"/>
          <a:ext cx="21018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994238</xdr:colOff>
      <xdr:row>1</xdr:row>
      <xdr:rowOff>235325</xdr:rowOff>
    </xdr:from>
    <xdr:to>
      <xdr:col>1</xdr:col>
      <xdr:colOff>1571763</xdr:colOff>
      <xdr:row>1</xdr:row>
      <xdr:rowOff>235325</xdr:rowOff>
    </xdr:to>
    <xdr:cxnSp macro="">
      <xdr:nvCxnSpPr>
        <xdr:cNvPr id="2" name="Straight Connector 1">
          <a:extLst>
            <a:ext uri="{FF2B5EF4-FFF2-40B4-BE49-F238E27FC236}">
              <a16:creationId xmlns:a16="http://schemas.microsoft.com/office/drawing/2014/main" xmlns="" id="{F0D3599C-FC17-4769-AFDB-EF3AB38664F7}"/>
            </a:ext>
          </a:extLst>
        </xdr:cNvPr>
        <xdr:cNvCxnSpPr/>
      </xdr:nvCxnSpPr>
      <xdr:spPr>
        <a:xfrm>
          <a:off x="1333825" y="483803"/>
          <a:ext cx="577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316686</xdr:colOff>
      <xdr:row>1</xdr:row>
      <xdr:rowOff>259360</xdr:rowOff>
    </xdr:from>
    <xdr:to>
      <xdr:col>15</xdr:col>
      <xdr:colOff>552173</xdr:colOff>
      <xdr:row>1</xdr:row>
      <xdr:rowOff>259360</xdr:rowOff>
    </xdr:to>
    <xdr:cxnSp macro="">
      <xdr:nvCxnSpPr>
        <xdr:cNvPr id="3" name="Straight Connector 2">
          <a:extLst>
            <a:ext uri="{FF2B5EF4-FFF2-40B4-BE49-F238E27FC236}">
              <a16:creationId xmlns:a16="http://schemas.microsoft.com/office/drawing/2014/main" xmlns="" id="{C20492F2-AD3A-4A48-B67C-5594823A6D0D}"/>
            </a:ext>
          </a:extLst>
        </xdr:cNvPr>
        <xdr:cNvCxnSpPr/>
      </xdr:nvCxnSpPr>
      <xdr:spPr>
        <a:xfrm>
          <a:off x="6661164" y="507838"/>
          <a:ext cx="20410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x18tc:personList xmlns:x18tc="http://schemas.microsoft.com/office/spreadsheetml/2018/threadedcomments">
  <x18tc:person displayName="Hải-TEC Phạm" id="{353bb91e-feaf-49c7-b5f6-493b6942f3f3}" providerId="google-sheets"/>
</x18tc:personList>
</file>

<file path=xl/tables/table1.xml><?xml version="1.0" encoding="utf-8"?>
<table xmlns="http://schemas.openxmlformats.org/spreadsheetml/2006/main" id="1" name="Table_1" displayName="Table_1" ref="B10:B12" headerRowCount="0">
  <tableColumns count="1">
    <tableColumn id="1" name="Column1"/>
  </tableColumns>
  <tableStyleInfo name="92XP-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R4" dT="2026-05-29T03:12:52.00" personId="{353bb91e-feaf-49c7-b5f6-493b6942f3f3}" id="{71a36b77-6042-4e61-907a-81fa9efef630}" done="0">
    <x18tc:text xml:space="preserve">- Thôn/Xóm: có từ 150 hộ gia đình
- Tổ dân phố: có từ 300 hộ gia đình</x18tc:text>
  </x18tc:threadedComment>
  <x18tc:threadedComment ref="V4" dT="2026-05-31T00:21:59.00" personId="{353bb91e-feaf-49c7-b5f6-493b6942f3f3}" id="{57fdbb24-d3ba-422f-9a5f-a609db9646f4}" done="0">
    <x18tc:text xml:space="preserve">Nhập mỗi thôn, TDP 1 dòng riêng biệt</x18tc:text>
  </x18tc:threadedComment>
  <x18tc:threadedComment ref="T4" dT="2026-05-29T03:12:30.00" personId="{353bb91e-feaf-49c7-b5f6-493b6942f3f3}" id="{d126d9f7-df44-493c-b460-237d4a6ecc21}" done="0">
    <x18tc:text xml:space="preserve">- Thôn/Xóm: có dưới 150 hộ gia đình
- Tổ dân phố: có dưới 300 hộ gia đình</x18tc:text>
  </x18tc:threadedComment>
  <x18tc:threadedComment ref="N4" dT="2026-05-31T01:41:25.00" personId="{353bb91e-feaf-49c7-b5f6-493b6942f3f3}" id="{75db1c29-8af3-4f36-a07d-4fa450deaf1f}" done="0">
    <x18tc:text xml:space="preserve">Số CHƯA đạt TC nhưng đề xuất không thực hiện sắp xếp, sáp nhập với các thôn, TDP khác, GIỮ NGUYÊN TRẠNG</x18tc:text>
  </x18tc:threadedComment>
  <x18tc:threadedComment ref="O4" dT="2026-05-29T03:14:06.00" personId="{353bb91e-feaf-49c7-b5f6-493b6942f3f3}" id="{537a0e70-e4b0-4467-b961-7cf364717e64}" done="0">
    <x18tc:text xml:space="preserve">Dự kiến tổng số thôn, TDP còn lại sau sắp xếp, tổ chức lại</x18tc:text>
  </x18tc:threadedComment>
</x18tc: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microsoft.com/office/2019/04/relationships/documenttask" Target="../documenttasks/documenttask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pageSetUpPr fitToPage="1"/>
  </sheetPr>
  <dimension ref="A1:L98"/>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0.109375" defaultRowHeight="15" customHeight="1"/>
  <cols>
    <col min="1" max="1" width="5.33203125" customWidth="1"/>
    <col min="2" max="2" width="20.33203125" customWidth="1"/>
    <col min="3" max="3" width="23.109375" customWidth="1"/>
    <col min="4" max="4" width="12.21875" customWidth="1"/>
    <col min="5" max="5" width="18.21875" customWidth="1"/>
    <col min="6" max="6" width="12.5546875" customWidth="1"/>
    <col min="7" max="7" width="18.21875" customWidth="1"/>
    <col min="8" max="8" width="2.44140625" customWidth="1"/>
    <col min="9" max="9" width="6.5546875" customWidth="1"/>
    <col min="10" max="10" width="9.44140625" customWidth="1"/>
    <col min="11" max="11" width="12.5546875" customWidth="1"/>
    <col min="12" max="12" width="9.33203125" customWidth="1"/>
  </cols>
  <sheetData>
    <row r="1" spans="1:12" ht="15" customHeight="1">
      <c r="A1" s="1" t="s">
        <v>0</v>
      </c>
      <c r="B1" s="1" t="s">
        <v>1</v>
      </c>
      <c r="C1" s="2" t="s">
        <v>2</v>
      </c>
      <c r="D1" s="1" t="s">
        <v>3</v>
      </c>
      <c r="E1" s="1" t="s">
        <v>4</v>
      </c>
      <c r="F1" s="1" t="s">
        <v>5</v>
      </c>
      <c r="G1" s="2" t="s">
        <v>6</v>
      </c>
      <c r="H1" s="3"/>
      <c r="I1" s="358" t="s">
        <v>7</v>
      </c>
      <c r="J1" s="359"/>
      <c r="K1" s="359"/>
      <c r="L1" s="359"/>
    </row>
    <row r="2" spans="1:12" ht="15" customHeight="1">
      <c r="A2" s="4">
        <v>1</v>
      </c>
      <c r="B2" s="5" t="s">
        <v>8</v>
      </c>
      <c r="C2" s="6" t="s">
        <v>9</v>
      </c>
      <c r="D2" s="4" t="s">
        <v>10</v>
      </c>
      <c r="E2" s="4" t="s">
        <v>11</v>
      </c>
      <c r="F2" s="4" t="s">
        <v>12</v>
      </c>
      <c r="G2" s="6"/>
      <c r="H2" s="7"/>
      <c r="I2" s="3"/>
      <c r="J2" s="3" t="s">
        <v>13</v>
      </c>
      <c r="K2" s="8" t="s">
        <v>12</v>
      </c>
      <c r="L2" s="8" t="s">
        <v>14</v>
      </c>
    </row>
    <row r="3" spans="1:12" ht="15" customHeight="1">
      <c r="A3" s="9">
        <v>2</v>
      </c>
      <c r="B3" s="10" t="s">
        <v>15</v>
      </c>
      <c r="C3" s="11" t="s">
        <v>16</v>
      </c>
      <c r="D3" s="9" t="s">
        <v>10</v>
      </c>
      <c r="E3" s="9" t="s">
        <v>11</v>
      </c>
      <c r="F3" s="9" t="s">
        <v>12</v>
      </c>
      <c r="G3" s="11"/>
      <c r="H3" s="7"/>
      <c r="I3" s="7" t="s">
        <v>17</v>
      </c>
      <c r="J3" s="3">
        <f t="shared" ref="J3:J4" si="0">COUNTIFS($B$2:$B$93,$I3&amp;"*")</f>
        <v>77</v>
      </c>
      <c r="K3" s="8">
        <f t="shared" ref="K3:L3" si="1">COUNTIFS($B$2:$B$93,$I3&amp;"*",$F$2:$F$93,K$2)</f>
        <v>42</v>
      </c>
      <c r="L3" s="8">
        <f t="shared" si="1"/>
        <v>35</v>
      </c>
    </row>
    <row r="4" spans="1:12" ht="15" customHeight="1">
      <c r="A4" s="4">
        <v>3</v>
      </c>
      <c r="B4" s="5" t="s">
        <v>18</v>
      </c>
      <c r="C4" s="6" t="s">
        <v>19</v>
      </c>
      <c r="D4" s="4" t="s">
        <v>20</v>
      </c>
      <c r="E4" s="4" t="s">
        <v>21</v>
      </c>
      <c r="F4" s="4" t="s">
        <v>14</v>
      </c>
      <c r="G4" s="6"/>
      <c r="H4" s="7"/>
      <c r="I4" s="7" t="s">
        <v>22</v>
      </c>
      <c r="J4" s="3">
        <f t="shared" si="0"/>
        <v>15</v>
      </c>
      <c r="K4" s="8">
        <f t="shared" ref="K4:L4" si="2">COUNTIFS($B$2:$B$93,$I4&amp;"*",$F$2:$F$93,K$2)</f>
        <v>13</v>
      </c>
      <c r="L4" s="8">
        <f t="shared" si="2"/>
        <v>2</v>
      </c>
    </row>
    <row r="5" spans="1:12" ht="15" customHeight="1">
      <c r="A5" s="9">
        <v>4</v>
      </c>
      <c r="B5" s="10" t="s">
        <v>23</v>
      </c>
      <c r="C5" s="11" t="s">
        <v>24</v>
      </c>
      <c r="D5" s="9" t="s">
        <v>10</v>
      </c>
      <c r="E5" s="9" t="s">
        <v>21</v>
      </c>
      <c r="F5" s="9" t="s">
        <v>14</v>
      </c>
      <c r="G5" s="11"/>
      <c r="H5" s="7"/>
      <c r="I5" s="12" t="s">
        <v>25</v>
      </c>
      <c r="J5" s="13">
        <f t="shared" ref="J5:L5" si="3">SUM(J3:J4)</f>
        <v>92</v>
      </c>
      <c r="K5" s="13">
        <f t="shared" si="3"/>
        <v>55</v>
      </c>
      <c r="L5" s="13">
        <f t="shared" si="3"/>
        <v>37</v>
      </c>
    </row>
    <row r="6" spans="1:12" ht="15" customHeight="1">
      <c r="A6" s="4">
        <v>5</v>
      </c>
      <c r="B6" s="5" t="s">
        <v>26</v>
      </c>
      <c r="C6" s="6" t="s">
        <v>27</v>
      </c>
      <c r="D6" s="4" t="s">
        <v>10</v>
      </c>
      <c r="E6" s="4" t="s">
        <v>28</v>
      </c>
      <c r="F6" s="4" t="s">
        <v>12</v>
      </c>
      <c r="G6" s="6"/>
      <c r="H6" s="7"/>
      <c r="I6" s="7"/>
      <c r="J6" s="8"/>
      <c r="K6" s="8"/>
      <c r="L6" s="8"/>
    </row>
    <row r="7" spans="1:12" ht="15" customHeight="1">
      <c r="A7" s="9">
        <v>6</v>
      </c>
      <c r="B7" s="10" t="s">
        <v>29</v>
      </c>
      <c r="C7" s="11" t="s">
        <v>30</v>
      </c>
      <c r="D7" s="9" t="s">
        <v>10</v>
      </c>
      <c r="E7" s="9" t="s">
        <v>28</v>
      </c>
      <c r="F7" s="9" t="s">
        <v>12</v>
      </c>
      <c r="G7" s="11"/>
      <c r="H7" s="7"/>
      <c r="I7" s="7"/>
      <c r="J7" s="8"/>
      <c r="K7" s="8"/>
      <c r="L7" s="8"/>
    </row>
    <row r="8" spans="1:12" ht="15" customHeight="1">
      <c r="A8" s="4">
        <v>7</v>
      </c>
      <c r="B8" s="5" t="s">
        <v>31</v>
      </c>
      <c r="C8" s="6" t="s">
        <v>32</v>
      </c>
      <c r="D8" s="4" t="s">
        <v>10</v>
      </c>
      <c r="E8" s="4" t="s">
        <v>28</v>
      </c>
      <c r="F8" s="4" t="s">
        <v>12</v>
      </c>
      <c r="G8" s="14"/>
      <c r="H8" s="7"/>
      <c r="I8" s="7"/>
      <c r="J8" s="8"/>
      <c r="K8" s="8"/>
      <c r="L8" s="8"/>
    </row>
    <row r="9" spans="1:12" ht="15" customHeight="1">
      <c r="A9" s="9">
        <v>8</v>
      </c>
      <c r="B9" s="10" t="s">
        <v>33</v>
      </c>
      <c r="C9" s="11" t="s">
        <v>34</v>
      </c>
      <c r="D9" s="9" t="s">
        <v>20</v>
      </c>
      <c r="E9" s="9" t="s">
        <v>35</v>
      </c>
      <c r="F9" s="9" t="s">
        <v>12</v>
      </c>
      <c r="G9" s="11"/>
      <c r="H9" s="7"/>
      <c r="I9" s="7"/>
      <c r="J9" s="8"/>
      <c r="K9" s="8"/>
      <c r="L9" s="8"/>
    </row>
    <row r="10" spans="1:12" ht="15" customHeight="1">
      <c r="A10" s="4">
        <v>9</v>
      </c>
      <c r="B10" s="5" t="s">
        <v>36</v>
      </c>
      <c r="C10" s="6" t="s">
        <v>37</v>
      </c>
      <c r="D10" s="4" t="s">
        <v>10</v>
      </c>
      <c r="E10" s="4" t="s">
        <v>35</v>
      </c>
      <c r="F10" s="4" t="s">
        <v>12</v>
      </c>
      <c r="G10" s="6"/>
      <c r="H10" s="7"/>
      <c r="I10" s="7"/>
      <c r="J10" s="8"/>
      <c r="K10" s="8"/>
      <c r="L10" s="8"/>
    </row>
    <row r="11" spans="1:12" ht="15" customHeight="1">
      <c r="A11" s="9">
        <v>10</v>
      </c>
      <c r="B11" s="10" t="s">
        <v>38</v>
      </c>
      <c r="C11" s="11" t="s">
        <v>39</v>
      </c>
      <c r="D11" s="9" t="s">
        <v>10</v>
      </c>
      <c r="E11" s="9" t="s">
        <v>28</v>
      </c>
      <c r="F11" s="9" t="s">
        <v>12</v>
      </c>
      <c r="G11" s="11"/>
      <c r="H11" s="7"/>
      <c r="I11" s="7"/>
      <c r="J11" s="8"/>
      <c r="K11" s="8"/>
      <c r="L11" s="8"/>
    </row>
    <row r="12" spans="1:12" ht="15" customHeight="1">
      <c r="A12" s="4">
        <v>11</v>
      </c>
      <c r="B12" s="5" t="s">
        <v>40</v>
      </c>
      <c r="C12" s="6" t="s">
        <v>41</v>
      </c>
      <c r="D12" s="4" t="s">
        <v>10</v>
      </c>
      <c r="E12" s="4" t="s">
        <v>28</v>
      </c>
      <c r="F12" s="4" t="s">
        <v>12</v>
      </c>
      <c r="G12" s="6"/>
      <c r="H12" s="7"/>
      <c r="I12" s="7"/>
      <c r="J12" s="8"/>
      <c r="K12" s="8"/>
      <c r="L12" s="8"/>
    </row>
    <row r="13" spans="1:12" ht="15" customHeight="1">
      <c r="A13" s="9">
        <v>12</v>
      </c>
      <c r="B13" s="10" t="s">
        <v>42</v>
      </c>
      <c r="C13" s="11" t="s">
        <v>43</v>
      </c>
      <c r="D13" s="9" t="s">
        <v>20</v>
      </c>
      <c r="E13" s="9" t="s">
        <v>11</v>
      </c>
      <c r="F13" s="9" t="s">
        <v>12</v>
      </c>
      <c r="G13" s="11"/>
      <c r="H13" s="7"/>
      <c r="I13" s="7"/>
      <c r="J13" s="8"/>
      <c r="K13" s="8"/>
      <c r="L13" s="8"/>
    </row>
    <row r="14" spans="1:12" ht="15" customHeight="1">
      <c r="A14" s="4">
        <v>13</v>
      </c>
      <c r="B14" s="5" t="s">
        <v>44</v>
      </c>
      <c r="C14" s="6" t="s">
        <v>45</v>
      </c>
      <c r="D14" s="4" t="s">
        <v>10</v>
      </c>
      <c r="E14" s="4" t="s">
        <v>28</v>
      </c>
      <c r="F14" s="4" t="s">
        <v>12</v>
      </c>
      <c r="G14" s="6"/>
      <c r="H14" s="7"/>
      <c r="I14" s="7"/>
      <c r="J14" s="8"/>
      <c r="K14" s="8"/>
      <c r="L14" s="8"/>
    </row>
    <row r="15" spans="1:12" ht="15" customHeight="1">
      <c r="A15" s="9">
        <v>14</v>
      </c>
      <c r="B15" s="10" t="s">
        <v>46</v>
      </c>
      <c r="C15" s="11" t="s">
        <v>47</v>
      </c>
      <c r="D15" s="9" t="s">
        <v>10</v>
      </c>
      <c r="E15" s="9" t="s">
        <v>35</v>
      </c>
      <c r="F15" s="9" t="s">
        <v>12</v>
      </c>
      <c r="G15" s="11"/>
      <c r="H15" s="7"/>
      <c r="I15" s="7"/>
      <c r="J15" s="8"/>
      <c r="K15" s="8"/>
      <c r="L15" s="8"/>
    </row>
    <row r="16" spans="1:12" ht="15" customHeight="1">
      <c r="A16" s="4">
        <v>15</v>
      </c>
      <c r="B16" s="5" t="s">
        <v>48</v>
      </c>
      <c r="C16" s="6" t="s">
        <v>49</v>
      </c>
      <c r="D16" s="4" t="s">
        <v>20</v>
      </c>
      <c r="E16" s="4" t="s">
        <v>35</v>
      </c>
      <c r="F16" s="4" t="s">
        <v>12</v>
      </c>
      <c r="G16" s="6"/>
      <c r="H16" s="7"/>
      <c r="I16" s="7"/>
      <c r="J16" s="8"/>
      <c r="K16" s="8"/>
      <c r="L16" s="8"/>
    </row>
    <row r="17" spans="1:12" ht="15" customHeight="1">
      <c r="A17" s="9">
        <v>16</v>
      </c>
      <c r="B17" s="10" t="s">
        <v>50</v>
      </c>
      <c r="C17" s="11" t="s">
        <v>51</v>
      </c>
      <c r="D17" s="9" t="s">
        <v>10</v>
      </c>
      <c r="E17" s="9" t="s">
        <v>52</v>
      </c>
      <c r="F17" s="9" t="s">
        <v>12</v>
      </c>
      <c r="G17" s="11"/>
      <c r="H17" s="7"/>
      <c r="I17" s="7"/>
      <c r="J17" s="8"/>
      <c r="K17" s="8"/>
      <c r="L17" s="8"/>
    </row>
    <row r="18" spans="1:12" ht="15" customHeight="1">
      <c r="A18" s="4">
        <v>17</v>
      </c>
      <c r="B18" s="5" t="s">
        <v>53</v>
      </c>
      <c r="C18" s="6" t="s">
        <v>54</v>
      </c>
      <c r="D18" s="4" t="s">
        <v>20</v>
      </c>
      <c r="E18" s="4" t="s">
        <v>55</v>
      </c>
      <c r="F18" s="4" t="s">
        <v>14</v>
      </c>
      <c r="G18" s="6"/>
      <c r="H18" s="7"/>
      <c r="I18" s="7"/>
      <c r="J18" s="8"/>
      <c r="K18" s="8"/>
      <c r="L18" s="8"/>
    </row>
    <row r="19" spans="1:12" ht="15" customHeight="1">
      <c r="A19" s="9">
        <v>18</v>
      </c>
      <c r="B19" s="10" t="s">
        <v>56</v>
      </c>
      <c r="C19" s="11" t="s">
        <v>57</v>
      </c>
      <c r="D19" s="9" t="s">
        <v>20</v>
      </c>
      <c r="E19" s="9" t="s">
        <v>58</v>
      </c>
      <c r="F19" s="9" t="s">
        <v>14</v>
      </c>
      <c r="G19" s="11" t="s">
        <v>59</v>
      </c>
      <c r="H19" s="7"/>
      <c r="I19" s="7"/>
      <c r="J19" s="8"/>
      <c r="K19" s="8"/>
      <c r="L19" s="8"/>
    </row>
    <row r="20" spans="1:12" ht="15" customHeight="1">
      <c r="A20" s="4">
        <v>19</v>
      </c>
      <c r="B20" s="5" t="s">
        <v>60</v>
      </c>
      <c r="C20" s="6" t="s">
        <v>61</v>
      </c>
      <c r="D20" s="4" t="s">
        <v>10</v>
      </c>
      <c r="E20" s="4" t="s">
        <v>62</v>
      </c>
      <c r="F20" s="4" t="s">
        <v>14</v>
      </c>
      <c r="G20" s="6"/>
      <c r="H20" s="7"/>
      <c r="I20" s="7"/>
      <c r="J20" s="8"/>
      <c r="K20" s="8"/>
      <c r="L20" s="8"/>
    </row>
    <row r="21" spans="1:12" ht="15" customHeight="1">
      <c r="A21" s="9">
        <v>20</v>
      </c>
      <c r="B21" s="10" t="s">
        <v>63</v>
      </c>
      <c r="C21" s="11" t="s">
        <v>64</v>
      </c>
      <c r="D21" s="9" t="s">
        <v>10</v>
      </c>
      <c r="E21" s="9" t="s">
        <v>65</v>
      </c>
      <c r="F21" s="9" t="s">
        <v>14</v>
      </c>
      <c r="G21" s="11"/>
      <c r="H21" s="7"/>
      <c r="I21" s="7"/>
      <c r="J21" s="8"/>
      <c r="K21" s="8"/>
      <c r="L21" s="8"/>
    </row>
    <row r="22" spans="1:12" ht="15" customHeight="1">
      <c r="A22" s="4">
        <v>21</v>
      </c>
      <c r="B22" s="5" t="s">
        <v>66</v>
      </c>
      <c r="C22" s="6" t="s">
        <v>67</v>
      </c>
      <c r="D22" s="4" t="s">
        <v>10</v>
      </c>
      <c r="E22" s="4" t="s">
        <v>68</v>
      </c>
      <c r="F22" s="4" t="s">
        <v>12</v>
      </c>
      <c r="G22" s="6"/>
      <c r="H22" s="7"/>
      <c r="I22" s="7"/>
      <c r="J22" s="8"/>
      <c r="K22" s="8"/>
      <c r="L22" s="8"/>
    </row>
    <row r="23" spans="1:12" ht="15" customHeight="1">
      <c r="A23" s="9">
        <v>22</v>
      </c>
      <c r="B23" s="10" t="s">
        <v>69</v>
      </c>
      <c r="C23" s="11" t="s">
        <v>70</v>
      </c>
      <c r="D23" s="9" t="s">
        <v>10</v>
      </c>
      <c r="E23" s="9" t="s">
        <v>68</v>
      </c>
      <c r="F23" s="9" t="s">
        <v>12</v>
      </c>
      <c r="G23" s="11"/>
      <c r="H23" s="7"/>
      <c r="I23" s="7"/>
      <c r="J23" s="8"/>
      <c r="K23" s="8"/>
      <c r="L23" s="8"/>
    </row>
    <row r="24" spans="1:12" ht="37.5">
      <c r="A24" s="4">
        <v>23</v>
      </c>
      <c r="B24" s="5" t="s">
        <v>71</v>
      </c>
      <c r="C24" s="6" t="s">
        <v>72</v>
      </c>
      <c r="D24" s="4" t="s">
        <v>20</v>
      </c>
      <c r="E24" s="4" t="s">
        <v>62</v>
      </c>
      <c r="F24" s="4" t="s">
        <v>14</v>
      </c>
      <c r="G24" s="6"/>
      <c r="H24" s="7"/>
      <c r="I24" s="7"/>
      <c r="J24" s="8"/>
      <c r="K24" s="8"/>
      <c r="L24" s="8"/>
    </row>
    <row r="25" spans="1:12" ht="37.5">
      <c r="A25" s="9">
        <v>24</v>
      </c>
      <c r="B25" s="10" t="s">
        <v>73</v>
      </c>
      <c r="C25" s="11" t="s">
        <v>74</v>
      </c>
      <c r="D25" s="9" t="s">
        <v>10</v>
      </c>
      <c r="E25" s="9" t="s">
        <v>58</v>
      </c>
      <c r="F25" s="9" t="s">
        <v>14</v>
      </c>
      <c r="G25" s="11"/>
      <c r="H25" s="7"/>
      <c r="I25" s="7"/>
      <c r="J25" s="8"/>
      <c r="K25" s="8"/>
      <c r="L25" s="8"/>
    </row>
    <row r="26" spans="1:12" ht="37.5">
      <c r="A26" s="4">
        <v>25</v>
      </c>
      <c r="B26" s="5" t="s">
        <v>75</v>
      </c>
      <c r="C26" s="6" t="s">
        <v>76</v>
      </c>
      <c r="D26" s="4" t="s">
        <v>10</v>
      </c>
      <c r="E26" s="4" t="s">
        <v>77</v>
      </c>
      <c r="F26" s="4" t="s">
        <v>14</v>
      </c>
      <c r="G26" s="6"/>
      <c r="H26" s="7"/>
      <c r="I26" s="7"/>
      <c r="J26" s="8"/>
      <c r="K26" s="8"/>
      <c r="L26" s="8"/>
    </row>
    <row r="27" spans="1:12" ht="18.75">
      <c r="A27" s="9">
        <v>26</v>
      </c>
      <c r="B27" s="10" t="s">
        <v>78</v>
      </c>
      <c r="C27" s="11" t="s">
        <v>79</v>
      </c>
      <c r="D27" s="9" t="s">
        <v>10</v>
      </c>
      <c r="E27" s="9" t="s">
        <v>77</v>
      </c>
      <c r="F27" s="9" t="s">
        <v>14</v>
      </c>
      <c r="G27" s="11"/>
      <c r="H27" s="7"/>
      <c r="I27" s="7"/>
      <c r="J27" s="8"/>
      <c r="K27" s="8"/>
      <c r="L27" s="8"/>
    </row>
    <row r="28" spans="1:12" ht="37.5">
      <c r="A28" s="4">
        <v>27</v>
      </c>
      <c r="B28" s="5" t="s">
        <v>80</v>
      </c>
      <c r="C28" s="6" t="s">
        <v>81</v>
      </c>
      <c r="D28" s="4" t="s">
        <v>20</v>
      </c>
      <c r="E28" s="4" t="s">
        <v>82</v>
      </c>
      <c r="F28" s="4" t="s">
        <v>14</v>
      </c>
      <c r="G28" s="6"/>
      <c r="H28" s="7"/>
      <c r="I28" s="7"/>
      <c r="J28" s="8"/>
      <c r="K28" s="8"/>
      <c r="L28" s="8"/>
    </row>
    <row r="29" spans="1:12" ht="37.5">
      <c r="A29" s="9">
        <v>28</v>
      </c>
      <c r="B29" s="10" t="s">
        <v>83</v>
      </c>
      <c r="C29" s="11" t="s">
        <v>84</v>
      </c>
      <c r="D29" s="9" t="s">
        <v>20</v>
      </c>
      <c r="E29" s="9" t="s">
        <v>85</v>
      </c>
      <c r="F29" s="9" t="s">
        <v>14</v>
      </c>
      <c r="G29" s="11"/>
      <c r="H29" s="7"/>
      <c r="I29" s="7"/>
      <c r="J29" s="8"/>
      <c r="K29" s="8"/>
      <c r="L29" s="8"/>
    </row>
    <row r="30" spans="1:12" ht="37.5">
      <c r="A30" s="4">
        <v>29</v>
      </c>
      <c r="B30" s="5" t="s">
        <v>86</v>
      </c>
      <c r="C30" s="6" t="s">
        <v>87</v>
      </c>
      <c r="D30" s="4" t="s">
        <v>10</v>
      </c>
      <c r="E30" s="4" t="s">
        <v>55</v>
      </c>
      <c r="F30" s="4" t="s">
        <v>14</v>
      </c>
      <c r="G30" s="6"/>
      <c r="H30" s="7"/>
      <c r="I30" s="7"/>
      <c r="J30" s="8"/>
      <c r="K30" s="8"/>
      <c r="L30" s="8"/>
    </row>
    <row r="31" spans="1:12" ht="37.5">
      <c r="A31" s="9">
        <v>30</v>
      </c>
      <c r="B31" s="10" t="s">
        <v>88</v>
      </c>
      <c r="C31" s="11" t="s">
        <v>89</v>
      </c>
      <c r="D31" s="9" t="s">
        <v>10</v>
      </c>
      <c r="E31" s="9" t="s">
        <v>90</v>
      </c>
      <c r="F31" s="9" t="s">
        <v>12</v>
      </c>
      <c r="G31" s="11"/>
      <c r="H31" s="7"/>
      <c r="I31" s="7"/>
      <c r="J31" s="8"/>
      <c r="K31" s="8"/>
      <c r="L31" s="8"/>
    </row>
    <row r="32" spans="1:12" ht="56.25">
      <c r="A32" s="4">
        <v>31</v>
      </c>
      <c r="B32" s="5" t="s">
        <v>91</v>
      </c>
      <c r="C32" s="6" t="s">
        <v>92</v>
      </c>
      <c r="D32" s="4" t="s">
        <v>20</v>
      </c>
      <c r="E32" s="4" t="s">
        <v>28</v>
      </c>
      <c r="F32" s="4" t="s">
        <v>12</v>
      </c>
      <c r="G32" s="6" t="s">
        <v>93</v>
      </c>
      <c r="H32" s="7"/>
      <c r="I32" s="7"/>
      <c r="J32" s="8"/>
      <c r="K32" s="8"/>
      <c r="L32" s="8"/>
    </row>
    <row r="33" spans="1:12" ht="37.5">
      <c r="A33" s="9">
        <v>32</v>
      </c>
      <c r="B33" s="10" t="s">
        <v>94</v>
      </c>
      <c r="C33" s="11" t="s">
        <v>95</v>
      </c>
      <c r="D33" s="9" t="s">
        <v>20</v>
      </c>
      <c r="E33" s="9" t="s">
        <v>52</v>
      </c>
      <c r="F33" s="9" t="s">
        <v>12</v>
      </c>
      <c r="G33" s="11"/>
      <c r="H33" s="7"/>
      <c r="I33" s="7"/>
      <c r="J33" s="8"/>
      <c r="K33" s="8"/>
      <c r="L33" s="8"/>
    </row>
    <row r="34" spans="1:12" ht="56.25">
      <c r="A34" s="4">
        <v>33</v>
      </c>
      <c r="B34" s="5" t="s">
        <v>96</v>
      </c>
      <c r="C34" s="6" t="s">
        <v>97</v>
      </c>
      <c r="D34" s="4" t="s">
        <v>10</v>
      </c>
      <c r="E34" s="4" t="s">
        <v>98</v>
      </c>
      <c r="F34" s="4" t="s">
        <v>12</v>
      </c>
      <c r="G34" s="6"/>
      <c r="H34" s="7"/>
      <c r="I34" s="7"/>
      <c r="J34" s="8"/>
      <c r="K34" s="8"/>
      <c r="L34" s="8"/>
    </row>
    <row r="35" spans="1:12" ht="37.5">
      <c r="A35" s="9">
        <v>34</v>
      </c>
      <c r="B35" s="10" t="s">
        <v>99</v>
      </c>
      <c r="C35" s="11" t="s">
        <v>100</v>
      </c>
      <c r="D35" s="9" t="s">
        <v>20</v>
      </c>
      <c r="E35" s="9" t="s">
        <v>68</v>
      </c>
      <c r="F35" s="9" t="s">
        <v>12</v>
      </c>
      <c r="G35" s="11"/>
      <c r="H35" s="7"/>
      <c r="I35" s="7"/>
      <c r="J35" s="8"/>
      <c r="K35" s="8"/>
      <c r="L35" s="8"/>
    </row>
    <row r="36" spans="1:12" ht="37.5">
      <c r="A36" s="4">
        <v>35</v>
      </c>
      <c r="B36" s="5" t="s">
        <v>101</v>
      </c>
      <c r="C36" s="6" t="s">
        <v>102</v>
      </c>
      <c r="D36" s="4" t="s">
        <v>20</v>
      </c>
      <c r="E36" s="4" t="s">
        <v>103</v>
      </c>
      <c r="F36" s="4" t="s">
        <v>12</v>
      </c>
      <c r="G36" s="6"/>
      <c r="H36" s="7"/>
      <c r="I36" s="7"/>
      <c r="J36" s="8"/>
      <c r="K36" s="8"/>
      <c r="L36" s="8"/>
    </row>
    <row r="37" spans="1:12" ht="37.5">
      <c r="A37" s="9">
        <v>36</v>
      </c>
      <c r="B37" s="10" t="s">
        <v>104</v>
      </c>
      <c r="C37" s="11" t="s">
        <v>105</v>
      </c>
      <c r="D37" s="9" t="s">
        <v>10</v>
      </c>
      <c r="E37" s="9" t="s">
        <v>55</v>
      </c>
      <c r="F37" s="9" t="s">
        <v>14</v>
      </c>
      <c r="G37" s="11" t="s">
        <v>59</v>
      </c>
      <c r="H37" s="7"/>
      <c r="I37" s="7"/>
      <c r="J37" s="8"/>
      <c r="K37" s="8"/>
      <c r="L37" s="8"/>
    </row>
    <row r="38" spans="1:12" ht="37.5">
      <c r="A38" s="4">
        <v>37</v>
      </c>
      <c r="B38" s="5" t="s">
        <v>106</v>
      </c>
      <c r="C38" s="6" t="s">
        <v>107</v>
      </c>
      <c r="D38" s="4" t="s">
        <v>10</v>
      </c>
      <c r="E38" s="4" t="s">
        <v>52</v>
      </c>
      <c r="F38" s="4" t="s">
        <v>12</v>
      </c>
      <c r="G38" s="6"/>
      <c r="H38" s="7"/>
      <c r="I38" s="7"/>
      <c r="J38" s="8"/>
      <c r="K38" s="8"/>
      <c r="L38" s="8"/>
    </row>
    <row r="39" spans="1:12" ht="18.75">
      <c r="A39" s="9">
        <v>38</v>
      </c>
      <c r="B39" s="10" t="s">
        <v>108</v>
      </c>
      <c r="C39" s="11" t="s">
        <v>109</v>
      </c>
      <c r="D39" s="9" t="s">
        <v>10</v>
      </c>
      <c r="E39" s="9" t="s">
        <v>65</v>
      </c>
      <c r="F39" s="9" t="s">
        <v>14</v>
      </c>
      <c r="G39" s="11"/>
      <c r="H39" s="7"/>
      <c r="I39" s="7"/>
      <c r="J39" s="8"/>
      <c r="K39" s="8"/>
      <c r="L39" s="8"/>
    </row>
    <row r="40" spans="1:12" ht="37.5">
      <c r="A40" s="4">
        <v>39</v>
      </c>
      <c r="B40" s="5" t="s">
        <v>110</v>
      </c>
      <c r="C40" s="6" t="s">
        <v>111</v>
      </c>
      <c r="D40" s="4" t="s">
        <v>10</v>
      </c>
      <c r="E40" s="4" t="s">
        <v>112</v>
      </c>
      <c r="F40" s="4" t="s">
        <v>12</v>
      </c>
      <c r="G40" s="6"/>
      <c r="H40" s="7"/>
      <c r="I40" s="7"/>
      <c r="J40" s="8"/>
      <c r="K40" s="8"/>
      <c r="L40" s="8"/>
    </row>
    <row r="41" spans="1:12" ht="18.75">
      <c r="A41" s="9">
        <v>40</v>
      </c>
      <c r="B41" s="10" t="s">
        <v>113</v>
      </c>
      <c r="C41" s="11" t="s">
        <v>114</v>
      </c>
      <c r="D41" s="9" t="s">
        <v>10</v>
      </c>
      <c r="E41" s="9" t="s">
        <v>68</v>
      </c>
      <c r="F41" s="9" t="s">
        <v>12</v>
      </c>
      <c r="G41" s="11"/>
      <c r="H41" s="7"/>
      <c r="I41" s="7"/>
      <c r="J41" s="8"/>
      <c r="K41" s="8"/>
      <c r="L41" s="8"/>
    </row>
    <row r="42" spans="1:12" ht="56.25">
      <c r="A42" s="4">
        <v>41</v>
      </c>
      <c r="B42" s="5" t="s">
        <v>115</v>
      </c>
      <c r="C42" s="6" t="s">
        <v>116</v>
      </c>
      <c r="D42" s="4" t="s">
        <v>10</v>
      </c>
      <c r="E42" s="4" t="s">
        <v>98</v>
      </c>
      <c r="F42" s="4" t="s">
        <v>12</v>
      </c>
      <c r="G42" s="6"/>
      <c r="H42" s="7"/>
      <c r="I42" s="7"/>
      <c r="J42" s="8"/>
      <c r="K42" s="8"/>
      <c r="L42" s="8"/>
    </row>
    <row r="43" spans="1:12" ht="37.5">
      <c r="A43" s="9">
        <v>42</v>
      </c>
      <c r="B43" s="10" t="s">
        <v>117</v>
      </c>
      <c r="C43" s="11" t="s">
        <v>118</v>
      </c>
      <c r="D43" s="9" t="s">
        <v>10</v>
      </c>
      <c r="E43" s="9" t="s">
        <v>52</v>
      </c>
      <c r="F43" s="9" t="s">
        <v>12</v>
      </c>
      <c r="G43" s="11"/>
      <c r="H43" s="7"/>
      <c r="I43" s="7"/>
      <c r="J43" s="8"/>
      <c r="K43" s="8"/>
      <c r="L43" s="8"/>
    </row>
    <row r="44" spans="1:12" ht="18.75">
      <c r="A44" s="4">
        <v>43</v>
      </c>
      <c r="B44" s="5" t="s">
        <v>119</v>
      </c>
      <c r="C44" s="6" t="s">
        <v>120</v>
      </c>
      <c r="D44" s="4" t="s">
        <v>10</v>
      </c>
      <c r="E44" s="4" t="s">
        <v>90</v>
      </c>
      <c r="F44" s="4" t="s">
        <v>12</v>
      </c>
      <c r="G44" s="6"/>
      <c r="H44" s="7"/>
      <c r="I44" s="7"/>
      <c r="J44" s="8"/>
      <c r="K44" s="8"/>
      <c r="L44" s="8"/>
    </row>
    <row r="45" spans="1:12" ht="18.75">
      <c r="A45" s="9">
        <v>44</v>
      </c>
      <c r="B45" s="10" t="s">
        <v>121</v>
      </c>
      <c r="C45" s="11" t="s">
        <v>122</v>
      </c>
      <c r="D45" s="9" t="s">
        <v>10</v>
      </c>
      <c r="E45" s="9" t="s">
        <v>68</v>
      </c>
      <c r="F45" s="9" t="s">
        <v>12</v>
      </c>
      <c r="G45" s="11"/>
      <c r="H45" s="7"/>
      <c r="I45" s="7"/>
      <c r="J45" s="8"/>
      <c r="K45" s="8"/>
      <c r="L45" s="8"/>
    </row>
    <row r="46" spans="1:12" ht="18.75">
      <c r="A46" s="4">
        <v>45</v>
      </c>
      <c r="B46" s="5" t="s">
        <v>123</v>
      </c>
      <c r="C46" s="6" t="s">
        <v>124</v>
      </c>
      <c r="D46" s="4" t="s">
        <v>10</v>
      </c>
      <c r="E46" s="4" t="s">
        <v>65</v>
      </c>
      <c r="F46" s="4" t="s">
        <v>14</v>
      </c>
      <c r="G46" s="6"/>
      <c r="H46" s="7"/>
      <c r="I46" s="7"/>
      <c r="J46" s="8"/>
      <c r="K46" s="8"/>
      <c r="L46" s="8"/>
    </row>
    <row r="47" spans="1:12" ht="37.5">
      <c r="A47" s="9">
        <v>46</v>
      </c>
      <c r="B47" s="10" t="s">
        <v>125</v>
      </c>
      <c r="C47" s="11" t="s">
        <v>126</v>
      </c>
      <c r="D47" s="9" t="s">
        <v>20</v>
      </c>
      <c r="E47" s="9" t="s">
        <v>77</v>
      </c>
      <c r="F47" s="9" t="s">
        <v>14</v>
      </c>
      <c r="G47" s="11"/>
      <c r="H47" s="7"/>
      <c r="I47" s="7"/>
      <c r="J47" s="8"/>
      <c r="K47" s="8"/>
      <c r="L47" s="8"/>
    </row>
    <row r="48" spans="1:12" ht="37.5">
      <c r="A48" s="4">
        <v>47</v>
      </c>
      <c r="B48" s="5" t="s">
        <v>127</v>
      </c>
      <c r="C48" s="6" t="s">
        <v>128</v>
      </c>
      <c r="D48" s="4" t="s">
        <v>10</v>
      </c>
      <c r="E48" s="4" t="s">
        <v>82</v>
      </c>
      <c r="F48" s="4" t="s">
        <v>14</v>
      </c>
      <c r="G48" s="6"/>
      <c r="H48" s="7"/>
      <c r="I48" s="7"/>
      <c r="J48" s="8"/>
      <c r="K48" s="8"/>
      <c r="L48" s="8"/>
    </row>
    <row r="49" spans="1:12" ht="18.75">
      <c r="A49" s="9">
        <v>48</v>
      </c>
      <c r="B49" s="10" t="s">
        <v>129</v>
      </c>
      <c r="C49" s="11" t="s">
        <v>130</v>
      </c>
      <c r="D49" s="9" t="s">
        <v>10</v>
      </c>
      <c r="E49" s="9" t="s">
        <v>103</v>
      </c>
      <c r="F49" s="9" t="s">
        <v>12</v>
      </c>
      <c r="G49" s="11"/>
      <c r="H49" s="7"/>
      <c r="I49" s="7"/>
      <c r="J49" s="8"/>
      <c r="K49" s="8"/>
      <c r="L49" s="8"/>
    </row>
    <row r="50" spans="1:12" ht="37.5">
      <c r="A50" s="4">
        <v>49</v>
      </c>
      <c r="B50" s="5" t="s">
        <v>131</v>
      </c>
      <c r="C50" s="6" t="s">
        <v>132</v>
      </c>
      <c r="D50" s="4" t="s">
        <v>20</v>
      </c>
      <c r="E50" s="4" t="s">
        <v>65</v>
      </c>
      <c r="F50" s="4" t="s">
        <v>14</v>
      </c>
      <c r="G50" s="6"/>
      <c r="H50" s="7"/>
      <c r="I50" s="7"/>
      <c r="J50" s="8"/>
      <c r="K50" s="8"/>
      <c r="L50" s="8"/>
    </row>
    <row r="51" spans="1:12" ht="37.5">
      <c r="A51" s="9">
        <v>50</v>
      </c>
      <c r="B51" s="10" t="s">
        <v>133</v>
      </c>
      <c r="C51" s="11" t="s">
        <v>134</v>
      </c>
      <c r="D51" s="9" t="s">
        <v>10</v>
      </c>
      <c r="E51" s="9" t="s">
        <v>82</v>
      </c>
      <c r="F51" s="9" t="s">
        <v>14</v>
      </c>
      <c r="G51" s="11"/>
      <c r="H51" s="7"/>
      <c r="I51" s="7"/>
      <c r="J51" s="8"/>
      <c r="K51" s="8"/>
      <c r="L51" s="8"/>
    </row>
    <row r="52" spans="1:12" ht="37.5">
      <c r="A52" s="4">
        <v>51</v>
      </c>
      <c r="B52" s="5" t="s">
        <v>135</v>
      </c>
      <c r="C52" s="6" t="s">
        <v>136</v>
      </c>
      <c r="D52" s="4" t="s">
        <v>10</v>
      </c>
      <c r="E52" s="4" t="s">
        <v>62</v>
      </c>
      <c r="F52" s="4" t="s">
        <v>14</v>
      </c>
      <c r="G52" s="6"/>
      <c r="H52" s="7"/>
      <c r="I52" s="7"/>
      <c r="J52" s="8"/>
      <c r="K52" s="8"/>
      <c r="L52" s="8"/>
    </row>
    <row r="53" spans="1:12" ht="18.75">
      <c r="A53" s="9">
        <v>52</v>
      </c>
      <c r="B53" s="10" t="s">
        <v>137</v>
      </c>
      <c r="C53" s="11" t="s">
        <v>138</v>
      </c>
      <c r="D53" s="9" t="s">
        <v>10</v>
      </c>
      <c r="E53" s="9" t="s">
        <v>90</v>
      </c>
      <c r="F53" s="9" t="s">
        <v>12</v>
      </c>
      <c r="G53" s="11"/>
      <c r="H53" s="7"/>
      <c r="I53" s="7"/>
      <c r="J53" s="8"/>
      <c r="K53" s="8"/>
      <c r="L53" s="8"/>
    </row>
    <row r="54" spans="1:12" ht="37.5">
      <c r="A54" s="4">
        <v>53</v>
      </c>
      <c r="B54" s="5" t="s">
        <v>139</v>
      </c>
      <c r="C54" s="6" t="s">
        <v>140</v>
      </c>
      <c r="D54" s="4" t="s">
        <v>20</v>
      </c>
      <c r="E54" s="4" t="s">
        <v>21</v>
      </c>
      <c r="F54" s="4" t="s">
        <v>14</v>
      </c>
      <c r="G54" s="6" t="s">
        <v>141</v>
      </c>
      <c r="H54" s="7"/>
      <c r="I54" s="7"/>
      <c r="J54" s="8"/>
      <c r="K54" s="8"/>
      <c r="L54" s="8"/>
    </row>
    <row r="55" spans="1:12" ht="75">
      <c r="A55" s="9">
        <v>54</v>
      </c>
      <c r="B55" s="10" t="s">
        <v>142</v>
      </c>
      <c r="C55" s="11" t="s">
        <v>143</v>
      </c>
      <c r="D55" s="9" t="s">
        <v>20</v>
      </c>
      <c r="E55" s="9" t="s">
        <v>98</v>
      </c>
      <c r="F55" s="9" t="s">
        <v>12</v>
      </c>
      <c r="G55" s="11"/>
      <c r="H55" s="7"/>
      <c r="I55" s="7"/>
      <c r="J55" s="8"/>
      <c r="K55" s="8"/>
      <c r="L55" s="8"/>
    </row>
    <row r="56" spans="1:12" ht="18.75">
      <c r="A56" s="4">
        <v>55</v>
      </c>
      <c r="B56" s="5" t="s">
        <v>144</v>
      </c>
      <c r="C56" s="6" t="s">
        <v>145</v>
      </c>
      <c r="D56" s="4" t="s">
        <v>10</v>
      </c>
      <c r="E56" s="4" t="s">
        <v>68</v>
      </c>
      <c r="F56" s="4" t="s">
        <v>12</v>
      </c>
      <c r="G56" s="6"/>
      <c r="H56" s="7"/>
      <c r="I56" s="7"/>
      <c r="J56" s="8"/>
      <c r="K56" s="8"/>
      <c r="L56" s="8"/>
    </row>
    <row r="57" spans="1:12" ht="37.5">
      <c r="A57" s="9">
        <v>56</v>
      </c>
      <c r="B57" s="10" t="s">
        <v>146</v>
      </c>
      <c r="C57" s="11" t="s">
        <v>147</v>
      </c>
      <c r="D57" s="9" t="s">
        <v>10</v>
      </c>
      <c r="E57" s="9" t="s">
        <v>52</v>
      </c>
      <c r="F57" s="9" t="s">
        <v>12</v>
      </c>
      <c r="G57" s="11"/>
      <c r="H57" s="7"/>
      <c r="I57" s="7"/>
      <c r="J57" s="8"/>
      <c r="K57" s="8"/>
      <c r="L57" s="8"/>
    </row>
    <row r="58" spans="1:12" ht="37.5">
      <c r="A58" s="4">
        <v>57</v>
      </c>
      <c r="B58" s="5" t="s">
        <v>148</v>
      </c>
      <c r="C58" s="6" t="s">
        <v>149</v>
      </c>
      <c r="D58" s="4" t="s">
        <v>20</v>
      </c>
      <c r="E58" s="4" t="s">
        <v>112</v>
      </c>
      <c r="F58" s="4" t="s">
        <v>12</v>
      </c>
      <c r="G58" s="6"/>
      <c r="H58" s="7"/>
      <c r="I58" s="7"/>
      <c r="J58" s="8"/>
      <c r="K58" s="8"/>
      <c r="L58" s="8"/>
    </row>
    <row r="59" spans="1:12" ht="37.5">
      <c r="A59" s="9">
        <v>58</v>
      </c>
      <c r="B59" s="10" t="s">
        <v>150</v>
      </c>
      <c r="C59" s="11" t="s">
        <v>151</v>
      </c>
      <c r="D59" s="9" t="s">
        <v>10</v>
      </c>
      <c r="E59" s="9" t="s">
        <v>52</v>
      </c>
      <c r="F59" s="9" t="s">
        <v>12</v>
      </c>
      <c r="G59" s="11"/>
      <c r="H59" s="7"/>
      <c r="I59" s="7"/>
      <c r="J59" s="8"/>
      <c r="K59" s="8"/>
      <c r="L59" s="8"/>
    </row>
    <row r="60" spans="1:12" ht="37.5">
      <c r="A60" s="4">
        <v>59</v>
      </c>
      <c r="B60" s="5" t="s">
        <v>152</v>
      </c>
      <c r="C60" s="6" t="s">
        <v>153</v>
      </c>
      <c r="D60" s="4" t="s">
        <v>10</v>
      </c>
      <c r="E60" s="4" t="s">
        <v>58</v>
      </c>
      <c r="F60" s="4" t="s">
        <v>14</v>
      </c>
      <c r="G60" s="6"/>
      <c r="H60" s="7"/>
      <c r="I60" s="7"/>
      <c r="J60" s="8"/>
      <c r="K60" s="8"/>
      <c r="L60" s="8"/>
    </row>
    <row r="61" spans="1:12" ht="18.75">
      <c r="A61" s="9">
        <v>60</v>
      </c>
      <c r="B61" s="10" t="s">
        <v>154</v>
      </c>
      <c r="C61" s="11" t="s">
        <v>155</v>
      </c>
      <c r="D61" s="9" t="s">
        <v>10</v>
      </c>
      <c r="E61" s="9" t="s">
        <v>52</v>
      </c>
      <c r="F61" s="9" t="s">
        <v>12</v>
      </c>
      <c r="G61" s="11"/>
      <c r="H61" s="7"/>
      <c r="I61" s="7"/>
      <c r="J61" s="8"/>
      <c r="K61" s="8"/>
      <c r="L61" s="8"/>
    </row>
    <row r="62" spans="1:12" ht="37.5">
      <c r="A62" s="4">
        <v>61</v>
      </c>
      <c r="B62" s="5" t="s">
        <v>156</v>
      </c>
      <c r="C62" s="6" t="s">
        <v>157</v>
      </c>
      <c r="D62" s="4" t="s">
        <v>10</v>
      </c>
      <c r="E62" s="4" t="s">
        <v>55</v>
      </c>
      <c r="F62" s="4" t="s">
        <v>14</v>
      </c>
      <c r="G62" s="6"/>
      <c r="H62" s="7"/>
      <c r="I62" s="7"/>
      <c r="J62" s="8"/>
      <c r="K62" s="8"/>
      <c r="L62" s="8"/>
    </row>
    <row r="63" spans="1:12" ht="37.5">
      <c r="A63" s="9">
        <v>62</v>
      </c>
      <c r="B63" s="10" t="s">
        <v>158</v>
      </c>
      <c r="C63" s="11" t="s">
        <v>159</v>
      </c>
      <c r="D63" s="9" t="s">
        <v>10</v>
      </c>
      <c r="E63" s="9" t="s">
        <v>68</v>
      </c>
      <c r="F63" s="9" t="s">
        <v>12</v>
      </c>
      <c r="G63" s="11"/>
      <c r="H63" s="7"/>
      <c r="I63" s="7"/>
      <c r="J63" s="8"/>
      <c r="K63" s="8"/>
      <c r="L63" s="8"/>
    </row>
    <row r="64" spans="1:12" ht="18.75">
      <c r="A64" s="4">
        <v>63</v>
      </c>
      <c r="B64" s="5" t="s">
        <v>160</v>
      </c>
      <c r="C64" s="6" t="s">
        <v>161</v>
      </c>
      <c r="D64" s="4" t="s">
        <v>10</v>
      </c>
      <c r="E64" s="4" t="s">
        <v>82</v>
      </c>
      <c r="F64" s="4" t="s">
        <v>14</v>
      </c>
      <c r="G64" s="6"/>
      <c r="H64" s="7"/>
      <c r="I64" s="7"/>
      <c r="J64" s="8"/>
      <c r="K64" s="8"/>
      <c r="L64" s="8"/>
    </row>
    <row r="65" spans="1:12" ht="18.75">
      <c r="A65" s="9">
        <v>64</v>
      </c>
      <c r="B65" s="10" t="s">
        <v>162</v>
      </c>
      <c r="C65" s="11" t="s">
        <v>163</v>
      </c>
      <c r="D65" s="9" t="s">
        <v>10</v>
      </c>
      <c r="E65" s="9" t="s">
        <v>103</v>
      </c>
      <c r="F65" s="9" t="s">
        <v>12</v>
      </c>
      <c r="G65" s="11"/>
      <c r="H65" s="7"/>
      <c r="I65" s="7"/>
      <c r="J65" s="8"/>
      <c r="K65" s="8"/>
      <c r="L65" s="8"/>
    </row>
    <row r="66" spans="1:12" ht="18.75">
      <c r="A66" s="4">
        <v>65</v>
      </c>
      <c r="B66" s="5" t="s">
        <v>164</v>
      </c>
      <c r="C66" s="6" t="s">
        <v>165</v>
      </c>
      <c r="D66" s="4" t="s">
        <v>10</v>
      </c>
      <c r="E66" s="4" t="s">
        <v>52</v>
      </c>
      <c r="F66" s="4" t="s">
        <v>12</v>
      </c>
      <c r="G66" s="6"/>
      <c r="H66" s="7"/>
      <c r="I66" s="7"/>
      <c r="J66" s="8"/>
      <c r="K66" s="8"/>
      <c r="L66" s="8"/>
    </row>
    <row r="67" spans="1:12" ht="18.75">
      <c r="A67" s="9">
        <v>66</v>
      </c>
      <c r="B67" s="10" t="s">
        <v>166</v>
      </c>
      <c r="C67" s="11" t="s">
        <v>167</v>
      </c>
      <c r="D67" s="9" t="s">
        <v>10</v>
      </c>
      <c r="E67" s="9" t="s">
        <v>90</v>
      </c>
      <c r="F67" s="9" t="s">
        <v>12</v>
      </c>
      <c r="G67" s="11" t="s">
        <v>168</v>
      </c>
      <c r="H67" s="7"/>
      <c r="I67" s="7"/>
      <c r="J67" s="8"/>
      <c r="K67" s="8"/>
      <c r="L67" s="8"/>
    </row>
    <row r="68" spans="1:12" ht="37.5">
      <c r="A68" s="4">
        <v>67</v>
      </c>
      <c r="B68" s="5" t="s">
        <v>169</v>
      </c>
      <c r="C68" s="6" t="s">
        <v>170</v>
      </c>
      <c r="D68" s="4" t="s">
        <v>10</v>
      </c>
      <c r="E68" s="4" t="s">
        <v>28</v>
      </c>
      <c r="F68" s="4" t="s">
        <v>12</v>
      </c>
      <c r="G68" s="6" t="s">
        <v>171</v>
      </c>
      <c r="H68" s="7"/>
      <c r="I68" s="7"/>
      <c r="J68" s="8"/>
      <c r="K68" s="8"/>
      <c r="L68" s="8"/>
    </row>
    <row r="69" spans="1:12" ht="37.5">
      <c r="A69" s="9">
        <v>68</v>
      </c>
      <c r="B69" s="10" t="s">
        <v>172</v>
      </c>
      <c r="C69" s="11" t="s">
        <v>173</v>
      </c>
      <c r="D69" s="9" t="s">
        <v>20</v>
      </c>
      <c r="E69" s="9" t="s">
        <v>85</v>
      </c>
      <c r="F69" s="9" t="s">
        <v>14</v>
      </c>
      <c r="G69" s="11"/>
      <c r="H69" s="7"/>
      <c r="I69" s="7"/>
      <c r="J69" s="8"/>
      <c r="K69" s="8"/>
      <c r="L69" s="8"/>
    </row>
    <row r="70" spans="1:12" ht="37.5">
      <c r="A70" s="4">
        <v>69</v>
      </c>
      <c r="B70" s="5" t="s">
        <v>174</v>
      </c>
      <c r="C70" s="6" t="s">
        <v>175</v>
      </c>
      <c r="D70" s="4" t="s">
        <v>10</v>
      </c>
      <c r="E70" s="4" t="s">
        <v>52</v>
      </c>
      <c r="F70" s="4" t="s">
        <v>12</v>
      </c>
      <c r="G70" s="6"/>
      <c r="H70" s="7"/>
      <c r="I70" s="7"/>
      <c r="J70" s="8"/>
      <c r="K70" s="8"/>
      <c r="L70" s="8"/>
    </row>
    <row r="71" spans="1:12" ht="37.5">
      <c r="A71" s="9">
        <v>70</v>
      </c>
      <c r="B71" s="10" t="s">
        <v>176</v>
      </c>
      <c r="C71" s="11" t="s">
        <v>177</v>
      </c>
      <c r="D71" s="9" t="s">
        <v>10</v>
      </c>
      <c r="E71" s="9" t="s">
        <v>98</v>
      </c>
      <c r="F71" s="9" t="s">
        <v>12</v>
      </c>
      <c r="G71" s="11"/>
      <c r="H71" s="7"/>
      <c r="I71" s="7"/>
      <c r="J71" s="8"/>
      <c r="K71" s="8"/>
      <c r="L71" s="8"/>
    </row>
    <row r="72" spans="1:12" ht="18.75">
      <c r="A72" s="4">
        <v>71</v>
      </c>
      <c r="B72" s="5" t="s">
        <v>178</v>
      </c>
      <c r="C72" s="6" t="s">
        <v>179</v>
      </c>
      <c r="D72" s="4" t="s">
        <v>10</v>
      </c>
      <c r="E72" s="4" t="s">
        <v>35</v>
      </c>
      <c r="F72" s="4" t="s">
        <v>12</v>
      </c>
      <c r="G72" s="6"/>
      <c r="H72" s="7"/>
      <c r="I72" s="7"/>
      <c r="J72" s="8"/>
      <c r="K72" s="8"/>
      <c r="L72" s="8"/>
    </row>
    <row r="73" spans="1:12" ht="37.5">
      <c r="A73" s="9">
        <v>72</v>
      </c>
      <c r="B73" s="10" t="s">
        <v>180</v>
      </c>
      <c r="C73" s="11" t="s">
        <v>181</v>
      </c>
      <c r="D73" s="9" t="s">
        <v>10</v>
      </c>
      <c r="E73" s="9" t="s">
        <v>85</v>
      </c>
      <c r="F73" s="9" t="s">
        <v>14</v>
      </c>
      <c r="G73" s="11"/>
      <c r="H73" s="7"/>
      <c r="I73" s="7"/>
      <c r="J73" s="8"/>
      <c r="K73" s="8"/>
      <c r="L73" s="8"/>
    </row>
    <row r="74" spans="1:12" ht="18.75">
      <c r="A74" s="4">
        <v>73</v>
      </c>
      <c r="B74" s="5" t="s">
        <v>182</v>
      </c>
      <c r="C74" s="15" t="s">
        <v>183</v>
      </c>
      <c r="D74" s="4" t="s">
        <v>10</v>
      </c>
      <c r="E74" s="4" t="s">
        <v>85</v>
      </c>
      <c r="F74" s="4" t="s">
        <v>14</v>
      </c>
      <c r="G74" s="6"/>
      <c r="H74" s="7"/>
      <c r="I74" s="7"/>
      <c r="J74" s="8"/>
      <c r="K74" s="8"/>
      <c r="L74" s="8"/>
    </row>
    <row r="75" spans="1:12" ht="18.75">
      <c r="A75" s="9">
        <v>74</v>
      </c>
      <c r="B75" s="10" t="s">
        <v>184</v>
      </c>
      <c r="C75" s="11" t="s">
        <v>185</v>
      </c>
      <c r="D75" s="9" t="s">
        <v>20</v>
      </c>
      <c r="E75" s="9" t="s">
        <v>90</v>
      </c>
      <c r="F75" s="9" t="s">
        <v>12</v>
      </c>
      <c r="G75" s="11"/>
      <c r="H75" s="7"/>
      <c r="I75" s="7"/>
      <c r="J75" s="8"/>
      <c r="K75" s="8"/>
      <c r="L75" s="8"/>
    </row>
    <row r="76" spans="1:12" ht="37.5">
      <c r="A76" s="4">
        <v>75</v>
      </c>
      <c r="B76" s="5" t="s">
        <v>186</v>
      </c>
      <c r="C76" s="6" t="s">
        <v>187</v>
      </c>
      <c r="D76" s="4" t="s">
        <v>20</v>
      </c>
      <c r="E76" s="4" t="s">
        <v>55</v>
      </c>
      <c r="F76" s="4" t="s">
        <v>14</v>
      </c>
      <c r="G76" s="6"/>
      <c r="H76" s="7"/>
      <c r="I76" s="7"/>
      <c r="J76" s="8"/>
      <c r="K76" s="8"/>
      <c r="L76" s="8"/>
    </row>
    <row r="77" spans="1:12" ht="18.75">
      <c r="A77" s="9">
        <v>76</v>
      </c>
      <c r="B77" s="10" t="s">
        <v>188</v>
      </c>
      <c r="C77" s="11" t="s">
        <v>189</v>
      </c>
      <c r="D77" s="9" t="s">
        <v>10</v>
      </c>
      <c r="E77" s="9" t="s">
        <v>65</v>
      </c>
      <c r="F77" s="9" t="s">
        <v>14</v>
      </c>
      <c r="G77" s="11" t="s">
        <v>168</v>
      </c>
      <c r="H77" s="7"/>
      <c r="I77" s="7"/>
      <c r="J77" s="8"/>
      <c r="K77" s="8"/>
      <c r="L77" s="8"/>
    </row>
    <row r="78" spans="1:12" ht="18.75">
      <c r="A78" s="4">
        <v>77</v>
      </c>
      <c r="B78" s="5" t="s">
        <v>190</v>
      </c>
      <c r="C78" s="6" t="s">
        <v>191</v>
      </c>
      <c r="D78" s="4" t="s">
        <v>10</v>
      </c>
      <c r="E78" s="4" t="s">
        <v>103</v>
      </c>
      <c r="F78" s="4" t="s">
        <v>12</v>
      </c>
      <c r="G78" s="6"/>
      <c r="H78" s="7"/>
      <c r="I78" s="7"/>
      <c r="J78" s="8"/>
      <c r="K78" s="8"/>
      <c r="L78" s="8"/>
    </row>
    <row r="79" spans="1:12" ht="18.75">
      <c r="A79" s="9">
        <v>78</v>
      </c>
      <c r="B79" s="10" t="s">
        <v>192</v>
      </c>
      <c r="C79" s="11" t="s">
        <v>193</v>
      </c>
      <c r="D79" s="9" t="s">
        <v>10</v>
      </c>
      <c r="E79" s="9" t="s">
        <v>90</v>
      </c>
      <c r="F79" s="9" t="s">
        <v>12</v>
      </c>
      <c r="G79" s="11"/>
      <c r="H79" s="7"/>
      <c r="I79" s="7"/>
      <c r="J79" s="8"/>
      <c r="K79" s="8"/>
      <c r="L79" s="8"/>
    </row>
    <row r="80" spans="1:12" ht="37.5">
      <c r="A80" s="4">
        <v>79</v>
      </c>
      <c r="B80" s="5" t="s">
        <v>194</v>
      </c>
      <c r="C80" s="6" t="s">
        <v>195</v>
      </c>
      <c r="D80" s="4" t="s">
        <v>10</v>
      </c>
      <c r="E80" s="4" t="s">
        <v>77</v>
      </c>
      <c r="F80" s="4" t="s">
        <v>14</v>
      </c>
      <c r="G80" s="6"/>
      <c r="H80" s="7"/>
      <c r="I80" s="7"/>
      <c r="J80" s="8"/>
      <c r="K80" s="8"/>
      <c r="L80" s="8"/>
    </row>
    <row r="81" spans="1:12" ht="37.5">
      <c r="A81" s="9">
        <v>80</v>
      </c>
      <c r="B81" s="10" t="s">
        <v>196</v>
      </c>
      <c r="C81" s="11" t="s">
        <v>197</v>
      </c>
      <c r="D81" s="9" t="s">
        <v>10</v>
      </c>
      <c r="E81" s="9" t="s">
        <v>68</v>
      </c>
      <c r="F81" s="9" t="s">
        <v>12</v>
      </c>
      <c r="G81" s="11"/>
      <c r="H81" s="7"/>
      <c r="I81" s="7"/>
      <c r="J81" s="8"/>
      <c r="K81" s="8"/>
      <c r="L81" s="8"/>
    </row>
    <row r="82" spans="1:12" ht="18.75">
      <c r="A82" s="4">
        <v>81</v>
      </c>
      <c r="B82" s="5" t="s">
        <v>198</v>
      </c>
      <c r="C82" s="6" t="s">
        <v>199</v>
      </c>
      <c r="D82" s="4" t="s">
        <v>10</v>
      </c>
      <c r="E82" s="4" t="s">
        <v>52</v>
      </c>
      <c r="F82" s="4" t="s">
        <v>12</v>
      </c>
      <c r="G82" s="6"/>
      <c r="H82" s="7"/>
      <c r="I82" s="7"/>
      <c r="J82" s="8"/>
      <c r="K82" s="8"/>
      <c r="L82" s="8"/>
    </row>
    <row r="83" spans="1:12" ht="18.75">
      <c r="A83" s="9">
        <v>82</v>
      </c>
      <c r="B83" s="10" t="s">
        <v>200</v>
      </c>
      <c r="C83" s="11" t="s">
        <v>201</v>
      </c>
      <c r="D83" s="9" t="s">
        <v>10</v>
      </c>
      <c r="E83" s="9" t="s">
        <v>103</v>
      </c>
      <c r="F83" s="9" t="s">
        <v>12</v>
      </c>
      <c r="G83" s="11"/>
      <c r="H83" s="7"/>
      <c r="I83" s="7"/>
      <c r="J83" s="8"/>
      <c r="K83" s="8"/>
      <c r="L83" s="8"/>
    </row>
    <row r="84" spans="1:12" ht="37.5">
      <c r="A84" s="4">
        <v>83</v>
      </c>
      <c r="B84" s="5" t="s">
        <v>202</v>
      </c>
      <c r="C84" s="6" t="s">
        <v>203</v>
      </c>
      <c r="D84" s="4" t="s">
        <v>10</v>
      </c>
      <c r="E84" s="4" t="s">
        <v>77</v>
      </c>
      <c r="F84" s="4" t="s">
        <v>14</v>
      </c>
      <c r="G84" s="6"/>
      <c r="H84" s="7"/>
      <c r="I84" s="7"/>
      <c r="J84" s="8"/>
      <c r="K84" s="8"/>
      <c r="L84" s="8"/>
    </row>
    <row r="85" spans="1:12" ht="18.75">
      <c r="A85" s="9">
        <v>84</v>
      </c>
      <c r="B85" s="10" t="s">
        <v>204</v>
      </c>
      <c r="C85" s="11" t="s">
        <v>205</v>
      </c>
      <c r="D85" s="9" t="s">
        <v>10</v>
      </c>
      <c r="E85" s="9" t="s">
        <v>103</v>
      </c>
      <c r="F85" s="9" t="s">
        <v>12</v>
      </c>
      <c r="G85" s="11"/>
      <c r="H85" s="7"/>
      <c r="I85" s="7"/>
      <c r="J85" s="8"/>
      <c r="K85" s="8"/>
      <c r="L85" s="8"/>
    </row>
    <row r="86" spans="1:12" ht="37.5">
      <c r="A86" s="4">
        <v>85</v>
      </c>
      <c r="B86" s="5" t="s">
        <v>206</v>
      </c>
      <c r="C86" s="6" t="s">
        <v>207</v>
      </c>
      <c r="D86" s="4" t="s">
        <v>20</v>
      </c>
      <c r="E86" s="4" t="s">
        <v>58</v>
      </c>
      <c r="F86" s="4" t="s">
        <v>14</v>
      </c>
      <c r="G86" s="6"/>
      <c r="H86" s="7"/>
      <c r="I86" s="7"/>
      <c r="J86" s="8"/>
      <c r="K86" s="8"/>
      <c r="L86" s="8"/>
    </row>
    <row r="87" spans="1:12" ht="37.5">
      <c r="A87" s="9">
        <v>86</v>
      </c>
      <c r="B87" s="10" t="s">
        <v>208</v>
      </c>
      <c r="C87" s="11" t="s">
        <v>209</v>
      </c>
      <c r="D87" s="9" t="s">
        <v>20</v>
      </c>
      <c r="E87" s="9" t="s">
        <v>90</v>
      </c>
      <c r="F87" s="9" t="s">
        <v>12</v>
      </c>
      <c r="G87" s="11"/>
      <c r="H87" s="7"/>
      <c r="I87" s="7"/>
      <c r="J87" s="8"/>
      <c r="K87" s="8"/>
      <c r="L87" s="8"/>
    </row>
    <row r="88" spans="1:12" ht="37.5">
      <c r="A88" s="4">
        <v>87</v>
      </c>
      <c r="B88" s="5" t="s">
        <v>210</v>
      </c>
      <c r="C88" s="6" t="s">
        <v>211</v>
      </c>
      <c r="D88" s="4" t="s">
        <v>10</v>
      </c>
      <c r="E88" s="4" t="s">
        <v>112</v>
      </c>
      <c r="F88" s="4" t="s">
        <v>12</v>
      </c>
      <c r="G88" s="6"/>
      <c r="H88" s="7"/>
      <c r="I88" s="7"/>
      <c r="J88" s="8"/>
      <c r="K88" s="8"/>
      <c r="L88" s="8"/>
    </row>
    <row r="89" spans="1:12" ht="37.5">
      <c r="A89" s="9">
        <v>88</v>
      </c>
      <c r="B89" s="10" t="s">
        <v>212</v>
      </c>
      <c r="C89" s="11" t="s">
        <v>213</v>
      </c>
      <c r="D89" s="9" t="s">
        <v>10</v>
      </c>
      <c r="E89" s="9" t="s">
        <v>77</v>
      </c>
      <c r="F89" s="9" t="s">
        <v>14</v>
      </c>
      <c r="G89" s="11"/>
      <c r="H89" s="7"/>
      <c r="I89" s="7"/>
      <c r="J89" s="8"/>
      <c r="K89" s="8"/>
      <c r="L89" s="8"/>
    </row>
    <row r="90" spans="1:12" ht="37.5">
      <c r="A90" s="4">
        <v>89</v>
      </c>
      <c r="B90" s="5" t="s">
        <v>214</v>
      </c>
      <c r="C90" s="6" t="s">
        <v>215</v>
      </c>
      <c r="D90" s="4" t="s">
        <v>20</v>
      </c>
      <c r="E90" s="4" t="s">
        <v>85</v>
      </c>
      <c r="F90" s="4" t="s">
        <v>14</v>
      </c>
      <c r="G90" s="6"/>
      <c r="H90" s="7"/>
      <c r="I90" s="7"/>
      <c r="J90" s="8"/>
      <c r="K90" s="8"/>
      <c r="L90" s="8"/>
    </row>
    <row r="91" spans="1:12" ht="37.5">
      <c r="A91" s="9">
        <v>90</v>
      </c>
      <c r="B91" s="10" t="s">
        <v>216</v>
      </c>
      <c r="C91" s="11" t="s">
        <v>217</v>
      </c>
      <c r="D91" s="9" t="s">
        <v>10</v>
      </c>
      <c r="E91" s="9" t="s">
        <v>82</v>
      </c>
      <c r="F91" s="9" t="s">
        <v>14</v>
      </c>
      <c r="G91" s="11"/>
      <c r="H91" s="7"/>
      <c r="I91" s="7"/>
      <c r="J91" s="8"/>
      <c r="K91" s="8"/>
      <c r="L91" s="8"/>
    </row>
    <row r="92" spans="1:12" ht="37.5">
      <c r="A92" s="4">
        <v>91</v>
      </c>
      <c r="B92" s="5" t="s">
        <v>218</v>
      </c>
      <c r="C92" s="6" t="s">
        <v>219</v>
      </c>
      <c r="D92" s="4" t="s">
        <v>10</v>
      </c>
      <c r="E92" s="4" t="s">
        <v>82</v>
      </c>
      <c r="F92" s="4" t="s">
        <v>14</v>
      </c>
      <c r="G92" s="6"/>
      <c r="H92" s="7"/>
      <c r="I92" s="7"/>
      <c r="J92" s="8"/>
      <c r="K92" s="8"/>
      <c r="L92" s="8"/>
    </row>
    <row r="93" spans="1:12" ht="37.5">
      <c r="A93" s="9">
        <v>92</v>
      </c>
      <c r="B93" s="10" t="s">
        <v>220</v>
      </c>
      <c r="C93" s="11" t="s">
        <v>221</v>
      </c>
      <c r="D93" s="9" t="s">
        <v>10</v>
      </c>
      <c r="E93" s="9" t="s">
        <v>112</v>
      </c>
      <c r="F93" s="9" t="s">
        <v>12</v>
      </c>
      <c r="G93" s="11"/>
      <c r="H93" s="7"/>
      <c r="I93" s="7"/>
      <c r="J93" s="8"/>
      <c r="K93" s="8"/>
      <c r="L93" s="8"/>
    </row>
    <row r="94" spans="1:12" ht="19.5">
      <c r="A94" s="16"/>
      <c r="B94" s="17"/>
      <c r="C94" s="18"/>
      <c r="D94" s="19">
        <f>COUNTA(D2:D93)</f>
        <v>92</v>
      </c>
      <c r="E94" s="16"/>
      <c r="F94" s="16"/>
      <c r="G94" s="18"/>
      <c r="H94" s="7"/>
      <c r="I94" s="7"/>
      <c r="J94" s="8"/>
      <c r="K94" s="8"/>
      <c r="L94" s="8"/>
    </row>
    <row r="95" spans="1:12" ht="19.5">
      <c r="A95" s="13"/>
      <c r="B95" s="13" t="s">
        <v>12</v>
      </c>
      <c r="C95" s="16" t="s">
        <v>10</v>
      </c>
      <c r="D95" s="16">
        <f t="shared" ref="D95:D96" si="4">COUNTIF($D$2:$D$93,C95)</f>
        <v>68</v>
      </c>
      <c r="E95" s="13">
        <f>COUNTIF(E$1:E$93,"TP. Thái Nguyên")+COUNTIF(E$1:E$93,"TP. Sông Công")+COUNTIF(E$1:E$93,"TP. Phổ Yên")+COUNTIF(E$1:E$93,"H. Đại Từ")+COUNTIF(E$1:E$93,"H. Định Hoá")+COUNTIF(E$1:E$93,"H. Đồng Hỷ")+COUNTIF(E$1:E$93,"H. Phú Bình")+COUNTIF(E$1:E$93,"H. Phú Lương")+COUNTIF(E$1:E$93,"H. Võ Nhai")</f>
        <v>55</v>
      </c>
      <c r="F95" s="13">
        <f t="shared" ref="F95:F96" si="5">COUNTIF(F$1:F$93,$B95)</f>
        <v>55</v>
      </c>
      <c r="G95" s="20"/>
      <c r="H95" s="12"/>
      <c r="I95" s="12"/>
      <c r="J95" s="13"/>
      <c r="K95" s="13"/>
      <c r="L95" s="13"/>
    </row>
    <row r="96" spans="1:12" ht="19.5">
      <c r="A96" s="13"/>
      <c r="B96" s="13" t="s">
        <v>14</v>
      </c>
      <c r="C96" s="21" t="s">
        <v>20</v>
      </c>
      <c r="D96" s="21">
        <f t="shared" si="4"/>
        <v>24</v>
      </c>
      <c r="E96" s="13">
        <f>COUNTIF(E$1:E$93,"TP. Bắc Kạn")+COUNTIF(E$1:E$93,"H. Ba Bể")+COUNTIF(E$1:E$93,"H. Bạch Thông")+COUNTIF(E$1:E$93,"H. Chợ Đồn")+COUNTIF(E$1:E$93,"H. Chợ Mới")+COUNTIF(E$1:E$93,"H. Na Rì")+COUNTIF(E$1:E$93,"H. Ngân Sơn")+COUNTIF(E$1:E$93,"H. Pác Nặm")</f>
        <v>37</v>
      </c>
      <c r="F96" s="13">
        <f t="shared" si="5"/>
        <v>37</v>
      </c>
      <c r="G96" s="20"/>
      <c r="H96" s="12"/>
      <c r="I96" s="12"/>
      <c r="J96" s="13"/>
      <c r="K96" s="13"/>
      <c r="L96" s="13"/>
    </row>
    <row r="97" spans="1:12" ht="18.75">
      <c r="A97" s="8"/>
      <c r="B97" s="7"/>
      <c r="C97" s="22"/>
      <c r="D97" s="8"/>
      <c r="E97" s="8"/>
      <c r="F97" s="8"/>
      <c r="G97" s="22"/>
      <c r="H97" s="7"/>
      <c r="I97" s="7"/>
      <c r="J97" s="8"/>
      <c r="K97" s="8"/>
      <c r="L97" s="8"/>
    </row>
    <row r="98" spans="1:12" ht="18.75">
      <c r="A98" s="8"/>
      <c r="B98" s="7"/>
      <c r="C98" s="22"/>
      <c r="D98" s="8"/>
      <c r="E98" s="8"/>
      <c r="F98" s="8"/>
      <c r="G98" s="22"/>
      <c r="H98" s="7"/>
      <c r="I98" s="7"/>
      <c r="J98" s="8"/>
      <c r="K98" s="8"/>
      <c r="L98" s="8"/>
    </row>
  </sheetData>
  <autoFilter ref="A1:G96"/>
  <mergeCells count="1">
    <mergeCell ref="I1:L1"/>
  </mergeCells>
  <dataValidations count="3">
    <dataValidation type="list" allowBlank="1" showErrorMessage="1" sqref="D2:D93 C95:C96">
      <formula1>"Tên mới,Tên cũ"</formula1>
    </dataValidation>
    <dataValidation type="list" allowBlank="1" showErrorMessage="1" sqref="E2:E93">
      <formula1>"TP. Thái Nguyên,TP. Phổ Yên,TP. Sông Công,H. Đại Từ,H. Định Hoá,H. Đồng Hỷ,H. Phú Bình,H. Phú Lương,H. Võ Nhai,TP. Bắc Kạn,H. Ba Bể,H. Bạch Thông,H. Chợ Đồn,H. Chợ Mới,H. Na Rì,H. Ngân Sơn,H. Pác Nặm"</formula1>
    </dataValidation>
    <dataValidation type="list" allowBlank="1" showErrorMessage="1" sqref="K2:L2 F2:F93 B95:B96">
      <formula1>"Thái Nguyên,Bắc Kạn"</formula1>
    </dataValidation>
  </dataValidations>
  <printOptions horizontalCentered="1" gridLines="1"/>
  <pageMargins left="0.7" right="0.7" top="0.75" bottom="0.75" header="0" footer="0"/>
  <pageSetup paperSize="9" fitToHeight="0" pageOrder="overThenDown" orientation="portrait" cellComments="atEnd"/>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outlinePr summaryBelow="0" summaryRight="0"/>
    <pageSetUpPr fitToPage="1"/>
  </sheetPr>
  <dimension ref="A1:U106"/>
  <sheetViews>
    <sheetView view="pageBreakPreview" zoomScale="115" zoomScaleNormal="100" zoomScaleSheetLayoutView="115" workbookViewId="0">
      <pane xSplit="4" ySplit="6" topLeftCell="E97" activePane="bottomRight" state="frozen"/>
      <selection activeCell="M101" sqref="M101"/>
      <selection pane="topRight" activeCell="M101" sqref="M101"/>
      <selection pane="bottomLeft" activeCell="M101" sqref="M101"/>
      <selection pane="bottomRight" activeCell="P4" sqref="P4:P5"/>
    </sheetView>
  </sheetViews>
  <sheetFormatPr defaultColWidth="10.109375" defaultRowHeight="18.75"/>
  <cols>
    <col min="1" max="1" width="4" style="277" customWidth="1"/>
    <col min="2" max="2" width="18.33203125" style="277" customWidth="1"/>
    <col min="3" max="3" width="11.44140625" style="277" customWidth="1"/>
    <col min="4" max="4" width="10.5546875" style="277" customWidth="1"/>
    <col min="5" max="5" width="11.88671875" style="277" customWidth="1"/>
    <col min="6" max="6" width="7.21875" style="277" hidden="1" customWidth="1"/>
    <col min="7" max="7" width="8.5546875" style="277" hidden="1" customWidth="1"/>
    <col min="8" max="8" width="13.5546875" style="277" hidden="1" customWidth="1"/>
    <col min="9" max="9" width="7.44140625" style="277" hidden="1" customWidth="1"/>
    <col min="10" max="10" width="9.21875" style="277" hidden="1" customWidth="1"/>
    <col min="11" max="11" width="12.77734375" style="277" hidden="1" customWidth="1"/>
    <col min="12" max="12" width="13.6640625" style="277" hidden="1" customWidth="1"/>
    <col min="13" max="13" width="17.88671875" style="277" customWidth="1"/>
    <col min="14" max="14" width="10.109375" style="277" customWidth="1"/>
    <col min="15" max="15" width="10.88671875" style="277" customWidth="1"/>
    <col min="16" max="16" width="19" style="277" customWidth="1"/>
    <col min="17" max="17" width="5.6640625" style="277" customWidth="1"/>
    <col min="18" max="18" width="6.21875" style="277" customWidth="1"/>
    <col min="19" max="19" width="7.21875" style="277" customWidth="1"/>
    <col min="20" max="21" width="5.44140625" style="277" customWidth="1"/>
    <col min="22" max="16384" width="10.109375" style="277"/>
  </cols>
  <sheetData>
    <row r="1" spans="1:21" ht="19.5">
      <c r="A1" s="340"/>
      <c r="B1" s="372" t="s">
        <v>6420</v>
      </c>
      <c r="C1" s="372"/>
      <c r="D1" s="340"/>
      <c r="E1" s="341"/>
      <c r="F1" s="340"/>
      <c r="G1" s="329"/>
      <c r="H1" s="340"/>
      <c r="I1" s="340"/>
      <c r="J1" s="342"/>
      <c r="K1" s="340"/>
      <c r="L1" s="340"/>
      <c r="M1" s="343"/>
      <c r="O1" s="340" t="s">
        <v>6342</v>
      </c>
      <c r="P1" s="354"/>
      <c r="Q1" s="345"/>
      <c r="R1" s="346"/>
      <c r="S1" s="346"/>
      <c r="T1" s="345"/>
      <c r="U1" s="345"/>
    </row>
    <row r="2" spans="1:21" s="339" customFormat="1" ht="21.75" customHeight="1">
      <c r="A2" s="330"/>
      <c r="B2" s="373" t="s">
        <v>6419</v>
      </c>
      <c r="C2" s="373"/>
      <c r="D2" s="330"/>
      <c r="E2" s="331"/>
      <c r="F2" s="330"/>
      <c r="G2" s="332"/>
      <c r="H2" s="333"/>
      <c r="I2" s="333"/>
      <c r="J2" s="334"/>
      <c r="K2" s="333"/>
      <c r="L2" s="333"/>
      <c r="M2" s="335"/>
      <c r="O2" s="330" t="s">
        <v>6344</v>
      </c>
      <c r="P2" s="355"/>
      <c r="Q2" s="337"/>
      <c r="R2" s="338"/>
      <c r="S2" s="338"/>
      <c r="T2" s="337"/>
      <c r="U2" s="337"/>
    </row>
    <row r="3" spans="1:21" ht="75.75" customHeight="1">
      <c r="A3" s="374" t="s">
        <v>6426</v>
      </c>
      <c r="B3" s="374"/>
      <c r="C3" s="374"/>
      <c r="D3" s="374"/>
      <c r="E3" s="374"/>
      <c r="F3" s="374"/>
      <c r="G3" s="374"/>
      <c r="H3" s="374"/>
      <c r="I3" s="374"/>
      <c r="J3" s="374"/>
      <c r="K3" s="374"/>
      <c r="L3" s="374"/>
      <c r="M3" s="374"/>
      <c r="N3" s="374"/>
      <c r="O3" s="374"/>
      <c r="P3" s="374"/>
      <c r="Q3" s="276"/>
      <c r="R3" s="279"/>
      <c r="S3" s="279"/>
      <c r="T3" s="276"/>
      <c r="U3" s="276"/>
    </row>
    <row r="4" spans="1:21" ht="33">
      <c r="A4" s="368" t="s">
        <v>0</v>
      </c>
      <c r="B4" s="368" t="s">
        <v>6345</v>
      </c>
      <c r="C4" s="368" t="s">
        <v>6346</v>
      </c>
      <c r="D4" s="368" t="s">
        <v>6347</v>
      </c>
      <c r="E4" s="368" t="s">
        <v>6422</v>
      </c>
      <c r="F4" s="366" t="s">
        <v>6351</v>
      </c>
      <c r="G4" s="371"/>
      <c r="H4" s="367"/>
      <c r="I4" s="366" t="s">
        <v>6352</v>
      </c>
      <c r="J4" s="371"/>
      <c r="K4" s="371"/>
      <c r="L4" s="367"/>
      <c r="M4" s="368" t="s">
        <v>6423</v>
      </c>
      <c r="N4" s="366" t="s">
        <v>6427</v>
      </c>
      <c r="O4" s="367"/>
      <c r="P4" s="368" t="s">
        <v>226</v>
      </c>
      <c r="Q4" s="288"/>
      <c r="R4" s="289" t="s">
        <v>6359</v>
      </c>
      <c r="S4" s="289" t="s">
        <v>6360</v>
      </c>
      <c r="T4" s="288"/>
      <c r="U4" s="288"/>
    </row>
    <row r="5" spans="1:21" ht="49.5">
      <c r="A5" s="369"/>
      <c r="B5" s="369"/>
      <c r="C5" s="369"/>
      <c r="D5" s="369"/>
      <c r="E5" s="369"/>
      <c r="F5" s="290" t="s">
        <v>1673</v>
      </c>
      <c r="G5" s="291" t="s">
        <v>6361</v>
      </c>
      <c r="H5" s="286" t="s">
        <v>6362</v>
      </c>
      <c r="I5" s="290" t="s">
        <v>1673</v>
      </c>
      <c r="J5" s="291" t="s">
        <v>6361</v>
      </c>
      <c r="K5" s="290" t="s">
        <v>6363</v>
      </c>
      <c r="L5" s="290" t="s">
        <v>6364</v>
      </c>
      <c r="M5" s="369"/>
      <c r="N5" s="290" t="s">
        <v>1673</v>
      </c>
      <c r="O5" s="291" t="s">
        <v>6361</v>
      </c>
      <c r="P5" s="369"/>
      <c r="Q5" s="288"/>
      <c r="R5" s="289"/>
      <c r="S5" s="289"/>
      <c r="T5" s="288"/>
      <c r="U5" s="288"/>
    </row>
    <row r="6" spans="1:21" s="353" customFormat="1" ht="27.75" customHeight="1">
      <c r="A6" s="347"/>
      <c r="B6" s="347" t="s">
        <v>6365</v>
      </c>
      <c r="C6" s="348">
        <f t="shared" ref="C6:F6" si="0">SUM(C7:C98)</f>
        <v>837452.58999999985</v>
      </c>
      <c r="D6" s="349">
        <f t="shared" si="0"/>
        <v>433407</v>
      </c>
      <c r="E6" s="349">
        <f t="shared" si="0"/>
        <v>3145</v>
      </c>
      <c r="F6" s="349">
        <f t="shared" si="0"/>
        <v>659</v>
      </c>
      <c r="G6" s="350">
        <f>F6/$E$6</f>
        <v>0.20953895071542131</v>
      </c>
      <c r="H6" s="349">
        <f t="shared" ref="H6:I6" si="1">SUM(H7:H98)</f>
        <v>177</v>
      </c>
      <c r="I6" s="349">
        <f t="shared" si="1"/>
        <v>2486</v>
      </c>
      <c r="J6" s="350">
        <f>I6/$E$6</f>
        <v>0.79046104928457872</v>
      </c>
      <c r="K6" s="349">
        <f t="shared" ref="K6:N6" si="2">SUM(K7:K98)</f>
        <v>2444</v>
      </c>
      <c r="L6" s="347">
        <f t="shared" si="2"/>
        <v>42</v>
      </c>
      <c r="M6" s="349">
        <f t="shared" si="2"/>
        <v>1416</v>
      </c>
      <c r="N6" s="349">
        <f t="shared" si="2"/>
        <v>1729</v>
      </c>
      <c r="O6" s="350">
        <f>N6/$E6</f>
        <v>0.54976152623211449</v>
      </c>
      <c r="P6" s="351"/>
      <c r="Q6" s="352"/>
      <c r="R6" s="352">
        <f t="shared" ref="R6:S6" si="3">SUM(R7:R98)</f>
        <v>222</v>
      </c>
      <c r="S6" s="352">
        <f t="shared" si="3"/>
        <v>18</v>
      </c>
      <c r="T6" s="352"/>
      <c r="U6" s="352"/>
    </row>
    <row r="7" spans="1:21" ht="32.1" customHeight="1">
      <c r="A7" s="301">
        <f t="shared" ref="A7:A98" si="4">IF(LEN(B7)=0,"",SUBTOTAL(3,$B$7:B7))</f>
        <v>1</v>
      </c>
      <c r="B7" s="302" t="s">
        <v>263</v>
      </c>
      <c r="C7" s="303">
        <v>2113.2399999999998</v>
      </c>
      <c r="D7" s="304">
        <f>SUMIFS('15P'!$F$3:$F$796,'15P'!$C$3:$C$796,$B7)</f>
        <v>4913</v>
      </c>
      <c r="E7" s="306">
        <v>38</v>
      </c>
      <c r="F7" s="306">
        <f>COUNTIFS('15P'!$G$3:$G$796,"Đ",'15P'!$C$3:$C$796,B7)</f>
        <v>1</v>
      </c>
      <c r="G7" s="307">
        <f t="shared" ref="G7:G98" si="5">F7/E7</f>
        <v>2.6315789473684209E-2</v>
      </c>
      <c r="H7" s="308">
        <v>0</v>
      </c>
      <c r="I7" s="306">
        <f>COUNTIFS('15P'!$G$3:$G$796,"K",'15P'!$C$3:$C$796,B7)</f>
        <v>37</v>
      </c>
      <c r="J7" s="307">
        <f t="shared" ref="J7:J98" si="6">I7/E7</f>
        <v>0.97368421052631582</v>
      </c>
      <c r="K7" s="308">
        <v>37</v>
      </c>
      <c r="L7" s="308">
        <f t="shared" ref="L7:L98" si="7">IF(K7&lt;&gt;"",I7-K7,"")</f>
        <v>0</v>
      </c>
      <c r="M7" s="306">
        <v>12</v>
      </c>
      <c r="N7" s="308">
        <f t="shared" ref="N7:N98" si="8">IF(M7&lt;&gt;"",E7-M7,"")</f>
        <v>26</v>
      </c>
      <c r="O7" s="307">
        <f t="shared" ref="O7:O98" si="9">IF(M7&lt;&gt;"",N7/$E7,"")</f>
        <v>0.68421052631578949</v>
      </c>
      <c r="P7" s="309"/>
      <c r="Q7" s="310"/>
      <c r="R7" s="311"/>
      <c r="S7" s="311"/>
      <c r="T7" s="310"/>
      <c r="U7" s="310"/>
    </row>
    <row r="8" spans="1:21" ht="32.1" customHeight="1">
      <c r="A8" s="301">
        <f t="shared" si="4"/>
        <v>2</v>
      </c>
      <c r="B8" s="302" t="s">
        <v>365</v>
      </c>
      <c r="C8" s="303">
        <v>3502.26</v>
      </c>
      <c r="D8" s="304">
        <f>SUMIFS('15P'!$F$3:$F$796,'15P'!$C$3:$C$796,$B8)</f>
        <v>6701</v>
      </c>
      <c r="E8" s="306">
        <v>43</v>
      </c>
      <c r="F8" s="306">
        <f>COUNTIFS('15P'!$G$3:$G$796,"Đ",'15P'!$C$3:$C$796,B8)</f>
        <v>0</v>
      </c>
      <c r="G8" s="307">
        <f t="shared" si="5"/>
        <v>0</v>
      </c>
      <c r="H8" s="308">
        <v>0</v>
      </c>
      <c r="I8" s="306">
        <f>COUNTIFS('15P'!$G$3:$G$796,"K",'15P'!$C$3:$C$796,B8)</f>
        <v>43</v>
      </c>
      <c r="J8" s="307">
        <f t="shared" si="6"/>
        <v>1</v>
      </c>
      <c r="K8" s="308">
        <v>43</v>
      </c>
      <c r="L8" s="308">
        <f t="shared" si="7"/>
        <v>0</v>
      </c>
      <c r="M8" s="306">
        <v>15</v>
      </c>
      <c r="N8" s="308">
        <f t="shared" si="8"/>
        <v>28</v>
      </c>
      <c r="O8" s="307">
        <f t="shared" si="9"/>
        <v>0.65116279069767447</v>
      </c>
      <c r="P8" s="309"/>
      <c r="Q8" s="310"/>
      <c r="R8" s="311"/>
      <c r="S8" s="311"/>
      <c r="T8" s="310"/>
      <c r="U8" s="310"/>
    </row>
    <row r="9" spans="1:21" ht="32.1" customHeight="1">
      <c r="A9" s="301">
        <f t="shared" si="4"/>
        <v>3</v>
      </c>
      <c r="B9" s="302" t="s">
        <v>446</v>
      </c>
      <c r="C9" s="303">
        <v>7199.9</v>
      </c>
      <c r="D9" s="304">
        <f>SUMIFS('15P'!$F$3:$F$796,'15P'!$C$3:$C$796,$B9)</f>
        <v>6327</v>
      </c>
      <c r="E9" s="306">
        <v>45</v>
      </c>
      <c r="F9" s="306">
        <f>COUNTIFS('15P'!$G$3:$G$796,"Đ",'15P'!$C$3:$C$796,B9)</f>
        <v>1</v>
      </c>
      <c r="G9" s="307">
        <f t="shared" si="5"/>
        <v>2.2222222222222223E-2</v>
      </c>
      <c r="H9" s="308">
        <v>0</v>
      </c>
      <c r="I9" s="306">
        <f>COUNTIFS('15P'!$G$3:$G$796,"K",'15P'!$C$3:$C$796,B9)</f>
        <v>44</v>
      </c>
      <c r="J9" s="307">
        <f t="shared" si="6"/>
        <v>0.97777777777777775</v>
      </c>
      <c r="K9" s="308">
        <v>44</v>
      </c>
      <c r="L9" s="308">
        <f t="shared" si="7"/>
        <v>0</v>
      </c>
      <c r="M9" s="306">
        <v>16</v>
      </c>
      <c r="N9" s="308">
        <f t="shared" si="8"/>
        <v>29</v>
      </c>
      <c r="O9" s="307">
        <f t="shared" si="9"/>
        <v>0.64444444444444449</v>
      </c>
      <c r="P9" s="309"/>
      <c r="Q9" s="310"/>
      <c r="R9" s="311"/>
      <c r="S9" s="311"/>
      <c r="T9" s="310"/>
      <c r="U9" s="310"/>
    </row>
    <row r="10" spans="1:21" ht="32.1" customHeight="1">
      <c r="A10" s="301">
        <f t="shared" si="4"/>
        <v>4</v>
      </c>
      <c r="B10" s="302" t="s">
        <v>522</v>
      </c>
      <c r="C10" s="303">
        <v>3445.9</v>
      </c>
      <c r="D10" s="304">
        <f>SUMIFS('15P'!$F$3:$F$796,'15P'!$C$3:$C$796,$B10)</f>
        <v>6207</v>
      </c>
      <c r="E10" s="306">
        <v>45</v>
      </c>
      <c r="F10" s="306">
        <f>COUNTIFS('15P'!$G$3:$G$796,"Đ",'15P'!$C$3:$C$796,B10)</f>
        <v>2</v>
      </c>
      <c r="G10" s="307">
        <f t="shared" si="5"/>
        <v>4.4444444444444446E-2</v>
      </c>
      <c r="H10" s="308">
        <v>1</v>
      </c>
      <c r="I10" s="306">
        <f>COUNTIFS('15P'!$G$3:$G$796,"K",'15P'!$C$3:$C$796,B10)</f>
        <v>43</v>
      </c>
      <c r="J10" s="307">
        <f t="shared" si="6"/>
        <v>0.9555555555555556</v>
      </c>
      <c r="K10" s="308">
        <v>43</v>
      </c>
      <c r="L10" s="308">
        <f t="shared" si="7"/>
        <v>0</v>
      </c>
      <c r="M10" s="306">
        <v>15</v>
      </c>
      <c r="N10" s="308">
        <f t="shared" si="8"/>
        <v>30</v>
      </c>
      <c r="O10" s="307">
        <f t="shared" si="9"/>
        <v>0.66666666666666663</v>
      </c>
      <c r="P10" s="309"/>
      <c r="Q10" s="310"/>
      <c r="R10" s="311"/>
      <c r="S10" s="311"/>
      <c r="T10" s="310"/>
      <c r="U10" s="310"/>
    </row>
    <row r="11" spans="1:21" ht="32.1" customHeight="1">
      <c r="A11" s="301">
        <f t="shared" si="4"/>
        <v>5</v>
      </c>
      <c r="B11" s="302" t="s">
        <v>615</v>
      </c>
      <c r="C11" s="303">
        <v>2546.89</v>
      </c>
      <c r="D11" s="304">
        <f>SUMIFS('15P'!$F$3:$F$796,'15P'!$C$3:$C$796,$B11)</f>
        <v>13598</v>
      </c>
      <c r="E11" s="306">
        <v>50</v>
      </c>
      <c r="F11" s="306">
        <f>COUNTIFS('15P'!$G$3:$G$796,"Đ",'15P'!$C$3:$C$796,B11)</f>
        <v>15</v>
      </c>
      <c r="G11" s="307">
        <f t="shared" si="5"/>
        <v>0.3</v>
      </c>
      <c r="H11" s="308">
        <v>13</v>
      </c>
      <c r="I11" s="306">
        <f>COUNTIFS('15P'!$G$3:$G$796,"K",'15P'!$C$3:$C$796,B11)</f>
        <v>35</v>
      </c>
      <c r="J11" s="307">
        <f t="shared" si="6"/>
        <v>0.7</v>
      </c>
      <c r="K11" s="308">
        <v>35</v>
      </c>
      <c r="L11" s="308">
        <f t="shared" si="7"/>
        <v>0</v>
      </c>
      <c r="M11" s="306">
        <v>33</v>
      </c>
      <c r="N11" s="308">
        <f t="shared" si="8"/>
        <v>17</v>
      </c>
      <c r="O11" s="307">
        <f t="shared" si="9"/>
        <v>0.34</v>
      </c>
      <c r="P11" s="309"/>
      <c r="Q11" s="310"/>
      <c r="R11" s="311"/>
      <c r="S11" s="311"/>
      <c r="T11" s="310"/>
      <c r="U11" s="310"/>
    </row>
    <row r="12" spans="1:21" ht="32.1" customHeight="1">
      <c r="A12" s="301">
        <f t="shared" si="4"/>
        <v>6</v>
      </c>
      <c r="B12" s="302" t="s">
        <v>659</v>
      </c>
      <c r="C12" s="303">
        <v>3928.59</v>
      </c>
      <c r="D12" s="304">
        <f>SUMIFS('15P'!$F$3:$F$796,'15P'!$C$3:$C$796,$B12)</f>
        <v>11841</v>
      </c>
      <c r="E12" s="306">
        <v>60</v>
      </c>
      <c r="F12" s="306">
        <f>COUNTIFS('15P'!$G$3:$G$796,"Đ",'15P'!$C$3:$C$796,B12)</f>
        <v>10</v>
      </c>
      <c r="G12" s="307">
        <f t="shared" si="5"/>
        <v>0.16666666666666666</v>
      </c>
      <c r="H12" s="308">
        <v>7</v>
      </c>
      <c r="I12" s="306">
        <f>COUNTIFS('15P'!$G$3:$G$796,"K",'15P'!$C$3:$C$796,B12)</f>
        <v>50</v>
      </c>
      <c r="J12" s="307">
        <f t="shared" si="6"/>
        <v>0.83333333333333337</v>
      </c>
      <c r="K12" s="308">
        <v>50</v>
      </c>
      <c r="L12" s="308">
        <f t="shared" si="7"/>
        <v>0</v>
      </c>
      <c r="M12" s="306">
        <v>30</v>
      </c>
      <c r="N12" s="308">
        <f t="shared" si="8"/>
        <v>30</v>
      </c>
      <c r="O12" s="307">
        <f t="shared" si="9"/>
        <v>0.5</v>
      </c>
      <c r="P12" s="309"/>
      <c r="Q12" s="310"/>
      <c r="R12" s="311"/>
      <c r="S12" s="311"/>
      <c r="T12" s="310"/>
      <c r="U12" s="310"/>
    </row>
    <row r="13" spans="1:21" ht="32.1" customHeight="1">
      <c r="A13" s="301">
        <f t="shared" si="4"/>
        <v>7</v>
      </c>
      <c r="B13" s="302" t="s">
        <v>762</v>
      </c>
      <c r="C13" s="303">
        <v>1472.47</v>
      </c>
      <c r="D13" s="304">
        <f>SUMIFS('15P'!$F$3:$F$796,'15P'!$C$3:$C$796,$B13)</f>
        <v>27006</v>
      </c>
      <c r="E13" s="306">
        <v>110</v>
      </c>
      <c r="F13" s="306">
        <f>COUNTIFS('15P'!$G$3:$G$796,"Đ",'15P'!$C$3:$C$796,B13)</f>
        <v>23</v>
      </c>
      <c r="G13" s="307">
        <f t="shared" si="5"/>
        <v>0.20909090909090908</v>
      </c>
      <c r="H13" s="308">
        <v>14</v>
      </c>
      <c r="I13" s="306">
        <f>COUNTIFS('15P'!$G$3:$G$796,"K",'15P'!$C$3:$C$796,B13)</f>
        <v>87</v>
      </c>
      <c r="J13" s="307">
        <f t="shared" si="6"/>
        <v>0.79090909090909089</v>
      </c>
      <c r="K13" s="308">
        <v>87</v>
      </c>
      <c r="L13" s="308">
        <f t="shared" si="7"/>
        <v>0</v>
      </c>
      <c r="M13" s="306">
        <v>61</v>
      </c>
      <c r="N13" s="308">
        <f t="shared" si="8"/>
        <v>49</v>
      </c>
      <c r="O13" s="307">
        <f t="shared" si="9"/>
        <v>0.44545454545454544</v>
      </c>
      <c r="P13" s="309"/>
      <c r="Q13" s="310"/>
      <c r="R13" s="311"/>
      <c r="S13" s="311"/>
      <c r="T13" s="310"/>
      <c r="U13" s="310"/>
    </row>
    <row r="14" spans="1:21" ht="32.1" customHeight="1">
      <c r="A14" s="301">
        <f t="shared" si="4"/>
        <v>8</v>
      </c>
      <c r="B14" s="302" t="s">
        <v>872</v>
      </c>
      <c r="C14" s="303">
        <v>4101.43</v>
      </c>
      <c r="D14" s="304">
        <f>SUMIFS('15P'!$F$3:$F$796,'15P'!$C$3:$C$796,$B14)</f>
        <v>10721</v>
      </c>
      <c r="E14" s="306">
        <v>57</v>
      </c>
      <c r="F14" s="306">
        <f>COUNTIFS('15P'!$G$3:$G$796,"Đ",'15P'!$C$3:$C$796,B14)</f>
        <v>8</v>
      </c>
      <c r="G14" s="307">
        <f t="shared" si="5"/>
        <v>0.14035087719298245</v>
      </c>
      <c r="H14" s="308">
        <v>1</v>
      </c>
      <c r="I14" s="306">
        <f>COUNTIFS('15P'!$G$3:$G$796,"K",'15P'!$C$3:$C$796,B14)</f>
        <v>49</v>
      </c>
      <c r="J14" s="307">
        <f t="shared" si="6"/>
        <v>0.85964912280701755</v>
      </c>
      <c r="K14" s="308">
        <v>49</v>
      </c>
      <c r="L14" s="308">
        <f t="shared" si="7"/>
        <v>0</v>
      </c>
      <c r="M14" s="306">
        <v>21</v>
      </c>
      <c r="N14" s="308">
        <f t="shared" si="8"/>
        <v>36</v>
      </c>
      <c r="O14" s="307">
        <f t="shared" si="9"/>
        <v>0.63157894736842102</v>
      </c>
      <c r="P14" s="309"/>
      <c r="Q14" s="310"/>
      <c r="R14" s="311"/>
      <c r="S14" s="311"/>
      <c r="T14" s="310"/>
      <c r="U14" s="310"/>
    </row>
    <row r="15" spans="1:21" ht="32.1" customHeight="1">
      <c r="A15" s="301">
        <f t="shared" si="4"/>
        <v>9</v>
      </c>
      <c r="B15" s="302" t="s">
        <v>950</v>
      </c>
      <c r="C15" s="303">
        <v>7326.58</v>
      </c>
      <c r="D15" s="304">
        <f>SUMIFS('15P'!$F$3:$F$796,'15P'!$C$3:$C$796,$B15)</f>
        <v>7057</v>
      </c>
      <c r="E15" s="306">
        <v>57</v>
      </c>
      <c r="F15" s="306">
        <f>COUNTIFS('15P'!$G$3:$G$796,"Đ",'15P'!$C$3:$C$796,B15)</f>
        <v>0</v>
      </c>
      <c r="G15" s="307">
        <f t="shared" si="5"/>
        <v>0</v>
      </c>
      <c r="H15" s="308">
        <v>0</v>
      </c>
      <c r="I15" s="306">
        <f>COUNTIFS('15P'!$G$3:$G$796,"K",'15P'!$C$3:$C$796,B15)</f>
        <v>57</v>
      </c>
      <c r="J15" s="307">
        <f t="shared" si="6"/>
        <v>1</v>
      </c>
      <c r="K15" s="308">
        <v>57</v>
      </c>
      <c r="L15" s="308">
        <f t="shared" si="7"/>
        <v>0</v>
      </c>
      <c r="M15" s="306">
        <v>19</v>
      </c>
      <c r="N15" s="308">
        <f t="shared" si="8"/>
        <v>38</v>
      </c>
      <c r="O15" s="307">
        <f t="shared" si="9"/>
        <v>0.66666666666666663</v>
      </c>
      <c r="P15" s="309"/>
      <c r="Q15" s="310"/>
      <c r="R15" s="311"/>
      <c r="S15" s="311"/>
      <c r="T15" s="310"/>
      <c r="U15" s="310"/>
    </row>
    <row r="16" spans="1:21" ht="32.1" customHeight="1">
      <c r="A16" s="301">
        <f t="shared" si="4"/>
        <v>10</v>
      </c>
      <c r="B16" s="302" t="s">
        <v>1097</v>
      </c>
      <c r="C16" s="303">
        <v>2472.2800000000002</v>
      </c>
      <c r="D16" s="304">
        <f>SUMIFS('15P'!$F$3:$F$796,'15P'!$C$3:$C$796,$B16)</f>
        <v>10798</v>
      </c>
      <c r="E16" s="306">
        <v>48</v>
      </c>
      <c r="F16" s="306">
        <f>COUNTIFS('15P'!$G$3:$G$796,"Đ",'15P'!$C$3:$C$796,B16)</f>
        <v>4</v>
      </c>
      <c r="G16" s="307">
        <f t="shared" si="5"/>
        <v>8.3333333333333329E-2</v>
      </c>
      <c r="H16" s="308">
        <v>2</v>
      </c>
      <c r="I16" s="306">
        <f>COUNTIFS('15P'!$G$3:$G$796,"K",'15P'!$C$3:$C$796,B16)</f>
        <v>44</v>
      </c>
      <c r="J16" s="307">
        <f t="shared" si="6"/>
        <v>0.91666666666666663</v>
      </c>
      <c r="K16" s="308">
        <v>44</v>
      </c>
      <c r="L16" s="308">
        <f t="shared" si="7"/>
        <v>0</v>
      </c>
      <c r="M16" s="306">
        <v>25</v>
      </c>
      <c r="N16" s="308">
        <f t="shared" si="8"/>
        <v>23</v>
      </c>
      <c r="O16" s="307">
        <f t="shared" si="9"/>
        <v>0.47916666666666669</v>
      </c>
      <c r="P16" s="309"/>
      <c r="Q16" s="310"/>
      <c r="R16" s="311"/>
      <c r="S16" s="311"/>
      <c r="T16" s="310"/>
      <c r="U16" s="310"/>
    </row>
    <row r="17" spans="1:21" ht="32.1" customHeight="1">
      <c r="A17" s="301">
        <f t="shared" si="4"/>
        <v>11</v>
      </c>
      <c r="B17" s="302" t="s">
        <v>1171</v>
      </c>
      <c r="C17" s="303">
        <v>2442.92</v>
      </c>
      <c r="D17" s="304">
        <f>SUMIFS('15P'!$F$3:$F$796,'15P'!$C$3:$C$796,$B17)</f>
        <v>7669</v>
      </c>
      <c r="E17" s="306">
        <v>28</v>
      </c>
      <c r="F17" s="306">
        <f>COUNTIFS('15P'!$G$3:$G$796,"Đ",'15P'!$C$3:$C$796,B17)</f>
        <v>11</v>
      </c>
      <c r="G17" s="307">
        <f t="shared" si="5"/>
        <v>0.39285714285714285</v>
      </c>
      <c r="H17" s="308">
        <v>8</v>
      </c>
      <c r="I17" s="306">
        <f>COUNTIFS('15P'!$G$3:$G$796,"K",'15P'!$C$3:$C$796,B17)</f>
        <v>17</v>
      </c>
      <c r="J17" s="307">
        <f t="shared" si="6"/>
        <v>0.6071428571428571</v>
      </c>
      <c r="K17" s="308">
        <v>17</v>
      </c>
      <c r="L17" s="308">
        <f t="shared" si="7"/>
        <v>0</v>
      </c>
      <c r="M17" s="306">
        <v>19</v>
      </c>
      <c r="N17" s="308">
        <f t="shared" si="8"/>
        <v>9</v>
      </c>
      <c r="O17" s="307">
        <f t="shared" si="9"/>
        <v>0.32142857142857145</v>
      </c>
      <c r="P17" s="309"/>
      <c r="Q17" s="310"/>
      <c r="R17" s="311"/>
      <c r="S17" s="311"/>
      <c r="T17" s="310"/>
      <c r="U17" s="310"/>
    </row>
    <row r="18" spans="1:21" ht="32.1" customHeight="1">
      <c r="A18" s="301">
        <f t="shared" si="4"/>
        <v>12</v>
      </c>
      <c r="B18" s="302" t="s">
        <v>1228</v>
      </c>
      <c r="C18" s="303">
        <v>1397.69</v>
      </c>
      <c r="D18" s="304">
        <f>SUMIFS('15P'!$F$3:$F$796,'15P'!$C$3:$C$796,$B18)</f>
        <v>6128</v>
      </c>
      <c r="E18" s="306">
        <v>39</v>
      </c>
      <c r="F18" s="306">
        <f>COUNTIFS('15P'!$G$3:$G$796,"Đ",'15P'!$C$3:$C$796,B18)</f>
        <v>0</v>
      </c>
      <c r="G18" s="307">
        <f t="shared" si="5"/>
        <v>0</v>
      </c>
      <c r="H18" s="308">
        <v>0</v>
      </c>
      <c r="I18" s="306">
        <f>COUNTIFS('15P'!$G$3:$G$796,"K",'15P'!$C$3:$C$796,B18)</f>
        <v>39</v>
      </c>
      <c r="J18" s="307">
        <f t="shared" si="6"/>
        <v>1</v>
      </c>
      <c r="K18" s="308">
        <v>39</v>
      </c>
      <c r="L18" s="308">
        <f t="shared" si="7"/>
        <v>0</v>
      </c>
      <c r="M18" s="306">
        <v>16</v>
      </c>
      <c r="N18" s="308">
        <f t="shared" si="8"/>
        <v>23</v>
      </c>
      <c r="O18" s="307">
        <f t="shared" si="9"/>
        <v>0.58974358974358976</v>
      </c>
      <c r="P18" s="309"/>
      <c r="Q18" s="310"/>
      <c r="R18" s="311"/>
      <c r="S18" s="311"/>
      <c r="T18" s="310"/>
      <c r="U18" s="310"/>
    </row>
    <row r="19" spans="1:21" ht="32.1" customHeight="1">
      <c r="A19" s="301">
        <f t="shared" si="4"/>
        <v>13</v>
      </c>
      <c r="B19" s="302" t="s">
        <v>1318</v>
      </c>
      <c r="C19" s="303">
        <v>2356.08</v>
      </c>
      <c r="D19" s="304">
        <f>SUMIFS('15P'!$F$3:$F$796,'15P'!$C$3:$C$796,$B19)</f>
        <v>14784</v>
      </c>
      <c r="E19" s="306">
        <v>63</v>
      </c>
      <c r="F19" s="306">
        <f>COUNTIFS('15P'!$G$3:$G$796,"Đ",'15P'!$C$3:$C$796,B19)</f>
        <v>9</v>
      </c>
      <c r="G19" s="307">
        <f t="shared" si="5"/>
        <v>0.14285714285714285</v>
      </c>
      <c r="H19" s="308">
        <v>5</v>
      </c>
      <c r="I19" s="306">
        <f>COUNTIFS('15P'!$G$3:$G$796,"K",'15P'!$C$3:$C$796,B19)</f>
        <v>54</v>
      </c>
      <c r="J19" s="307">
        <f t="shared" si="6"/>
        <v>0.8571428571428571</v>
      </c>
      <c r="K19" s="308">
        <v>54</v>
      </c>
      <c r="L19" s="308">
        <f t="shared" si="7"/>
        <v>0</v>
      </c>
      <c r="M19" s="306">
        <v>39</v>
      </c>
      <c r="N19" s="308">
        <f t="shared" si="8"/>
        <v>24</v>
      </c>
      <c r="O19" s="307">
        <f t="shared" si="9"/>
        <v>0.38095238095238093</v>
      </c>
      <c r="P19" s="309"/>
      <c r="Q19" s="310"/>
      <c r="R19" s="311"/>
      <c r="S19" s="311"/>
      <c r="T19" s="310"/>
      <c r="U19" s="310"/>
    </row>
    <row r="20" spans="1:21" ht="32.1" customHeight="1">
      <c r="A20" s="301">
        <f t="shared" si="4"/>
        <v>14</v>
      </c>
      <c r="B20" s="302" t="s">
        <v>1445</v>
      </c>
      <c r="C20" s="303">
        <v>2608.14</v>
      </c>
      <c r="D20" s="304">
        <f>SUMIFS('15P'!$F$3:$F$796,'15P'!$C$3:$C$796,$B20)</f>
        <v>8814</v>
      </c>
      <c r="E20" s="306">
        <v>49</v>
      </c>
      <c r="F20" s="306">
        <f>COUNTIFS('15P'!$G$3:$G$796,"Đ",'15P'!$C$3:$C$796,B20)</f>
        <v>4</v>
      </c>
      <c r="G20" s="307">
        <f t="shared" si="5"/>
        <v>8.1632653061224483E-2</v>
      </c>
      <c r="H20" s="308">
        <v>3</v>
      </c>
      <c r="I20" s="306">
        <f>COUNTIFS('15P'!$G$3:$G$796,"K",'15P'!$C$3:$C$796,B20)</f>
        <v>45</v>
      </c>
      <c r="J20" s="307">
        <f t="shared" si="6"/>
        <v>0.91836734693877553</v>
      </c>
      <c r="K20" s="308">
        <v>45</v>
      </c>
      <c r="L20" s="308">
        <f t="shared" si="7"/>
        <v>0</v>
      </c>
      <c r="M20" s="306">
        <v>19</v>
      </c>
      <c r="N20" s="308">
        <f t="shared" si="8"/>
        <v>30</v>
      </c>
      <c r="O20" s="307">
        <f t="shared" si="9"/>
        <v>0.61224489795918369</v>
      </c>
      <c r="P20" s="309"/>
      <c r="Q20" s="310"/>
      <c r="R20" s="311"/>
      <c r="S20" s="311"/>
      <c r="T20" s="310"/>
      <c r="U20" s="310"/>
    </row>
    <row r="21" spans="1:21" ht="32.1" customHeight="1">
      <c r="A21" s="301">
        <f t="shared" si="4"/>
        <v>15</v>
      </c>
      <c r="B21" s="302" t="s">
        <v>1551</v>
      </c>
      <c r="C21" s="303">
        <v>3984.64</v>
      </c>
      <c r="D21" s="304">
        <f>SUMIFS('15P'!$F$3:$F$796,'15P'!$C$3:$C$796,$B21)</f>
        <v>10614</v>
      </c>
      <c r="E21" s="306">
        <v>62</v>
      </c>
      <c r="F21" s="306">
        <f>COUNTIFS('15P'!$G$3:$G$796,"Đ",'15P'!$C$3:$C$796,B21)</f>
        <v>1</v>
      </c>
      <c r="G21" s="307">
        <f t="shared" si="5"/>
        <v>1.6129032258064516E-2</v>
      </c>
      <c r="H21" s="308">
        <v>0</v>
      </c>
      <c r="I21" s="306">
        <f>COUNTIFS('15P'!$G$3:$G$796,"K",'15P'!$C$3:$C$796,B21)</f>
        <v>61</v>
      </c>
      <c r="J21" s="307">
        <f t="shared" si="6"/>
        <v>0.9838709677419355</v>
      </c>
      <c r="K21" s="308">
        <v>61</v>
      </c>
      <c r="L21" s="308">
        <f t="shared" si="7"/>
        <v>0</v>
      </c>
      <c r="M21" s="306">
        <v>21</v>
      </c>
      <c r="N21" s="308">
        <f t="shared" si="8"/>
        <v>41</v>
      </c>
      <c r="O21" s="307">
        <f t="shared" si="9"/>
        <v>0.66129032258064513</v>
      </c>
      <c r="P21" s="309"/>
      <c r="Q21" s="310"/>
      <c r="R21" s="311"/>
      <c r="S21" s="311"/>
      <c r="T21" s="310"/>
      <c r="U21" s="310"/>
    </row>
    <row r="22" spans="1:21" ht="32.1" customHeight="1">
      <c r="A22" s="301">
        <f t="shared" si="4"/>
        <v>16</v>
      </c>
      <c r="B22" s="302" t="s">
        <v>1706</v>
      </c>
      <c r="C22" s="303">
        <v>4507.9799999999996</v>
      </c>
      <c r="D22" s="304">
        <f>SUMIFS('77X'!$F$3:$F$2353,'77X'!$C$3:$C$2353,$B22)</f>
        <v>5367</v>
      </c>
      <c r="E22" s="306">
        <v>38</v>
      </c>
      <c r="F22" s="306">
        <f>COUNTIFS('77X'!$G$3:$G$2353,"Đ",'77X'!$C$3:$C$2353,B22)</f>
        <v>15</v>
      </c>
      <c r="G22" s="307">
        <f t="shared" si="5"/>
        <v>0.39473684210526316</v>
      </c>
      <c r="H22" s="308">
        <v>1</v>
      </c>
      <c r="I22" s="306">
        <f>COUNTIFS('77X'!$G$3:$G$2353,"K",'77X'!$C$3:$C$2353,B22)</f>
        <v>23</v>
      </c>
      <c r="J22" s="307">
        <f t="shared" si="6"/>
        <v>0.60526315789473684</v>
      </c>
      <c r="K22" s="308">
        <v>23</v>
      </c>
      <c r="L22" s="308">
        <f t="shared" si="7"/>
        <v>0</v>
      </c>
      <c r="M22" s="306">
        <v>16</v>
      </c>
      <c r="N22" s="308">
        <f t="shared" si="8"/>
        <v>22</v>
      </c>
      <c r="O22" s="307">
        <f t="shared" si="9"/>
        <v>0.57894736842105265</v>
      </c>
      <c r="P22" s="309"/>
      <c r="Q22" s="310"/>
      <c r="R22" s="311"/>
      <c r="S22" s="311"/>
      <c r="T22" s="310"/>
      <c r="U22" s="310"/>
    </row>
    <row r="23" spans="1:21" ht="32.1" customHeight="1">
      <c r="A23" s="301">
        <f t="shared" si="4"/>
        <v>17</v>
      </c>
      <c r="B23" s="302" t="s">
        <v>1773</v>
      </c>
      <c r="C23" s="303">
        <v>14808.49</v>
      </c>
      <c r="D23" s="304">
        <f>SUMIFS('77X'!$F$3:$F$2353,'77X'!$C$3:$C$2353,$B23)</f>
        <v>2421</v>
      </c>
      <c r="E23" s="306">
        <v>33</v>
      </c>
      <c r="F23" s="306">
        <f>COUNTIFS('77X'!$G$3:$G$2353,"Đ",'77X'!$C$3:$C$2353,B23)</f>
        <v>0</v>
      </c>
      <c r="G23" s="307">
        <f t="shared" si="5"/>
        <v>0</v>
      </c>
      <c r="H23" s="308">
        <v>0</v>
      </c>
      <c r="I23" s="306">
        <f>COUNTIFS('77X'!$G$3:$G$2353,"K",'77X'!$C$3:$C$2353,B23)</f>
        <v>33</v>
      </c>
      <c r="J23" s="307">
        <f t="shared" si="6"/>
        <v>1</v>
      </c>
      <c r="K23" s="308">
        <v>33</v>
      </c>
      <c r="L23" s="308">
        <f t="shared" si="7"/>
        <v>0</v>
      </c>
      <c r="M23" s="306">
        <v>13</v>
      </c>
      <c r="N23" s="308">
        <f t="shared" si="8"/>
        <v>20</v>
      </c>
      <c r="O23" s="307">
        <f t="shared" si="9"/>
        <v>0.60606060606060608</v>
      </c>
      <c r="P23" s="309"/>
      <c r="Q23" s="310"/>
      <c r="R23" s="311"/>
      <c r="S23" s="311"/>
      <c r="T23" s="310"/>
      <c r="U23" s="310"/>
    </row>
    <row r="24" spans="1:21" ht="32.1" customHeight="1">
      <c r="A24" s="301">
        <f t="shared" si="4"/>
        <v>18</v>
      </c>
      <c r="B24" s="302" t="s">
        <v>1837</v>
      </c>
      <c r="C24" s="303">
        <v>12783.71</v>
      </c>
      <c r="D24" s="304">
        <f>SUMIFS('77X'!$F$3:$F$2353,'77X'!$C$3:$C$2353,$B24)</f>
        <v>1998</v>
      </c>
      <c r="E24" s="306">
        <v>20</v>
      </c>
      <c r="F24" s="306">
        <f>COUNTIFS('77X'!$G$3:$G$2353,"Đ",'77X'!$C$3:$C$2353,B24)</f>
        <v>3</v>
      </c>
      <c r="G24" s="307">
        <f t="shared" si="5"/>
        <v>0.15</v>
      </c>
      <c r="H24" s="308">
        <v>1</v>
      </c>
      <c r="I24" s="306">
        <f>COUNTIFS('77X'!$G$3:$G$2353,"K",'77X'!$C$3:$C$2353,B24)</f>
        <v>17</v>
      </c>
      <c r="J24" s="307">
        <f t="shared" si="6"/>
        <v>0.85</v>
      </c>
      <c r="K24" s="308">
        <v>17</v>
      </c>
      <c r="L24" s="308">
        <f t="shared" si="7"/>
        <v>0</v>
      </c>
      <c r="M24" s="306">
        <v>11</v>
      </c>
      <c r="N24" s="308">
        <f t="shared" si="8"/>
        <v>9</v>
      </c>
      <c r="O24" s="307">
        <f t="shared" si="9"/>
        <v>0.45</v>
      </c>
      <c r="P24" s="309"/>
      <c r="Q24" s="310"/>
      <c r="R24" s="311"/>
      <c r="S24" s="311"/>
      <c r="T24" s="310"/>
      <c r="U24" s="310"/>
    </row>
    <row r="25" spans="1:21" ht="32.1" customHeight="1">
      <c r="A25" s="301">
        <f t="shared" si="4"/>
        <v>19</v>
      </c>
      <c r="B25" s="302" t="s">
        <v>1895</v>
      </c>
      <c r="C25" s="303">
        <v>20822.02</v>
      </c>
      <c r="D25" s="304">
        <f>SUMIFS('77X'!$F$3:$F$2353,'77X'!$C$3:$C$2353,$B25)</f>
        <v>2914</v>
      </c>
      <c r="E25" s="306">
        <v>38</v>
      </c>
      <c r="F25" s="306">
        <f>COUNTIFS('77X'!$G$3:$G$2353,"Đ",'77X'!$C$3:$C$2353,B25)</f>
        <v>1</v>
      </c>
      <c r="G25" s="307">
        <f t="shared" si="5"/>
        <v>2.6315789473684209E-2</v>
      </c>
      <c r="H25" s="308">
        <v>0</v>
      </c>
      <c r="I25" s="306">
        <f>COUNTIFS('77X'!$G$3:$G$2353,"K",'77X'!$C$3:$C$2353,B25)</f>
        <v>37</v>
      </c>
      <c r="J25" s="307">
        <f t="shared" si="6"/>
        <v>0.97368421052631582</v>
      </c>
      <c r="K25" s="308">
        <v>37</v>
      </c>
      <c r="L25" s="308">
        <f t="shared" si="7"/>
        <v>0</v>
      </c>
      <c r="M25" s="306">
        <v>16</v>
      </c>
      <c r="N25" s="308">
        <f t="shared" si="8"/>
        <v>22</v>
      </c>
      <c r="O25" s="307">
        <f t="shared" si="9"/>
        <v>0.57894736842105265</v>
      </c>
      <c r="P25" s="309"/>
      <c r="Q25" s="310"/>
      <c r="R25" s="311"/>
      <c r="S25" s="311"/>
      <c r="T25" s="310"/>
      <c r="U25" s="310"/>
    </row>
    <row r="26" spans="1:21" ht="32.1" customHeight="1">
      <c r="A26" s="301">
        <f t="shared" si="4"/>
        <v>20</v>
      </c>
      <c r="B26" s="302" t="s">
        <v>1970</v>
      </c>
      <c r="C26" s="303">
        <v>13301.24</v>
      </c>
      <c r="D26" s="304">
        <f>SUMIFS('77X'!$F$3:$F$2353,'77X'!$C$3:$C$2353,$B26)</f>
        <v>1250</v>
      </c>
      <c r="E26" s="306">
        <v>16</v>
      </c>
      <c r="F26" s="306">
        <f>COUNTIFS('77X'!$G$3:$G$2353,"Đ",'77X'!$C$3:$C$2353,B26)</f>
        <v>0</v>
      </c>
      <c r="G26" s="307">
        <f t="shared" si="5"/>
        <v>0</v>
      </c>
      <c r="H26" s="308">
        <v>0</v>
      </c>
      <c r="I26" s="306">
        <f>COUNTIFS('77X'!$G$3:$G$2353,"K",'77X'!$C$3:$C$2353,B26)</f>
        <v>16</v>
      </c>
      <c r="J26" s="307">
        <f t="shared" si="6"/>
        <v>1</v>
      </c>
      <c r="K26" s="308">
        <v>15</v>
      </c>
      <c r="L26" s="308">
        <f t="shared" si="7"/>
        <v>1</v>
      </c>
      <c r="M26" s="306">
        <v>7</v>
      </c>
      <c r="N26" s="308">
        <f t="shared" si="8"/>
        <v>9</v>
      </c>
      <c r="O26" s="307">
        <f t="shared" si="9"/>
        <v>0.5625</v>
      </c>
      <c r="P26" s="309"/>
      <c r="Q26" s="310"/>
      <c r="R26" s="311"/>
      <c r="S26" s="311"/>
      <c r="T26" s="310"/>
      <c r="U26" s="310"/>
    </row>
    <row r="27" spans="1:21" ht="32.1" customHeight="1">
      <c r="A27" s="301">
        <f t="shared" si="4"/>
        <v>21</v>
      </c>
      <c r="B27" s="302" t="s">
        <v>2007</v>
      </c>
      <c r="C27" s="303">
        <v>4329.17</v>
      </c>
      <c r="D27" s="304">
        <f>SUMIFS('77X'!$F$3:$F$2353,'77X'!$C$3:$C$2353,$B27)</f>
        <v>2893</v>
      </c>
      <c r="E27" s="306">
        <v>27</v>
      </c>
      <c r="F27" s="306">
        <f>COUNTIFS('77X'!$G$3:$G$2353,"Đ",'77X'!$C$3:$C$2353,B27)</f>
        <v>1</v>
      </c>
      <c r="G27" s="307">
        <f t="shared" si="5"/>
        <v>3.7037037037037035E-2</v>
      </c>
      <c r="H27" s="308">
        <v>1</v>
      </c>
      <c r="I27" s="306">
        <f>COUNTIFS('77X'!$G$3:$G$2353,"K",'77X'!$C$3:$C$2353,B27)</f>
        <v>26</v>
      </c>
      <c r="J27" s="307">
        <f t="shared" si="6"/>
        <v>0.96296296296296291</v>
      </c>
      <c r="K27" s="308">
        <v>26</v>
      </c>
      <c r="L27" s="308">
        <f t="shared" si="7"/>
        <v>0</v>
      </c>
      <c r="M27" s="306">
        <v>14</v>
      </c>
      <c r="N27" s="308">
        <f t="shared" si="8"/>
        <v>13</v>
      </c>
      <c r="O27" s="307">
        <f t="shared" si="9"/>
        <v>0.48148148148148145</v>
      </c>
      <c r="P27" s="309"/>
      <c r="Q27" s="310"/>
      <c r="R27" s="311"/>
      <c r="S27" s="311"/>
      <c r="T27" s="310"/>
      <c r="U27" s="310"/>
    </row>
    <row r="28" spans="1:21" ht="32.1" customHeight="1">
      <c r="A28" s="301">
        <f t="shared" si="4"/>
        <v>22</v>
      </c>
      <c r="B28" s="302" t="s">
        <v>2065</v>
      </c>
      <c r="C28" s="303">
        <v>4836.76</v>
      </c>
      <c r="D28" s="304">
        <f>SUMIFS('77X'!$F$3:$F$2353,'77X'!$C$3:$C$2353,$B28)</f>
        <v>4040</v>
      </c>
      <c r="E28" s="306">
        <v>35</v>
      </c>
      <c r="F28" s="306">
        <f>COUNTIFS('77X'!$G$3:$G$2353,"Đ",'77X'!$C$3:$C$2353,B28)</f>
        <v>6</v>
      </c>
      <c r="G28" s="307">
        <f t="shared" si="5"/>
        <v>0.17142857142857143</v>
      </c>
      <c r="H28" s="308">
        <v>1</v>
      </c>
      <c r="I28" s="306">
        <f>COUNTIFS('77X'!$G$3:$G$2353,"K",'77X'!$C$3:$C$2353,B28)</f>
        <v>29</v>
      </c>
      <c r="J28" s="307">
        <f t="shared" si="6"/>
        <v>0.82857142857142863</v>
      </c>
      <c r="K28" s="308">
        <v>29</v>
      </c>
      <c r="L28" s="308">
        <f t="shared" si="7"/>
        <v>0</v>
      </c>
      <c r="M28" s="306">
        <v>18</v>
      </c>
      <c r="N28" s="308">
        <f t="shared" si="8"/>
        <v>17</v>
      </c>
      <c r="O28" s="307">
        <f t="shared" si="9"/>
        <v>0.48571428571428571</v>
      </c>
      <c r="P28" s="309"/>
      <c r="Q28" s="310"/>
      <c r="R28" s="311"/>
      <c r="S28" s="311"/>
      <c r="T28" s="310"/>
      <c r="U28" s="310"/>
    </row>
    <row r="29" spans="1:21" ht="32.1" customHeight="1">
      <c r="A29" s="301">
        <f t="shared" si="4"/>
        <v>23</v>
      </c>
      <c r="B29" s="302" t="s">
        <v>2136</v>
      </c>
      <c r="C29" s="303">
        <v>13488.96</v>
      </c>
      <c r="D29" s="304">
        <f>SUMIFS('77X'!$F$3:$F$2353,'77X'!$C$3:$C$2353,$B29)</f>
        <v>2681</v>
      </c>
      <c r="E29" s="306">
        <v>33</v>
      </c>
      <c r="F29" s="306">
        <f>COUNTIFS('77X'!$G$3:$G$2353,"Đ",'77X'!$C$3:$C$2353,B29)</f>
        <v>0</v>
      </c>
      <c r="G29" s="307">
        <f t="shared" si="5"/>
        <v>0</v>
      </c>
      <c r="H29" s="308">
        <v>0</v>
      </c>
      <c r="I29" s="306">
        <f>COUNTIFS('77X'!$G$3:$G$2353,"K",'77X'!$C$3:$C$2353,B29)</f>
        <v>33</v>
      </c>
      <c r="J29" s="307">
        <f t="shared" si="6"/>
        <v>1</v>
      </c>
      <c r="K29" s="308">
        <v>33</v>
      </c>
      <c r="L29" s="308">
        <f t="shared" si="7"/>
        <v>0</v>
      </c>
      <c r="M29" s="306">
        <v>13</v>
      </c>
      <c r="N29" s="308">
        <f t="shared" si="8"/>
        <v>20</v>
      </c>
      <c r="O29" s="307">
        <f t="shared" si="9"/>
        <v>0.60606060606060608</v>
      </c>
      <c r="P29" s="309"/>
      <c r="Q29" s="310"/>
      <c r="R29" s="311"/>
      <c r="S29" s="311"/>
      <c r="T29" s="310"/>
      <c r="U29" s="310"/>
    </row>
    <row r="30" spans="1:21" ht="32.1" customHeight="1">
      <c r="A30" s="301">
        <f t="shared" si="4"/>
        <v>24</v>
      </c>
      <c r="B30" s="302" t="s">
        <v>2199</v>
      </c>
      <c r="C30" s="303">
        <v>11079.43</v>
      </c>
      <c r="D30" s="304">
        <f>SUMIFS('77X'!$F$3:$F$2353,'77X'!$C$3:$C$2353,$B30)</f>
        <v>2750</v>
      </c>
      <c r="E30" s="306">
        <v>32</v>
      </c>
      <c r="F30" s="306">
        <f>COUNTIFS('77X'!$G$3:$G$2353,"Đ",'77X'!$C$3:$C$2353,B30)</f>
        <v>3</v>
      </c>
      <c r="G30" s="307">
        <f t="shared" si="5"/>
        <v>9.375E-2</v>
      </c>
      <c r="H30" s="308">
        <v>3</v>
      </c>
      <c r="I30" s="306">
        <f>COUNTIFS('77X'!$G$3:$G$2353,"K",'77X'!$C$3:$C$2353,B30)</f>
        <v>29</v>
      </c>
      <c r="J30" s="307">
        <f t="shared" si="6"/>
        <v>0.90625</v>
      </c>
      <c r="K30" s="308">
        <v>29</v>
      </c>
      <c r="L30" s="308">
        <f t="shared" si="7"/>
        <v>0</v>
      </c>
      <c r="M30" s="306">
        <v>15</v>
      </c>
      <c r="N30" s="308">
        <f t="shared" si="8"/>
        <v>17</v>
      </c>
      <c r="O30" s="307">
        <f t="shared" si="9"/>
        <v>0.53125</v>
      </c>
      <c r="P30" s="309"/>
      <c r="Q30" s="310"/>
      <c r="R30" s="311"/>
      <c r="S30" s="311"/>
      <c r="T30" s="310"/>
      <c r="U30" s="310"/>
    </row>
    <row r="31" spans="1:21" ht="32.1" customHeight="1">
      <c r="A31" s="301">
        <f t="shared" si="4"/>
        <v>25</v>
      </c>
      <c r="B31" s="302" t="s">
        <v>2261</v>
      </c>
      <c r="C31" s="303">
        <v>14625.84</v>
      </c>
      <c r="D31" s="304">
        <f>SUMIFS('77X'!$F$3:$F$2353,'77X'!$C$3:$C$2353,$B31)</f>
        <v>1517</v>
      </c>
      <c r="E31" s="306">
        <v>18</v>
      </c>
      <c r="F31" s="306">
        <f>COUNTIFS('77X'!$G$3:$G$2353,"Đ",'77X'!$C$3:$C$2353,B31)</f>
        <v>2</v>
      </c>
      <c r="G31" s="307">
        <f t="shared" si="5"/>
        <v>0.1111111111111111</v>
      </c>
      <c r="H31" s="308">
        <v>4</v>
      </c>
      <c r="I31" s="306">
        <f>COUNTIFS('77X'!$G$3:$G$2353,"K",'77X'!$C$3:$C$2353,B31)</f>
        <v>16</v>
      </c>
      <c r="J31" s="307">
        <f t="shared" si="6"/>
        <v>0.88888888888888884</v>
      </c>
      <c r="K31" s="308">
        <v>13</v>
      </c>
      <c r="L31" s="308">
        <f t="shared" si="7"/>
        <v>3</v>
      </c>
      <c r="M31" s="306">
        <v>9</v>
      </c>
      <c r="N31" s="308">
        <f t="shared" si="8"/>
        <v>9</v>
      </c>
      <c r="O31" s="307">
        <f t="shared" si="9"/>
        <v>0.5</v>
      </c>
      <c r="P31" s="309"/>
      <c r="Q31" s="310"/>
      <c r="R31" s="311"/>
      <c r="S31" s="311"/>
      <c r="T31" s="310"/>
      <c r="U31" s="310"/>
    </row>
    <row r="32" spans="1:21" ht="32.1" customHeight="1">
      <c r="A32" s="301">
        <f t="shared" si="4"/>
        <v>26</v>
      </c>
      <c r="B32" s="302" t="s">
        <v>2294</v>
      </c>
      <c r="C32" s="303">
        <v>11784.93</v>
      </c>
      <c r="D32" s="304">
        <f>SUMIFS('77X'!$F$3:$F$2353,'77X'!$C$3:$C$2353,$B32)</f>
        <v>1313</v>
      </c>
      <c r="E32" s="306">
        <v>15</v>
      </c>
      <c r="F32" s="306">
        <f>COUNTIFS('77X'!$G$3:$G$2353,"Đ",'77X'!$C$3:$C$2353,B32)</f>
        <v>1</v>
      </c>
      <c r="G32" s="307">
        <f t="shared" si="5"/>
        <v>6.6666666666666666E-2</v>
      </c>
      <c r="H32" s="308">
        <v>1</v>
      </c>
      <c r="I32" s="306">
        <f>COUNTIFS('77X'!$G$3:$G$2353,"K",'77X'!$C$3:$C$2353,B32)</f>
        <v>14</v>
      </c>
      <c r="J32" s="307">
        <f t="shared" si="6"/>
        <v>0.93333333333333335</v>
      </c>
      <c r="K32" s="308">
        <v>13</v>
      </c>
      <c r="L32" s="308">
        <f t="shared" si="7"/>
        <v>1</v>
      </c>
      <c r="M32" s="306">
        <v>9</v>
      </c>
      <c r="N32" s="308">
        <f t="shared" si="8"/>
        <v>6</v>
      </c>
      <c r="O32" s="307">
        <f t="shared" si="9"/>
        <v>0.4</v>
      </c>
      <c r="P32" s="309"/>
      <c r="Q32" s="310"/>
      <c r="R32" s="311"/>
      <c r="S32" s="311"/>
      <c r="T32" s="310"/>
      <c r="U32" s="310"/>
    </row>
    <row r="33" spans="1:21" ht="32.1" customHeight="1">
      <c r="A33" s="301">
        <f t="shared" si="4"/>
        <v>27</v>
      </c>
      <c r="B33" s="302" t="s">
        <v>2325</v>
      </c>
      <c r="C33" s="303">
        <v>14210.1</v>
      </c>
      <c r="D33" s="304">
        <f>SUMIFS('77X'!$F$3:$F$2353,'77X'!$C$3:$C$2353,$B33)</f>
        <v>3841</v>
      </c>
      <c r="E33" s="306">
        <v>39</v>
      </c>
      <c r="F33" s="306">
        <f>COUNTIFS('77X'!$G$3:$G$2353,"Đ",'77X'!$C$3:$C$2353,B33)</f>
        <v>1</v>
      </c>
      <c r="G33" s="307">
        <f t="shared" si="5"/>
        <v>2.564102564102564E-2</v>
      </c>
      <c r="H33" s="308">
        <v>0</v>
      </c>
      <c r="I33" s="306">
        <f>COUNTIFS('77X'!$G$3:$G$2353,"K",'77X'!$C$3:$C$2353,B33)</f>
        <v>38</v>
      </c>
      <c r="J33" s="307">
        <f t="shared" si="6"/>
        <v>0.97435897435897434</v>
      </c>
      <c r="K33" s="308">
        <v>38</v>
      </c>
      <c r="L33" s="308">
        <f t="shared" si="7"/>
        <v>0</v>
      </c>
      <c r="M33" s="306">
        <v>11</v>
      </c>
      <c r="N33" s="308">
        <f t="shared" si="8"/>
        <v>28</v>
      </c>
      <c r="O33" s="307">
        <f t="shared" si="9"/>
        <v>0.71794871794871795</v>
      </c>
      <c r="P33" s="309" t="s">
        <v>6376</v>
      </c>
      <c r="Q33" s="310"/>
      <c r="R33" s="311">
        <v>11</v>
      </c>
      <c r="S33" s="311">
        <v>1</v>
      </c>
      <c r="T33" s="310"/>
      <c r="U33" s="310"/>
    </row>
    <row r="34" spans="1:21" ht="32.1" customHeight="1">
      <c r="A34" s="301">
        <f t="shared" si="4"/>
        <v>28</v>
      </c>
      <c r="B34" s="302" t="s">
        <v>2403</v>
      </c>
      <c r="C34" s="303">
        <v>11888.62</v>
      </c>
      <c r="D34" s="304">
        <f>SUMIFS('77X'!$F$3:$F$2353,'77X'!$C$3:$C$2353,$B34)</f>
        <v>3391</v>
      </c>
      <c r="E34" s="306">
        <v>27</v>
      </c>
      <c r="F34" s="306">
        <f>COUNTIFS('77X'!$G$3:$G$2353,"Đ",'77X'!$C$3:$C$2353,B34)</f>
        <v>6</v>
      </c>
      <c r="G34" s="307">
        <f t="shared" si="5"/>
        <v>0.22222222222222221</v>
      </c>
      <c r="H34" s="308">
        <v>5</v>
      </c>
      <c r="I34" s="306">
        <f>COUNTIFS('77X'!$G$3:$G$2353,"K",'77X'!$C$3:$C$2353,B34)</f>
        <v>21</v>
      </c>
      <c r="J34" s="307">
        <f t="shared" si="6"/>
        <v>0.77777777777777779</v>
      </c>
      <c r="K34" s="308">
        <v>21</v>
      </c>
      <c r="L34" s="308">
        <f t="shared" si="7"/>
        <v>0</v>
      </c>
      <c r="M34" s="306">
        <v>16</v>
      </c>
      <c r="N34" s="308">
        <f t="shared" si="8"/>
        <v>11</v>
      </c>
      <c r="O34" s="307">
        <f t="shared" si="9"/>
        <v>0.40740740740740738</v>
      </c>
      <c r="P34" s="309"/>
      <c r="Q34" s="310"/>
      <c r="R34" s="311"/>
      <c r="S34" s="311"/>
      <c r="T34" s="310"/>
      <c r="U34" s="310"/>
    </row>
    <row r="35" spans="1:21" ht="32.1" customHeight="1">
      <c r="A35" s="301">
        <f t="shared" si="4"/>
        <v>29</v>
      </c>
      <c r="B35" s="302" t="s">
        <v>2452</v>
      </c>
      <c r="C35" s="303">
        <v>9281.4599999999991</v>
      </c>
      <c r="D35" s="304">
        <f>SUMIFS('77X'!$F$3:$F$2353,'77X'!$C$3:$C$2353,$B35)</f>
        <v>3380</v>
      </c>
      <c r="E35" s="306">
        <v>31</v>
      </c>
      <c r="F35" s="306">
        <f>COUNTIFS('77X'!$G$3:$G$2353,"Đ",'77X'!$C$3:$C$2353,B35)</f>
        <v>7</v>
      </c>
      <c r="G35" s="307">
        <f t="shared" si="5"/>
        <v>0.22580645161290322</v>
      </c>
      <c r="H35" s="308">
        <v>0</v>
      </c>
      <c r="I35" s="306">
        <f>COUNTIFS('77X'!$G$3:$G$2353,"K",'77X'!$C$3:$C$2353,B35)</f>
        <v>24</v>
      </c>
      <c r="J35" s="307">
        <f t="shared" si="6"/>
        <v>0.77419354838709675</v>
      </c>
      <c r="K35" s="308">
        <v>24</v>
      </c>
      <c r="L35" s="308">
        <f t="shared" si="7"/>
        <v>0</v>
      </c>
      <c r="M35" s="306">
        <v>13</v>
      </c>
      <c r="N35" s="308">
        <f t="shared" si="8"/>
        <v>18</v>
      </c>
      <c r="O35" s="307">
        <f t="shared" si="9"/>
        <v>0.58064516129032262</v>
      </c>
      <c r="P35" s="309"/>
      <c r="Q35" s="310"/>
      <c r="R35" s="311"/>
      <c r="S35" s="311"/>
      <c r="T35" s="310"/>
      <c r="U35" s="310"/>
    </row>
    <row r="36" spans="1:21" ht="32.1" customHeight="1">
      <c r="A36" s="301">
        <f t="shared" si="4"/>
        <v>30</v>
      </c>
      <c r="B36" s="302" t="s">
        <v>2505</v>
      </c>
      <c r="C36" s="303">
        <v>14428.16</v>
      </c>
      <c r="D36" s="304">
        <f>SUMIFS('77X'!$F$3:$F$2353,'77X'!$C$3:$C$2353,$B36)</f>
        <v>4391</v>
      </c>
      <c r="E36" s="306">
        <v>36</v>
      </c>
      <c r="F36" s="306">
        <f>COUNTIFS('77X'!$G$3:$G$2353,"Đ",'77X'!$C$3:$C$2353,B36)</f>
        <v>8</v>
      </c>
      <c r="G36" s="307">
        <f t="shared" si="5"/>
        <v>0.22222222222222221</v>
      </c>
      <c r="H36" s="308">
        <v>6</v>
      </c>
      <c r="I36" s="306">
        <f>COUNTIFS('77X'!$G$3:$G$2353,"K",'77X'!$C$3:$C$2353,B36)</f>
        <v>28</v>
      </c>
      <c r="J36" s="307">
        <f t="shared" si="6"/>
        <v>0.77777777777777779</v>
      </c>
      <c r="K36" s="308">
        <v>26</v>
      </c>
      <c r="L36" s="308">
        <f t="shared" si="7"/>
        <v>2</v>
      </c>
      <c r="M36" s="306">
        <v>20</v>
      </c>
      <c r="N36" s="308">
        <f t="shared" si="8"/>
        <v>16</v>
      </c>
      <c r="O36" s="307">
        <f t="shared" si="9"/>
        <v>0.44444444444444442</v>
      </c>
      <c r="P36" s="309"/>
      <c r="Q36" s="310"/>
      <c r="R36" s="311"/>
      <c r="S36" s="311"/>
      <c r="T36" s="310"/>
      <c r="U36" s="310"/>
    </row>
    <row r="37" spans="1:21" ht="32.1" customHeight="1">
      <c r="A37" s="301">
        <f t="shared" si="4"/>
        <v>31</v>
      </c>
      <c r="B37" s="302" t="s">
        <v>2599</v>
      </c>
      <c r="C37" s="303">
        <v>10756.03</v>
      </c>
      <c r="D37" s="304">
        <f>SUMIFS('77X'!$F$3:$F$2353,'77X'!$C$3:$C$2353,$B37)</f>
        <v>10234</v>
      </c>
      <c r="E37" s="306">
        <v>57</v>
      </c>
      <c r="F37" s="306">
        <f>COUNTIFS('77X'!$G$3:$G$2353,"Đ",'77X'!$C$3:$C$2353,B37)</f>
        <v>35</v>
      </c>
      <c r="G37" s="307">
        <f t="shared" si="5"/>
        <v>0.61403508771929827</v>
      </c>
      <c r="H37" s="308">
        <v>0</v>
      </c>
      <c r="I37" s="306">
        <f>COUNTIFS('77X'!$G$3:$G$2353,"K",'77X'!$C$3:$C$2353,B37)</f>
        <v>22</v>
      </c>
      <c r="J37" s="307">
        <f t="shared" si="6"/>
        <v>0.38596491228070173</v>
      </c>
      <c r="K37" s="308">
        <v>22</v>
      </c>
      <c r="L37" s="308">
        <f t="shared" si="7"/>
        <v>0</v>
      </c>
      <c r="M37" s="306">
        <v>26</v>
      </c>
      <c r="N37" s="308">
        <f t="shared" si="8"/>
        <v>31</v>
      </c>
      <c r="O37" s="307">
        <f t="shared" si="9"/>
        <v>0.54385964912280704</v>
      </c>
      <c r="P37" s="309" t="s">
        <v>6376</v>
      </c>
      <c r="Q37" s="310"/>
      <c r="R37" s="311">
        <v>26</v>
      </c>
      <c r="S37" s="311">
        <v>0</v>
      </c>
      <c r="T37" s="310"/>
      <c r="U37" s="310"/>
    </row>
    <row r="38" spans="1:21" ht="32.1" customHeight="1">
      <c r="A38" s="301">
        <f t="shared" si="4"/>
        <v>32</v>
      </c>
      <c r="B38" s="302" t="s">
        <v>2719</v>
      </c>
      <c r="C38" s="303">
        <v>6942.08</v>
      </c>
      <c r="D38" s="304">
        <f>SUMIFS('77X'!$F$3:$F$2353,'77X'!$C$3:$C$2353,$B38)</f>
        <v>6953</v>
      </c>
      <c r="E38" s="306">
        <v>50</v>
      </c>
      <c r="F38" s="306">
        <f>COUNTIFS('77X'!$G$3:$G$2353,"Đ",'77X'!$C$3:$C$2353,B38)</f>
        <v>19</v>
      </c>
      <c r="G38" s="307">
        <f t="shared" si="5"/>
        <v>0.38</v>
      </c>
      <c r="H38" s="308">
        <v>0</v>
      </c>
      <c r="I38" s="306">
        <f>COUNTIFS('77X'!$G$3:$G$2353,"K",'77X'!$C$3:$C$2353,B38)</f>
        <v>31</v>
      </c>
      <c r="J38" s="307">
        <f t="shared" si="6"/>
        <v>0.62</v>
      </c>
      <c r="K38" s="308">
        <v>31</v>
      </c>
      <c r="L38" s="308">
        <f t="shared" si="7"/>
        <v>0</v>
      </c>
      <c r="M38" s="306">
        <v>18</v>
      </c>
      <c r="N38" s="308">
        <f t="shared" si="8"/>
        <v>32</v>
      </c>
      <c r="O38" s="307">
        <f t="shared" si="9"/>
        <v>0.64</v>
      </c>
      <c r="P38" s="309"/>
      <c r="Q38" s="310"/>
      <c r="R38" s="311"/>
      <c r="S38" s="311"/>
      <c r="T38" s="310"/>
      <c r="U38" s="310"/>
    </row>
    <row r="39" spans="1:21" ht="32.1" customHeight="1">
      <c r="A39" s="301">
        <f t="shared" si="4"/>
        <v>33</v>
      </c>
      <c r="B39" s="302" t="s">
        <v>2840</v>
      </c>
      <c r="C39" s="303">
        <v>4206.95</v>
      </c>
      <c r="D39" s="304">
        <f>SUMIFS('77X'!$F$3:$F$2353,'77X'!$C$3:$C$2353,$B39)</f>
        <v>9005</v>
      </c>
      <c r="E39" s="306">
        <v>63</v>
      </c>
      <c r="F39" s="306">
        <f>COUNTIFS('77X'!$G$3:$G$2353,"Đ",'77X'!$C$3:$C$2353,B39)</f>
        <v>20</v>
      </c>
      <c r="G39" s="307">
        <f t="shared" si="5"/>
        <v>0.31746031746031744</v>
      </c>
      <c r="H39" s="308">
        <v>4</v>
      </c>
      <c r="I39" s="306">
        <f>COUNTIFS('77X'!$G$3:$G$2353,"K",'77X'!$C$3:$C$2353,B39)</f>
        <v>43</v>
      </c>
      <c r="J39" s="307">
        <f t="shared" si="6"/>
        <v>0.68253968253968256</v>
      </c>
      <c r="K39" s="308">
        <v>43</v>
      </c>
      <c r="L39" s="308">
        <f t="shared" si="7"/>
        <v>0</v>
      </c>
      <c r="M39" s="306">
        <v>23</v>
      </c>
      <c r="N39" s="308">
        <f t="shared" si="8"/>
        <v>40</v>
      </c>
      <c r="O39" s="307">
        <f t="shared" si="9"/>
        <v>0.63492063492063489</v>
      </c>
      <c r="P39" s="309" t="s">
        <v>6376</v>
      </c>
      <c r="Q39" s="310"/>
      <c r="R39" s="311">
        <v>23</v>
      </c>
      <c r="S39" s="311">
        <v>1</v>
      </c>
      <c r="T39" s="310"/>
      <c r="U39" s="310"/>
    </row>
    <row r="40" spans="1:21" ht="32.1" customHeight="1">
      <c r="A40" s="301">
        <f t="shared" si="4"/>
        <v>34</v>
      </c>
      <c r="B40" s="302" t="s">
        <v>3012</v>
      </c>
      <c r="C40" s="303">
        <v>6725.59</v>
      </c>
      <c r="D40" s="304">
        <f>SUMIFS('77X'!$F$3:$F$2353,'77X'!$C$3:$C$2353,$B40)</f>
        <v>5492</v>
      </c>
      <c r="E40" s="306">
        <v>41</v>
      </c>
      <c r="F40" s="306">
        <f>COUNTIFS('77X'!$G$3:$G$2353,"Đ",'77X'!$C$3:$C$2353,B40)</f>
        <v>14</v>
      </c>
      <c r="G40" s="307">
        <f t="shared" si="5"/>
        <v>0.34146341463414637</v>
      </c>
      <c r="H40" s="308">
        <v>0</v>
      </c>
      <c r="I40" s="306">
        <f>COUNTIFS('77X'!$G$3:$G$2353,"K",'77X'!$C$3:$C$2353,B40)</f>
        <v>27</v>
      </c>
      <c r="J40" s="307">
        <f t="shared" si="6"/>
        <v>0.65853658536585369</v>
      </c>
      <c r="K40" s="308">
        <v>27</v>
      </c>
      <c r="L40" s="308">
        <f t="shared" si="7"/>
        <v>0</v>
      </c>
      <c r="M40" s="306">
        <v>14</v>
      </c>
      <c r="N40" s="308">
        <f t="shared" si="8"/>
        <v>27</v>
      </c>
      <c r="O40" s="307">
        <f t="shared" si="9"/>
        <v>0.65853658536585369</v>
      </c>
      <c r="P40" s="309" t="s">
        <v>6376</v>
      </c>
      <c r="Q40" s="310"/>
      <c r="R40" s="311">
        <v>14</v>
      </c>
      <c r="S40" s="311">
        <v>1</v>
      </c>
      <c r="T40" s="310"/>
      <c r="U40" s="310"/>
    </row>
    <row r="41" spans="1:21" ht="32.1" customHeight="1">
      <c r="A41" s="301">
        <f t="shared" si="4"/>
        <v>35</v>
      </c>
      <c r="B41" s="302" t="s">
        <v>3112</v>
      </c>
      <c r="C41" s="303">
        <v>5371.54</v>
      </c>
      <c r="D41" s="304">
        <f>SUMIFS('77X'!$F$3:$F$2353,'77X'!$C$3:$C$2353,$B41)</f>
        <v>7409</v>
      </c>
      <c r="E41" s="306">
        <v>34</v>
      </c>
      <c r="F41" s="306">
        <f>COUNTIFS('77X'!$G$3:$G$2353,"Đ",'77X'!$C$3:$C$2353,B41)</f>
        <v>31</v>
      </c>
      <c r="G41" s="307">
        <f t="shared" si="5"/>
        <v>0.91176470588235292</v>
      </c>
      <c r="H41" s="308">
        <v>3</v>
      </c>
      <c r="I41" s="306">
        <f>COUNTIFS('77X'!$G$3:$G$2353,"K",'77X'!$C$3:$C$2353,B41)</f>
        <v>3</v>
      </c>
      <c r="J41" s="307">
        <f t="shared" si="6"/>
        <v>8.8235294117647065E-2</v>
      </c>
      <c r="K41" s="308">
        <v>3</v>
      </c>
      <c r="L41" s="308">
        <f t="shared" si="7"/>
        <v>0</v>
      </c>
      <c r="M41" s="306">
        <v>19</v>
      </c>
      <c r="N41" s="308">
        <f t="shared" si="8"/>
        <v>15</v>
      </c>
      <c r="O41" s="307">
        <f t="shared" si="9"/>
        <v>0.44117647058823528</v>
      </c>
      <c r="P41" s="309" t="s">
        <v>6376</v>
      </c>
      <c r="Q41" s="310"/>
      <c r="R41" s="311">
        <v>19</v>
      </c>
      <c r="S41" s="311">
        <v>0</v>
      </c>
      <c r="T41" s="310"/>
      <c r="U41" s="310"/>
    </row>
    <row r="42" spans="1:21" ht="32.1" customHeight="1">
      <c r="A42" s="301">
        <f t="shared" si="4"/>
        <v>36</v>
      </c>
      <c r="B42" s="302" t="s">
        <v>3173</v>
      </c>
      <c r="C42" s="303">
        <v>19910.97</v>
      </c>
      <c r="D42" s="304">
        <f>SUMIFS('77X'!$F$3:$F$2353,'77X'!$C$3:$C$2353,$B42)</f>
        <v>2593</v>
      </c>
      <c r="E42" s="306">
        <v>32</v>
      </c>
      <c r="F42" s="306">
        <f>COUNTIFS('77X'!$G$3:$G$2353,"Đ",'77X'!$C$3:$C$2353,B42)</f>
        <v>2</v>
      </c>
      <c r="G42" s="307">
        <f t="shared" si="5"/>
        <v>6.25E-2</v>
      </c>
      <c r="H42" s="308">
        <v>1</v>
      </c>
      <c r="I42" s="306">
        <f>COUNTIFS('77X'!$G$3:$G$2353,"K",'77X'!$C$3:$C$2353,B42)</f>
        <v>30</v>
      </c>
      <c r="J42" s="307">
        <f t="shared" si="6"/>
        <v>0.9375</v>
      </c>
      <c r="K42" s="308">
        <v>30</v>
      </c>
      <c r="L42" s="308">
        <f t="shared" si="7"/>
        <v>0</v>
      </c>
      <c r="M42" s="306">
        <v>13</v>
      </c>
      <c r="N42" s="308">
        <f t="shared" si="8"/>
        <v>19</v>
      </c>
      <c r="O42" s="307">
        <f t="shared" si="9"/>
        <v>0.59375</v>
      </c>
      <c r="P42" s="309"/>
      <c r="Q42" s="310"/>
      <c r="R42" s="311"/>
      <c r="S42" s="311"/>
      <c r="T42" s="310"/>
      <c r="U42" s="310"/>
    </row>
    <row r="43" spans="1:21" ht="32.1" customHeight="1">
      <c r="A43" s="301">
        <f t="shared" si="4"/>
        <v>37</v>
      </c>
      <c r="B43" s="302" t="s">
        <v>3234</v>
      </c>
      <c r="C43" s="303">
        <v>6089.58</v>
      </c>
      <c r="D43" s="304">
        <f>SUMIFS('77X'!$F$3:$F$2353,'77X'!$C$3:$C$2353,$B43)</f>
        <v>3411</v>
      </c>
      <c r="E43" s="306">
        <v>27</v>
      </c>
      <c r="F43" s="306">
        <f>COUNTIFS('77X'!$G$3:$G$2353,"Đ",'77X'!$C$3:$C$2353,B43)</f>
        <v>8</v>
      </c>
      <c r="G43" s="307">
        <f t="shared" si="5"/>
        <v>0.29629629629629628</v>
      </c>
      <c r="H43" s="308">
        <v>3</v>
      </c>
      <c r="I43" s="306">
        <f>COUNTIFS('77X'!$G$3:$G$2353,"K",'77X'!$C$3:$C$2353,B43)</f>
        <v>19</v>
      </c>
      <c r="J43" s="307">
        <f t="shared" si="6"/>
        <v>0.70370370370370372</v>
      </c>
      <c r="K43" s="308">
        <v>19</v>
      </c>
      <c r="L43" s="308">
        <f t="shared" si="7"/>
        <v>0</v>
      </c>
      <c r="M43" s="306">
        <v>14</v>
      </c>
      <c r="N43" s="308">
        <f t="shared" si="8"/>
        <v>13</v>
      </c>
      <c r="O43" s="307">
        <f t="shared" si="9"/>
        <v>0.48148148148148145</v>
      </c>
      <c r="P43" s="309"/>
      <c r="Q43" s="310"/>
      <c r="R43" s="311"/>
      <c r="S43" s="311"/>
      <c r="T43" s="310"/>
      <c r="U43" s="310"/>
    </row>
    <row r="44" spans="1:21" ht="32.1" customHeight="1">
      <c r="A44" s="301">
        <f t="shared" si="4"/>
        <v>38</v>
      </c>
      <c r="B44" s="302" t="s">
        <v>3285</v>
      </c>
      <c r="C44" s="303">
        <v>10501.89</v>
      </c>
      <c r="D44" s="304">
        <f>SUMIFS('77X'!$F$3:$F$2353,'77X'!$C$3:$C$2353,$B44)</f>
        <v>1644</v>
      </c>
      <c r="E44" s="306">
        <v>21</v>
      </c>
      <c r="F44" s="306">
        <f>COUNTIFS('77X'!$G$3:$G$2353,"Đ",'77X'!$C$3:$C$2353,B44)</f>
        <v>2</v>
      </c>
      <c r="G44" s="307">
        <f t="shared" si="5"/>
        <v>9.5238095238095233E-2</v>
      </c>
      <c r="H44" s="308">
        <v>0</v>
      </c>
      <c r="I44" s="306">
        <f>COUNTIFS('77X'!$G$3:$G$2353,"K",'77X'!$C$3:$C$2353,B44)</f>
        <v>19</v>
      </c>
      <c r="J44" s="307">
        <f t="shared" si="6"/>
        <v>0.90476190476190477</v>
      </c>
      <c r="K44" s="308">
        <v>19</v>
      </c>
      <c r="L44" s="308">
        <f t="shared" si="7"/>
        <v>0</v>
      </c>
      <c r="M44" s="306">
        <v>9</v>
      </c>
      <c r="N44" s="308">
        <f t="shared" si="8"/>
        <v>12</v>
      </c>
      <c r="O44" s="307">
        <f t="shared" si="9"/>
        <v>0.5714285714285714</v>
      </c>
      <c r="P44" s="309"/>
      <c r="Q44" s="310"/>
      <c r="R44" s="311"/>
      <c r="S44" s="311"/>
      <c r="T44" s="310"/>
      <c r="U44" s="310"/>
    </row>
    <row r="45" spans="1:21" ht="32.1" customHeight="1">
      <c r="A45" s="301">
        <f t="shared" si="4"/>
        <v>39</v>
      </c>
      <c r="B45" s="302" t="s">
        <v>3331</v>
      </c>
      <c r="C45" s="303">
        <v>4119.84</v>
      </c>
      <c r="D45" s="304">
        <f>SUMIFS('77X'!$F$3:$F$2353,'77X'!$C$3:$C$2353,$B45)</f>
        <v>2623</v>
      </c>
      <c r="E45" s="306">
        <v>25</v>
      </c>
      <c r="F45" s="306">
        <f>COUNTIFS('77X'!$G$3:$G$2353,"Đ",'77X'!$C$3:$C$2353,B45)</f>
        <v>0</v>
      </c>
      <c r="G45" s="307">
        <f t="shared" si="5"/>
        <v>0</v>
      </c>
      <c r="H45" s="308">
        <v>0</v>
      </c>
      <c r="I45" s="306">
        <f>COUNTIFS('77X'!$G$3:$G$2353,"K",'77X'!$C$3:$C$2353,B45)</f>
        <v>25</v>
      </c>
      <c r="J45" s="307">
        <f t="shared" si="6"/>
        <v>1</v>
      </c>
      <c r="K45" s="308">
        <v>25</v>
      </c>
      <c r="L45" s="308">
        <f t="shared" si="7"/>
        <v>0</v>
      </c>
      <c r="M45" s="306">
        <v>15</v>
      </c>
      <c r="N45" s="308">
        <f t="shared" si="8"/>
        <v>10</v>
      </c>
      <c r="O45" s="307">
        <f t="shared" si="9"/>
        <v>0.4</v>
      </c>
      <c r="P45" s="309"/>
      <c r="Q45" s="310"/>
      <c r="R45" s="311"/>
      <c r="S45" s="311"/>
      <c r="T45" s="310"/>
      <c r="U45" s="310"/>
    </row>
    <row r="46" spans="1:21" ht="32.1" customHeight="1">
      <c r="A46" s="301">
        <f t="shared" si="4"/>
        <v>40</v>
      </c>
      <c r="B46" s="302" t="s">
        <v>3396</v>
      </c>
      <c r="C46" s="303">
        <v>7811.51</v>
      </c>
      <c r="D46" s="304">
        <f>SUMIFS('77X'!$F$3:$F$2353,'77X'!$C$3:$C$2353,$B46)</f>
        <v>2636</v>
      </c>
      <c r="E46" s="306">
        <v>26</v>
      </c>
      <c r="F46" s="306">
        <f>COUNTIFS('77X'!$G$3:$G$2353,"Đ",'77X'!$C$3:$C$2353,B46)</f>
        <v>3</v>
      </c>
      <c r="G46" s="307">
        <f t="shared" si="5"/>
        <v>0.11538461538461539</v>
      </c>
      <c r="H46" s="308">
        <v>1</v>
      </c>
      <c r="I46" s="306">
        <f>COUNTIFS('77X'!$G$3:$G$2353,"K",'77X'!$C$3:$C$2353,B46)</f>
        <v>23</v>
      </c>
      <c r="J46" s="307">
        <f t="shared" si="6"/>
        <v>0.88461538461538458</v>
      </c>
      <c r="K46" s="308">
        <v>23</v>
      </c>
      <c r="L46" s="308">
        <f t="shared" si="7"/>
        <v>0</v>
      </c>
      <c r="M46" s="306">
        <v>12</v>
      </c>
      <c r="N46" s="308">
        <f t="shared" si="8"/>
        <v>14</v>
      </c>
      <c r="O46" s="307">
        <f t="shared" si="9"/>
        <v>0.53846153846153844</v>
      </c>
      <c r="P46" s="309"/>
      <c r="Q46" s="310"/>
      <c r="R46" s="311"/>
      <c r="S46" s="311"/>
      <c r="T46" s="310"/>
      <c r="U46" s="310"/>
    </row>
    <row r="47" spans="1:21" ht="32.1" customHeight="1">
      <c r="A47" s="301">
        <f t="shared" si="4"/>
        <v>41</v>
      </c>
      <c r="B47" s="302" t="s">
        <v>3444</v>
      </c>
      <c r="C47" s="303">
        <v>3784.19</v>
      </c>
      <c r="D47" s="304">
        <f>SUMIFS('77X'!$F$3:$F$2353,'77X'!$C$3:$C$2353,$B47)</f>
        <v>9093</v>
      </c>
      <c r="E47" s="306">
        <v>69</v>
      </c>
      <c r="F47" s="306">
        <f>COUNTIFS('77X'!$G$3:$G$2353,"Đ",'77X'!$C$3:$C$2353,B47)</f>
        <v>23</v>
      </c>
      <c r="G47" s="307">
        <f t="shared" si="5"/>
        <v>0.33333333333333331</v>
      </c>
      <c r="H47" s="308">
        <v>3</v>
      </c>
      <c r="I47" s="306">
        <f>COUNTIFS('77X'!$G$3:$G$2353,"K",'77X'!$C$3:$C$2353,B47)</f>
        <v>46</v>
      </c>
      <c r="J47" s="307">
        <f t="shared" si="6"/>
        <v>0.66666666666666663</v>
      </c>
      <c r="K47" s="308">
        <v>46</v>
      </c>
      <c r="L47" s="308">
        <f t="shared" si="7"/>
        <v>0</v>
      </c>
      <c r="M47" s="306">
        <v>25</v>
      </c>
      <c r="N47" s="308">
        <f t="shared" si="8"/>
        <v>44</v>
      </c>
      <c r="O47" s="307">
        <f t="shared" si="9"/>
        <v>0.6376811594202898</v>
      </c>
      <c r="P47" s="309"/>
      <c r="Q47" s="310"/>
      <c r="R47" s="311"/>
      <c r="S47" s="311"/>
      <c r="T47" s="310"/>
      <c r="U47" s="310"/>
    </row>
    <row r="48" spans="1:21" ht="32.1" customHeight="1">
      <c r="A48" s="301">
        <f t="shared" si="4"/>
        <v>42</v>
      </c>
      <c r="B48" s="302" t="s">
        <v>3579</v>
      </c>
      <c r="C48" s="303">
        <v>6083.66</v>
      </c>
      <c r="D48" s="304">
        <f>SUMIFS('77X'!$F$3:$F$2353,'77X'!$C$3:$C$2353,$B48)</f>
        <v>4695</v>
      </c>
      <c r="E48" s="306">
        <v>36</v>
      </c>
      <c r="F48" s="306">
        <f>COUNTIFS('77X'!$G$3:$G$2353,"Đ",'77X'!$C$3:$C$2353,B48)</f>
        <v>11</v>
      </c>
      <c r="G48" s="307">
        <f t="shared" si="5"/>
        <v>0.30555555555555558</v>
      </c>
      <c r="H48" s="308">
        <v>0</v>
      </c>
      <c r="I48" s="306">
        <f>COUNTIFS('77X'!$G$3:$G$2353,"K",'77X'!$C$3:$C$2353,B48)</f>
        <v>25</v>
      </c>
      <c r="J48" s="307">
        <f t="shared" si="6"/>
        <v>0.69444444444444442</v>
      </c>
      <c r="K48" s="308">
        <v>25</v>
      </c>
      <c r="L48" s="308">
        <f t="shared" si="7"/>
        <v>0</v>
      </c>
      <c r="M48" s="306">
        <v>14</v>
      </c>
      <c r="N48" s="308">
        <f t="shared" si="8"/>
        <v>22</v>
      </c>
      <c r="O48" s="307">
        <f t="shared" si="9"/>
        <v>0.61111111111111116</v>
      </c>
      <c r="P48" s="309"/>
      <c r="Q48" s="310"/>
      <c r="R48" s="311"/>
      <c r="S48" s="311"/>
      <c r="T48" s="310"/>
      <c r="U48" s="310"/>
    </row>
    <row r="49" spans="1:21" ht="32.1" customHeight="1">
      <c r="A49" s="301">
        <f t="shared" si="4"/>
        <v>43</v>
      </c>
      <c r="B49" s="302" t="s">
        <v>3650</v>
      </c>
      <c r="C49" s="303">
        <v>7155.56</v>
      </c>
      <c r="D49" s="304">
        <f>SUMIFS('77X'!$F$3:$F$2353,'77X'!$C$3:$C$2353,$B49)</f>
        <v>2924</v>
      </c>
      <c r="E49" s="306">
        <v>21</v>
      </c>
      <c r="F49" s="306">
        <f>COUNTIFS('77X'!$G$3:$G$2353,"Đ",'77X'!$C$3:$C$2353,B49)</f>
        <v>7</v>
      </c>
      <c r="G49" s="307">
        <f t="shared" si="5"/>
        <v>0.33333333333333331</v>
      </c>
      <c r="H49" s="308">
        <v>2</v>
      </c>
      <c r="I49" s="306">
        <f>COUNTIFS('77X'!$G$3:$G$2353,"K",'77X'!$C$3:$C$2353,B49)</f>
        <v>14</v>
      </c>
      <c r="J49" s="307">
        <f t="shared" si="6"/>
        <v>0.66666666666666663</v>
      </c>
      <c r="K49" s="308">
        <v>13</v>
      </c>
      <c r="L49" s="308">
        <f t="shared" si="7"/>
        <v>1</v>
      </c>
      <c r="M49" s="306">
        <v>11</v>
      </c>
      <c r="N49" s="308">
        <f t="shared" si="8"/>
        <v>10</v>
      </c>
      <c r="O49" s="307">
        <f t="shared" si="9"/>
        <v>0.47619047619047616</v>
      </c>
      <c r="P49" s="309"/>
      <c r="Q49" s="310"/>
      <c r="R49" s="311"/>
      <c r="S49" s="311"/>
      <c r="T49" s="310"/>
      <c r="U49" s="310"/>
    </row>
    <row r="50" spans="1:21" ht="32.1" customHeight="1">
      <c r="A50" s="301">
        <f t="shared" si="4"/>
        <v>44</v>
      </c>
      <c r="B50" s="302" t="s">
        <v>3692</v>
      </c>
      <c r="C50" s="303">
        <v>7142.17</v>
      </c>
      <c r="D50" s="304">
        <f>SUMIFS('77X'!$F$3:$F$2353,'77X'!$C$3:$C$2353,$B50)</f>
        <v>1838</v>
      </c>
      <c r="E50" s="306">
        <v>19</v>
      </c>
      <c r="F50" s="306">
        <f>COUNTIFS('77X'!$G$3:$G$2353,"Đ",'77X'!$C$3:$C$2353,B50)</f>
        <v>0</v>
      </c>
      <c r="G50" s="307">
        <f t="shared" si="5"/>
        <v>0</v>
      </c>
      <c r="H50" s="308">
        <v>0</v>
      </c>
      <c r="I50" s="306">
        <f>COUNTIFS('77X'!$G$3:$G$2353,"K",'77X'!$C$3:$C$2353,B50)</f>
        <v>19</v>
      </c>
      <c r="J50" s="307">
        <f t="shared" si="6"/>
        <v>1</v>
      </c>
      <c r="K50" s="308">
        <v>19</v>
      </c>
      <c r="L50" s="308">
        <f t="shared" si="7"/>
        <v>0</v>
      </c>
      <c r="M50" s="306">
        <v>8</v>
      </c>
      <c r="N50" s="308">
        <f t="shared" si="8"/>
        <v>11</v>
      </c>
      <c r="O50" s="307">
        <f t="shared" si="9"/>
        <v>0.57894736842105265</v>
      </c>
      <c r="P50" s="309"/>
      <c r="Q50" s="310"/>
      <c r="R50" s="311"/>
      <c r="S50" s="311"/>
      <c r="T50" s="310"/>
      <c r="U50" s="310"/>
    </row>
    <row r="51" spans="1:21" ht="32.1" customHeight="1">
      <c r="A51" s="301">
        <f t="shared" si="4"/>
        <v>45</v>
      </c>
      <c r="B51" s="302" t="s">
        <v>3730</v>
      </c>
      <c r="C51" s="303">
        <v>10118</v>
      </c>
      <c r="D51" s="304">
        <f>SUMIFS('77X'!$F$3:$F$2353,'77X'!$C$3:$C$2353,$B51)</f>
        <v>2103</v>
      </c>
      <c r="E51" s="306">
        <v>26</v>
      </c>
      <c r="F51" s="306">
        <f>COUNTIFS('77X'!$G$3:$G$2353,"Đ",'77X'!$C$3:$C$2353,B51)</f>
        <v>1</v>
      </c>
      <c r="G51" s="307">
        <f t="shared" si="5"/>
        <v>3.8461538461538464E-2</v>
      </c>
      <c r="H51" s="308">
        <v>0</v>
      </c>
      <c r="I51" s="306">
        <f>COUNTIFS('77X'!$G$3:$G$2353,"K",'77X'!$C$3:$C$2353,B51)</f>
        <v>25</v>
      </c>
      <c r="J51" s="307">
        <f t="shared" si="6"/>
        <v>0.96153846153846156</v>
      </c>
      <c r="K51" s="308">
        <v>25</v>
      </c>
      <c r="L51" s="308">
        <f t="shared" si="7"/>
        <v>0</v>
      </c>
      <c r="M51" s="306">
        <v>11</v>
      </c>
      <c r="N51" s="308">
        <f t="shared" si="8"/>
        <v>15</v>
      </c>
      <c r="O51" s="307">
        <f t="shared" si="9"/>
        <v>0.57692307692307687</v>
      </c>
      <c r="P51" s="309"/>
      <c r="Q51" s="310"/>
      <c r="R51" s="311"/>
      <c r="S51" s="311"/>
      <c r="T51" s="310"/>
      <c r="U51" s="310"/>
    </row>
    <row r="52" spans="1:21" ht="32.1" customHeight="1">
      <c r="A52" s="301">
        <f t="shared" si="4"/>
        <v>46</v>
      </c>
      <c r="B52" s="302" t="s">
        <v>3785</v>
      </c>
      <c r="C52" s="303">
        <v>11273.24</v>
      </c>
      <c r="D52" s="304">
        <f>SUMIFS('77X'!$F$3:$F$2353,'77X'!$C$3:$C$2353,$B52)</f>
        <v>2854</v>
      </c>
      <c r="E52" s="306">
        <v>26</v>
      </c>
      <c r="F52" s="306">
        <f>COUNTIFS('77X'!$G$3:$G$2353,"Đ",'77X'!$C$3:$C$2353,B52)</f>
        <v>6</v>
      </c>
      <c r="G52" s="307">
        <f t="shared" si="5"/>
        <v>0.23076923076923078</v>
      </c>
      <c r="H52" s="308">
        <v>0</v>
      </c>
      <c r="I52" s="306">
        <f>COUNTIFS('77X'!$G$3:$G$2353,"K",'77X'!$C$3:$C$2353,B52)</f>
        <v>20</v>
      </c>
      <c r="J52" s="307">
        <f t="shared" si="6"/>
        <v>0.76923076923076927</v>
      </c>
      <c r="K52" s="308">
        <v>20</v>
      </c>
      <c r="L52" s="308">
        <f t="shared" si="7"/>
        <v>0</v>
      </c>
      <c r="M52" s="306">
        <v>9</v>
      </c>
      <c r="N52" s="308">
        <f t="shared" si="8"/>
        <v>17</v>
      </c>
      <c r="O52" s="307">
        <f t="shared" si="9"/>
        <v>0.65384615384615385</v>
      </c>
      <c r="P52" s="309"/>
      <c r="Q52" s="310"/>
      <c r="R52" s="311"/>
      <c r="S52" s="311"/>
      <c r="T52" s="310"/>
      <c r="U52" s="310"/>
    </row>
    <row r="53" spans="1:21" ht="32.1" customHeight="1">
      <c r="A53" s="301">
        <f t="shared" si="4"/>
        <v>47</v>
      </c>
      <c r="B53" s="302" t="s">
        <v>3834</v>
      </c>
      <c r="C53" s="303">
        <v>14964.97</v>
      </c>
      <c r="D53" s="304">
        <f>SUMIFS('77X'!$F$3:$F$2353,'77X'!$C$3:$C$2353,$B53)</f>
        <v>2323</v>
      </c>
      <c r="E53" s="306">
        <v>23</v>
      </c>
      <c r="F53" s="306">
        <f>COUNTIFS('77X'!$G$3:$G$2353,"Đ",'77X'!$C$3:$C$2353,B53)</f>
        <v>2</v>
      </c>
      <c r="G53" s="307">
        <f t="shared" si="5"/>
        <v>8.6956521739130432E-2</v>
      </c>
      <c r="H53" s="308">
        <v>2</v>
      </c>
      <c r="I53" s="306">
        <f>COUNTIFS('77X'!$G$3:$G$2353,"K",'77X'!$C$3:$C$2353,B53)</f>
        <v>21</v>
      </c>
      <c r="J53" s="307">
        <f t="shared" si="6"/>
        <v>0.91304347826086951</v>
      </c>
      <c r="K53" s="308">
        <v>12</v>
      </c>
      <c r="L53" s="308">
        <f t="shared" si="7"/>
        <v>9</v>
      </c>
      <c r="M53" s="306">
        <v>16</v>
      </c>
      <c r="N53" s="308">
        <f t="shared" si="8"/>
        <v>7</v>
      </c>
      <c r="O53" s="307">
        <f t="shared" si="9"/>
        <v>0.30434782608695654</v>
      </c>
      <c r="P53" s="309"/>
      <c r="Q53" s="310"/>
      <c r="R53" s="311"/>
      <c r="S53" s="311"/>
      <c r="T53" s="310"/>
      <c r="U53" s="310"/>
    </row>
    <row r="54" spans="1:21" ht="32.1" customHeight="1">
      <c r="A54" s="301">
        <f t="shared" si="4"/>
        <v>48</v>
      </c>
      <c r="B54" s="302" t="s">
        <v>3875</v>
      </c>
      <c r="C54" s="303">
        <v>6502.07</v>
      </c>
      <c r="D54" s="304">
        <f>SUMIFS('77X'!$F$3:$F$2353,'77X'!$C$3:$C$2353,$B54)</f>
        <v>3709</v>
      </c>
      <c r="E54" s="306">
        <v>23</v>
      </c>
      <c r="F54" s="306">
        <f>COUNTIFS('77X'!$G$3:$G$2353,"Đ",'77X'!$C$3:$C$2353,B54)</f>
        <v>16</v>
      </c>
      <c r="G54" s="307">
        <f t="shared" si="5"/>
        <v>0.69565217391304346</v>
      </c>
      <c r="H54" s="308">
        <v>11</v>
      </c>
      <c r="I54" s="306">
        <f>COUNTIFS('77X'!$G$3:$G$2353,"K",'77X'!$C$3:$C$2353,B54)</f>
        <v>7</v>
      </c>
      <c r="J54" s="307">
        <f t="shared" si="6"/>
        <v>0.30434782608695654</v>
      </c>
      <c r="K54" s="308">
        <v>7</v>
      </c>
      <c r="L54" s="308">
        <f t="shared" si="7"/>
        <v>0</v>
      </c>
      <c r="M54" s="306">
        <v>17</v>
      </c>
      <c r="N54" s="308">
        <f t="shared" si="8"/>
        <v>6</v>
      </c>
      <c r="O54" s="307">
        <f t="shared" si="9"/>
        <v>0.2608695652173913</v>
      </c>
      <c r="P54" s="309"/>
      <c r="Q54" s="310"/>
      <c r="R54" s="311"/>
      <c r="S54" s="311"/>
      <c r="T54" s="310"/>
      <c r="U54" s="310"/>
    </row>
    <row r="55" spans="1:21" ht="32.1" customHeight="1">
      <c r="A55" s="301">
        <f t="shared" si="4"/>
        <v>49</v>
      </c>
      <c r="B55" s="302" t="s">
        <v>3921</v>
      </c>
      <c r="C55" s="303">
        <v>14556.76</v>
      </c>
      <c r="D55" s="304">
        <f>SUMIFS('77X'!$F$3:$F$2353,'77X'!$C$3:$C$2353,$B55)</f>
        <v>2018</v>
      </c>
      <c r="E55" s="306">
        <v>27</v>
      </c>
      <c r="F55" s="306">
        <f>COUNTIFS('77X'!$G$3:$G$2353,"Đ",'77X'!$C$3:$C$2353,B55)</f>
        <v>4</v>
      </c>
      <c r="G55" s="307">
        <f t="shared" si="5"/>
        <v>0.14814814814814814</v>
      </c>
      <c r="H55" s="308">
        <v>3</v>
      </c>
      <c r="I55" s="306">
        <f>COUNTIFS('77X'!$G$3:$G$2353,"K",'77X'!$C$3:$C$2353,B55)</f>
        <v>23</v>
      </c>
      <c r="J55" s="307">
        <f t="shared" si="6"/>
        <v>0.85185185185185186</v>
      </c>
      <c r="K55" s="308">
        <v>23</v>
      </c>
      <c r="L55" s="308">
        <f t="shared" si="7"/>
        <v>0</v>
      </c>
      <c r="M55" s="306">
        <v>11</v>
      </c>
      <c r="N55" s="308">
        <f t="shared" si="8"/>
        <v>16</v>
      </c>
      <c r="O55" s="307">
        <f t="shared" si="9"/>
        <v>0.59259259259259256</v>
      </c>
      <c r="P55" s="309"/>
      <c r="Q55" s="310"/>
      <c r="R55" s="311"/>
      <c r="S55" s="311"/>
      <c r="T55" s="310"/>
      <c r="U55" s="310"/>
    </row>
    <row r="56" spans="1:21" ht="32.1" customHeight="1">
      <c r="A56" s="301">
        <f t="shared" si="4"/>
        <v>50</v>
      </c>
      <c r="B56" s="302" t="s">
        <v>3987</v>
      </c>
      <c r="C56" s="303">
        <v>16688.689999999999</v>
      </c>
      <c r="D56" s="304">
        <f>SUMIFS('77X'!$F$3:$F$2353,'77X'!$C$3:$C$2353,$B56)</f>
        <v>1848</v>
      </c>
      <c r="E56" s="306">
        <v>27</v>
      </c>
      <c r="F56" s="306">
        <f>COUNTIFS('77X'!$G$3:$G$2353,"Đ",'77X'!$C$3:$C$2353,B56)</f>
        <v>0</v>
      </c>
      <c r="G56" s="307">
        <f t="shared" si="5"/>
        <v>0</v>
      </c>
      <c r="H56" s="308">
        <v>0</v>
      </c>
      <c r="I56" s="306">
        <f>COUNTIFS('77X'!$G$3:$G$2353,"K",'77X'!$C$3:$C$2353,B56)</f>
        <v>27</v>
      </c>
      <c r="J56" s="307">
        <f t="shared" si="6"/>
        <v>1</v>
      </c>
      <c r="K56" s="308">
        <v>26</v>
      </c>
      <c r="L56" s="308">
        <f t="shared" si="7"/>
        <v>1</v>
      </c>
      <c r="M56" s="306">
        <v>12</v>
      </c>
      <c r="N56" s="308">
        <f t="shared" si="8"/>
        <v>15</v>
      </c>
      <c r="O56" s="307">
        <f t="shared" si="9"/>
        <v>0.55555555555555558</v>
      </c>
      <c r="P56" s="309"/>
      <c r="Q56" s="310"/>
      <c r="R56" s="311"/>
      <c r="S56" s="311"/>
      <c r="T56" s="310"/>
      <c r="U56" s="310"/>
    </row>
    <row r="57" spans="1:21" ht="32.1" customHeight="1">
      <c r="A57" s="301">
        <f t="shared" si="4"/>
        <v>51</v>
      </c>
      <c r="B57" s="302" t="s">
        <v>4037</v>
      </c>
      <c r="C57" s="303">
        <v>13033.07</v>
      </c>
      <c r="D57" s="304">
        <f>SUMIFS('77X'!$F$3:$F$2353,'77X'!$C$3:$C$2353,$B57)</f>
        <v>2359</v>
      </c>
      <c r="E57" s="306">
        <v>28</v>
      </c>
      <c r="F57" s="306">
        <f>COUNTIFS('77X'!$G$3:$G$2353,"Đ",'77X'!$C$3:$C$2353,B57)</f>
        <v>1</v>
      </c>
      <c r="G57" s="307">
        <f t="shared" si="5"/>
        <v>3.5714285714285712E-2</v>
      </c>
      <c r="H57" s="308">
        <v>0</v>
      </c>
      <c r="I57" s="306">
        <f>COUNTIFS('77X'!$G$3:$G$2353,"K",'77X'!$C$3:$C$2353,B57)</f>
        <v>27</v>
      </c>
      <c r="J57" s="307">
        <f t="shared" si="6"/>
        <v>0.9642857142857143</v>
      </c>
      <c r="K57" s="308">
        <v>27</v>
      </c>
      <c r="L57" s="308">
        <f t="shared" si="7"/>
        <v>0</v>
      </c>
      <c r="M57" s="306">
        <v>12</v>
      </c>
      <c r="N57" s="308">
        <f t="shared" si="8"/>
        <v>16</v>
      </c>
      <c r="O57" s="307">
        <f t="shared" si="9"/>
        <v>0.5714285714285714</v>
      </c>
      <c r="P57" s="309"/>
      <c r="Q57" s="310"/>
      <c r="R57" s="311"/>
      <c r="S57" s="311"/>
      <c r="T57" s="310"/>
      <c r="U57" s="310"/>
    </row>
    <row r="58" spans="1:21" ht="32.1" customHeight="1">
      <c r="A58" s="301">
        <f t="shared" si="4"/>
        <v>52</v>
      </c>
      <c r="B58" s="302" t="s">
        <v>4085</v>
      </c>
      <c r="C58" s="303">
        <v>16072.86</v>
      </c>
      <c r="D58" s="304">
        <f>SUMIFS('77X'!$F$3:$F$2353,'77X'!$C$3:$C$2353,$B58)</f>
        <v>1435</v>
      </c>
      <c r="E58" s="306">
        <v>15</v>
      </c>
      <c r="F58" s="306">
        <f>COUNTIFS('77X'!$G$3:$G$2353,"Đ",'77X'!$C$3:$C$2353,B58)</f>
        <v>0</v>
      </c>
      <c r="G58" s="307">
        <f t="shared" si="5"/>
        <v>0</v>
      </c>
      <c r="H58" s="308">
        <v>0</v>
      </c>
      <c r="I58" s="306">
        <f>COUNTIFS('77X'!$G$3:$G$2353,"K",'77X'!$C$3:$C$2353,B58)</f>
        <v>15</v>
      </c>
      <c r="J58" s="307">
        <f t="shared" si="6"/>
        <v>1</v>
      </c>
      <c r="K58" s="308">
        <v>15</v>
      </c>
      <c r="L58" s="308">
        <f t="shared" si="7"/>
        <v>0</v>
      </c>
      <c r="M58" s="306">
        <v>7</v>
      </c>
      <c r="N58" s="308">
        <f t="shared" si="8"/>
        <v>8</v>
      </c>
      <c r="O58" s="307">
        <f t="shared" si="9"/>
        <v>0.53333333333333333</v>
      </c>
      <c r="P58" s="309"/>
      <c r="Q58" s="310"/>
      <c r="R58" s="311"/>
      <c r="S58" s="311"/>
      <c r="T58" s="310"/>
      <c r="U58" s="310"/>
    </row>
    <row r="59" spans="1:21" ht="32.1" customHeight="1">
      <c r="A59" s="301">
        <f t="shared" si="4"/>
        <v>53</v>
      </c>
      <c r="B59" s="302" t="s">
        <v>4112</v>
      </c>
      <c r="C59" s="303">
        <v>15346.01</v>
      </c>
      <c r="D59" s="304">
        <f>SUMIFS('77X'!$F$3:$F$2353,'77X'!$C$3:$C$2353,$B59)</f>
        <v>1601</v>
      </c>
      <c r="E59" s="306">
        <v>18</v>
      </c>
      <c r="F59" s="306">
        <f>COUNTIFS('77X'!$G$3:$G$2353,"Đ",'77X'!$C$3:$C$2353,B59)</f>
        <v>2</v>
      </c>
      <c r="G59" s="307">
        <f t="shared" si="5"/>
        <v>0.1111111111111111</v>
      </c>
      <c r="H59" s="308">
        <v>0</v>
      </c>
      <c r="I59" s="306">
        <f>COUNTIFS('77X'!$G$3:$G$2353,"K",'77X'!$C$3:$C$2353,B59)</f>
        <v>16</v>
      </c>
      <c r="J59" s="307">
        <f t="shared" si="6"/>
        <v>0.88888888888888884</v>
      </c>
      <c r="K59" s="308">
        <v>16</v>
      </c>
      <c r="L59" s="308">
        <f t="shared" si="7"/>
        <v>0</v>
      </c>
      <c r="M59" s="306">
        <v>11</v>
      </c>
      <c r="N59" s="308">
        <f t="shared" si="8"/>
        <v>7</v>
      </c>
      <c r="O59" s="307">
        <f t="shared" si="9"/>
        <v>0.3888888888888889</v>
      </c>
      <c r="P59" s="309"/>
      <c r="Q59" s="310"/>
      <c r="R59" s="311"/>
      <c r="S59" s="311"/>
      <c r="T59" s="310"/>
      <c r="U59" s="310"/>
    </row>
    <row r="60" spans="1:21" ht="32.1" customHeight="1">
      <c r="A60" s="301">
        <f t="shared" si="4"/>
        <v>54</v>
      </c>
      <c r="B60" s="302" t="s">
        <v>4148</v>
      </c>
      <c r="C60" s="303">
        <v>4415.75</v>
      </c>
      <c r="D60" s="304">
        <f>SUMIFS('77X'!$F$3:$F$2353,'77X'!$C$3:$C$2353,$B60)</f>
        <v>10407</v>
      </c>
      <c r="E60" s="306">
        <v>67</v>
      </c>
      <c r="F60" s="306">
        <f>COUNTIFS('77X'!$G$3:$G$2353,"Đ",'77X'!$C$3:$C$2353,B60)</f>
        <v>28</v>
      </c>
      <c r="G60" s="307">
        <f t="shared" si="5"/>
        <v>0.41791044776119401</v>
      </c>
      <c r="H60" s="308">
        <v>0</v>
      </c>
      <c r="I60" s="306">
        <f>COUNTIFS('77X'!$G$3:$G$2353,"K",'77X'!$C$3:$C$2353,B60)</f>
        <v>39</v>
      </c>
      <c r="J60" s="307">
        <f t="shared" si="6"/>
        <v>0.58208955223880599</v>
      </c>
      <c r="K60" s="308">
        <v>39</v>
      </c>
      <c r="L60" s="308">
        <f t="shared" si="7"/>
        <v>0</v>
      </c>
      <c r="M60" s="306">
        <v>25</v>
      </c>
      <c r="N60" s="308">
        <f t="shared" si="8"/>
        <v>42</v>
      </c>
      <c r="O60" s="307">
        <f t="shared" si="9"/>
        <v>0.62686567164179108</v>
      </c>
      <c r="P60" s="309" t="s">
        <v>6376</v>
      </c>
      <c r="Q60" s="310"/>
      <c r="R60" s="311">
        <v>25</v>
      </c>
      <c r="S60" s="311">
        <v>0</v>
      </c>
      <c r="T60" s="310"/>
      <c r="U60" s="310"/>
    </row>
    <row r="61" spans="1:21" ht="32.1" customHeight="1">
      <c r="A61" s="301">
        <f t="shared" si="4"/>
        <v>55</v>
      </c>
      <c r="B61" s="302" t="s">
        <v>4270</v>
      </c>
      <c r="C61" s="303">
        <v>4786.24</v>
      </c>
      <c r="D61" s="304">
        <f>SUMIFS('77X'!$F$3:$F$2353,'77X'!$C$3:$C$2353,$B61)</f>
        <v>2856</v>
      </c>
      <c r="E61" s="306">
        <v>24</v>
      </c>
      <c r="F61" s="306">
        <f>COUNTIFS('77X'!$G$3:$G$2353,"Đ",'77X'!$C$3:$C$2353,B61)</f>
        <v>3</v>
      </c>
      <c r="G61" s="307">
        <f t="shared" si="5"/>
        <v>0.125</v>
      </c>
      <c r="H61" s="308">
        <v>0</v>
      </c>
      <c r="I61" s="306">
        <f>COUNTIFS('77X'!$G$3:$G$2353,"K",'77X'!$C$3:$C$2353,B61)</f>
        <v>21</v>
      </c>
      <c r="J61" s="307">
        <f t="shared" si="6"/>
        <v>0.875</v>
      </c>
      <c r="K61" s="308">
        <v>20</v>
      </c>
      <c r="L61" s="308">
        <f t="shared" si="7"/>
        <v>1</v>
      </c>
      <c r="M61" s="306">
        <v>12</v>
      </c>
      <c r="N61" s="308">
        <f t="shared" si="8"/>
        <v>12</v>
      </c>
      <c r="O61" s="307">
        <f t="shared" si="9"/>
        <v>0.5</v>
      </c>
      <c r="P61" s="309"/>
      <c r="Q61" s="310"/>
      <c r="R61" s="311"/>
      <c r="S61" s="311"/>
      <c r="T61" s="310"/>
      <c r="U61" s="310"/>
    </row>
    <row r="62" spans="1:21" ht="32.1" customHeight="1">
      <c r="A62" s="301">
        <f t="shared" si="4"/>
        <v>56</v>
      </c>
      <c r="B62" s="302" t="s">
        <v>4313</v>
      </c>
      <c r="C62" s="303">
        <v>5806.89</v>
      </c>
      <c r="D62" s="304">
        <f>SUMIFS('77X'!$F$3:$F$2353,'77X'!$C$3:$C$2353,$B62)</f>
        <v>5491</v>
      </c>
      <c r="E62" s="306">
        <v>48</v>
      </c>
      <c r="F62" s="306">
        <f>COUNTIFS('77X'!$G$3:$G$2353,"Đ",'77X'!$C$3:$C$2353,B62)</f>
        <v>4</v>
      </c>
      <c r="G62" s="307">
        <f t="shared" si="5"/>
        <v>8.3333333333333329E-2</v>
      </c>
      <c r="H62" s="308">
        <v>0</v>
      </c>
      <c r="I62" s="306">
        <f>COUNTIFS('77X'!$G$3:$G$2353,"K",'77X'!$C$3:$C$2353,B62)</f>
        <v>44</v>
      </c>
      <c r="J62" s="307">
        <f t="shared" si="6"/>
        <v>0.91666666666666663</v>
      </c>
      <c r="K62" s="308">
        <v>44</v>
      </c>
      <c r="L62" s="308">
        <f t="shared" si="7"/>
        <v>0</v>
      </c>
      <c r="M62" s="306">
        <v>15</v>
      </c>
      <c r="N62" s="308">
        <f t="shared" si="8"/>
        <v>33</v>
      </c>
      <c r="O62" s="307">
        <f t="shared" si="9"/>
        <v>0.6875</v>
      </c>
      <c r="P62" s="309"/>
      <c r="Q62" s="310"/>
      <c r="R62" s="311"/>
      <c r="S62" s="311"/>
      <c r="T62" s="310"/>
      <c r="U62" s="310"/>
    </row>
    <row r="63" spans="1:21" ht="32.1" customHeight="1">
      <c r="A63" s="301">
        <f t="shared" si="4"/>
        <v>57</v>
      </c>
      <c r="B63" s="302" t="s">
        <v>4390</v>
      </c>
      <c r="C63" s="303">
        <v>11238.7</v>
      </c>
      <c r="D63" s="304">
        <f>SUMIFS('77X'!$F$3:$F$2353,'77X'!$C$3:$C$2353,$B63)</f>
        <v>10565</v>
      </c>
      <c r="E63" s="306">
        <v>74</v>
      </c>
      <c r="F63" s="306">
        <f>COUNTIFS('77X'!$G$3:$G$2353,"Đ",'77X'!$C$3:$C$2353,B63)</f>
        <v>26</v>
      </c>
      <c r="G63" s="307">
        <f t="shared" si="5"/>
        <v>0.35135135135135137</v>
      </c>
      <c r="H63" s="308">
        <v>0</v>
      </c>
      <c r="I63" s="306">
        <f>COUNTIFS('77X'!$G$3:$G$2353,"K",'77X'!$C$3:$C$2353,B63)</f>
        <v>48</v>
      </c>
      <c r="J63" s="307">
        <f t="shared" si="6"/>
        <v>0.64864864864864868</v>
      </c>
      <c r="K63" s="308">
        <v>48</v>
      </c>
      <c r="L63" s="308">
        <f t="shared" si="7"/>
        <v>0</v>
      </c>
      <c r="M63" s="306">
        <v>25</v>
      </c>
      <c r="N63" s="308">
        <f t="shared" si="8"/>
        <v>49</v>
      </c>
      <c r="O63" s="307">
        <f t="shared" si="9"/>
        <v>0.66216216216216217</v>
      </c>
      <c r="P63" s="309" t="s">
        <v>6376</v>
      </c>
      <c r="Q63" s="310"/>
      <c r="R63" s="311">
        <v>25</v>
      </c>
      <c r="S63" s="311">
        <v>0</v>
      </c>
      <c r="T63" s="310"/>
      <c r="U63" s="310"/>
    </row>
    <row r="64" spans="1:21" ht="32.1" customHeight="1">
      <c r="A64" s="301">
        <f t="shared" si="4"/>
        <v>58</v>
      </c>
      <c r="B64" s="302" t="s">
        <v>4552</v>
      </c>
      <c r="C64" s="303">
        <v>4525.04</v>
      </c>
      <c r="D64" s="304">
        <f>SUMIFS('77X'!$F$3:$F$2353,'77X'!$C$3:$C$2353,$B64)</f>
        <v>5357</v>
      </c>
      <c r="E64" s="306">
        <v>43</v>
      </c>
      <c r="F64" s="306">
        <f>COUNTIFS('77X'!$G$3:$G$2353,"Đ",'77X'!$C$3:$C$2353,B64)</f>
        <v>9</v>
      </c>
      <c r="G64" s="307">
        <f t="shared" si="5"/>
        <v>0.20930232558139536</v>
      </c>
      <c r="H64" s="308">
        <v>0</v>
      </c>
      <c r="I64" s="306">
        <f>COUNTIFS('77X'!$G$3:$G$2353,"K",'77X'!$C$3:$C$2353,B64)</f>
        <v>34</v>
      </c>
      <c r="J64" s="307">
        <f t="shared" si="6"/>
        <v>0.79069767441860461</v>
      </c>
      <c r="K64" s="308">
        <v>34</v>
      </c>
      <c r="L64" s="308">
        <f t="shared" si="7"/>
        <v>0</v>
      </c>
      <c r="M64" s="306">
        <v>15</v>
      </c>
      <c r="N64" s="308">
        <f t="shared" si="8"/>
        <v>28</v>
      </c>
      <c r="O64" s="307">
        <f t="shared" si="9"/>
        <v>0.65116279069767447</v>
      </c>
      <c r="P64" s="309"/>
      <c r="Q64" s="310"/>
      <c r="R64" s="311"/>
      <c r="S64" s="311"/>
      <c r="T64" s="310"/>
      <c r="U64" s="310"/>
    </row>
    <row r="65" spans="1:21" ht="32.1" customHeight="1">
      <c r="A65" s="301">
        <f t="shared" si="4"/>
        <v>59</v>
      </c>
      <c r="B65" s="302" t="s">
        <v>4633</v>
      </c>
      <c r="C65" s="303">
        <v>9693.89</v>
      </c>
      <c r="D65" s="304">
        <f>SUMIFS('77X'!$F$3:$F$2353,'77X'!$C$3:$C$2353,$B65)</f>
        <v>3253</v>
      </c>
      <c r="E65" s="306">
        <v>26</v>
      </c>
      <c r="F65" s="306">
        <f>COUNTIFS('77X'!$G$3:$G$2353,"Đ",'77X'!$C$3:$C$2353,B65)</f>
        <v>8</v>
      </c>
      <c r="G65" s="307">
        <f t="shared" si="5"/>
        <v>0.30769230769230771</v>
      </c>
      <c r="H65" s="308">
        <v>2</v>
      </c>
      <c r="I65" s="306">
        <f>COUNTIFS('77X'!$G$3:$G$2353,"K",'77X'!$C$3:$C$2353,B65)</f>
        <v>18</v>
      </c>
      <c r="J65" s="307">
        <f t="shared" si="6"/>
        <v>0.69230769230769229</v>
      </c>
      <c r="K65" s="308">
        <v>18</v>
      </c>
      <c r="L65" s="308">
        <f t="shared" si="7"/>
        <v>0</v>
      </c>
      <c r="M65" s="306">
        <v>12</v>
      </c>
      <c r="N65" s="308">
        <f t="shared" si="8"/>
        <v>14</v>
      </c>
      <c r="O65" s="307">
        <f t="shared" si="9"/>
        <v>0.53846153846153844</v>
      </c>
      <c r="P65" s="309" t="s">
        <v>6376</v>
      </c>
      <c r="Q65" s="310"/>
      <c r="R65" s="311">
        <v>12</v>
      </c>
      <c r="S65" s="311">
        <v>4</v>
      </c>
      <c r="T65" s="310"/>
      <c r="U65" s="310"/>
    </row>
    <row r="66" spans="1:21" ht="32.1" customHeight="1">
      <c r="A66" s="301">
        <f t="shared" si="4"/>
        <v>60</v>
      </c>
      <c r="B66" s="302" t="s">
        <v>4686</v>
      </c>
      <c r="C66" s="303">
        <v>6470</v>
      </c>
      <c r="D66" s="304">
        <f>SUMIFS('77X'!$F$3:$F$2353,'77X'!$C$3:$C$2353,$B66)</f>
        <v>5668</v>
      </c>
      <c r="E66" s="306">
        <v>45</v>
      </c>
      <c r="F66" s="306">
        <f>COUNTIFS('77X'!$G$3:$G$2353,"Đ",'77X'!$C$3:$C$2353,B66)</f>
        <v>12</v>
      </c>
      <c r="G66" s="307">
        <f t="shared" si="5"/>
        <v>0.26666666666666666</v>
      </c>
      <c r="H66" s="308">
        <v>0</v>
      </c>
      <c r="I66" s="306">
        <f>COUNTIFS('77X'!$G$3:$G$2353,"K",'77X'!$C$3:$C$2353,B66)</f>
        <v>33</v>
      </c>
      <c r="J66" s="307">
        <f t="shared" si="6"/>
        <v>0.73333333333333328</v>
      </c>
      <c r="K66" s="308">
        <v>33</v>
      </c>
      <c r="L66" s="308">
        <f t="shared" si="7"/>
        <v>0</v>
      </c>
      <c r="M66" s="306">
        <v>20</v>
      </c>
      <c r="N66" s="308">
        <f t="shared" si="8"/>
        <v>25</v>
      </c>
      <c r="O66" s="307">
        <f t="shared" si="9"/>
        <v>0.55555555555555558</v>
      </c>
      <c r="P66" s="309"/>
      <c r="Q66" s="310"/>
      <c r="R66" s="311"/>
      <c r="S66" s="311"/>
      <c r="T66" s="310"/>
      <c r="U66" s="310"/>
    </row>
    <row r="67" spans="1:21" ht="32.1" customHeight="1">
      <c r="A67" s="301">
        <f t="shared" si="4"/>
        <v>61</v>
      </c>
      <c r="B67" s="302" t="s">
        <v>4756</v>
      </c>
      <c r="C67" s="303">
        <v>16305.74</v>
      </c>
      <c r="D67" s="304">
        <f>SUMIFS('77X'!$F$3:$F$2353,'77X'!$C$3:$C$2353,$B67)</f>
        <v>2230</v>
      </c>
      <c r="E67" s="306">
        <v>36</v>
      </c>
      <c r="F67" s="306">
        <f>COUNTIFS('77X'!$G$3:$G$2353,"Đ",'77X'!$C$3:$C$2353,B67)</f>
        <v>0</v>
      </c>
      <c r="G67" s="307">
        <f t="shared" si="5"/>
        <v>0</v>
      </c>
      <c r="H67" s="308">
        <v>0</v>
      </c>
      <c r="I67" s="306">
        <f>COUNTIFS('77X'!$G$3:$G$2353,"K",'77X'!$C$3:$C$2353,B67)</f>
        <v>36</v>
      </c>
      <c r="J67" s="307">
        <f t="shared" si="6"/>
        <v>1</v>
      </c>
      <c r="K67" s="308">
        <v>36</v>
      </c>
      <c r="L67" s="308">
        <f t="shared" si="7"/>
        <v>0</v>
      </c>
      <c r="M67" s="306">
        <v>12</v>
      </c>
      <c r="N67" s="308">
        <f t="shared" si="8"/>
        <v>24</v>
      </c>
      <c r="O67" s="307">
        <f t="shared" si="9"/>
        <v>0.66666666666666663</v>
      </c>
      <c r="P67" s="309"/>
      <c r="Q67" s="310"/>
      <c r="R67" s="311"/>
      <c r="S67" s="311"/>
      <c r="T67" s="310"/>
      <c r="U67" s="310"/>
    </row>
    <row r="68" spans="1:21" ht="32.1" customHeight="1">
      <c r="A68" s="301">
        <f t="shared" si="4"/>
        <v>62</v>
      </c>
      <c r="B68" s="302" t="s">
        <v>4847</v>
      </c>
      <c r="C68" s="303">
        <v>10269.61</v>
      </c>
      <c r="D68" s="304">
        <f>SUMIFS('77X'!$F$3:$F$2353,'77X'!$C$3:$C$2353,$B68)</f>
        <v>3218</v>
      </c>
      <c r="E68" s="306">
        <v>27</v>
      </c>
      <c r="F68" s="306">
        <f>COUNTIFS('77X'!$G$3:$G$2353,"Đ",'77X'!$C$3:$C$2353,B68)</f>
        <v>6</v>
      </c>
      <c r="G68" s="307">
        <f t="shared" si="5"/>
        <v>0.22222222222222221</v>
      </c>
      <c r="H68" s="308">
        <v>2</v>
      </c>
      <c r="I68" s="306">
        <f>COUNTIFS('77X'!$G$3:$G$2353,"K",'77X'!$C$3:$C$2353,B68)</f>
        <v>21</v>
      </c>
      <c r="J68" s="307">
        <f t="shared" si="6"/>
        <v>0.77777777777777779</v>
      </c>
      <c r="K68" s="308">
        <v>21</v>
      </c>
      <c r="L68" s="308">
        <f t="shared" si="7"/>
        <v>0</v>
      </c>
      <c r="M68" s="306">
        <v>13</v>
      </c>
      <c r="N68" s="308">
        <f t="shared" si="8"/>
        <v>14</v>
      </c>
      <c r="O68" s="307">
        <f t="shared" si="9"/>
        <v>0.51851851851851849</v>
      </c>
      <c r="P68" s="309"/>
      <c r="Q68" s="310"/>
      <c r="R68" s="311"/>
      <c r="S68" s="311"/>
      <c r="T68" s="310"/>
      <c r="U68" s="310"/>
    </row>
    <row r="69" spans="1:21" ht="32.1" customHeight="1">
      <c r="A69" s="301">
        <f t="shared" si="4"/>
        <v>63</v>
      </c>
      <c r="B69" s="302" t="s">
        <v>4903</v>
      </c>
      <c r="C69" s="303">
        <v>7522.17</v>
      </c>
      <c r="D69" s="304">
        <f>SUMIFS('77X'!$F$3:$F$2353,'77X'!$C$3:$C$2353,$B69)</f>
        <v>879</v>
      </c>
      <c r="E69" s="306">
        <v>11</v>
      </c>
      <c r="F69" s="306">
        <f>COUNTIFS('77X'!$G$3:$G$2353,"Đ",'77X'!$C$3:$C$2353,B69)</f>
        <v>0</v>
      </c>
      <c r="G69" s="307">
        <f t="shared" si="5"/>
        <v>0</v>
      </c>
      <c r="H69" s="308">
        <v>0</v>
      </c>
      <c r="I69" s="306">
        <f>COUNTIFS('77X'!$G$3:$G$2353,"K",'77X'!$C$3:$C$2353,B69)</f>
        <v>11</v>
      </c>
      <c r="J69" s="307">
        <f t="shared" si="6"/>
        <v>1</v>
      </c>
      <c r="K69" s="308">
        <v>11</v>
      </c>
      <c r="L69" s="308">
        <f t="shared" si="7"/>
        <v>0</v>
      </c>
      <c r="M69" s="306">
        <v>5</v>
      </c>
      <c r="N69" s="308">
        <f t="shared" si="8"/>
        <v>6</v>
      </c>
      <c r="O69" s="307">
        <f t="shared" si="9"/>
        <v>0.54545454545454541</v>
      </c>
      <c r="P69" s="309"/>
      <c r="Q69" s="310"/>
      <c r="R69" s="311"/>
      <c r="S69" s="311"/>
      <c r="T69" s="310"/>
      <c r="U69" s="310"/>
    </row>
    <row r="70" spans="1:21" ht="32.1" customHeight="1">
      <c r="A70" s="301">
        <f t="shared" si="4"/>
        <v>64</v>
      </c>
      <c r="B70" s="302" t="s">
        <v>4924</v>
      </c>
      <c r="C70" s="303">
        <v>5862.89</v>
      </c>
      <c r="D70" s="304">
        <f>SUMIFS('77X'!$F$3:$F$2353,'77X'!$C$3:$C$2353,$B70)</f>
        <v>2480</v>
      </c>
      <c r="E70" s="306">
        <v>16</v>
      </c>
      <c r="F70" s="306">
        <f>COUNTIFS('77X'!$G$3:$G$2353,"Đ",'77X'!$C$3:$C$2353,B70)</f>
        <v>12</v>
      </c>
      <c r="G70" s="307">
        <f t="shared" si="5"/>
        <v>0.75</v>
      </c>
      <c r="H70" s="308">
        <v>12</v>
      </c>
      <c r="I70" s="306">
        <f>COUNTIFS('77X'!$G$3:$G$2353,"K",'77X'!$C$3:$C$2353,B70)</f>
        <v>4</v>
      </c>
      <c r="J70" s="307">
        <f t="shared" si="6"/>
        <v>0.25</v>
      </c>
      <c r="K70" s="308">
        <v>4</v>
      </c>
      <c r="L70" s="308">
        <f t="shared" si="7"/>
        <v>0</v>
      </c>
      <c r="M70" s="306">
        <v>14</v>
      </c>
      <c r="N70" s="308">
        <f t="shared" si="8"/>
        <v>2</v>
      </c>
      <c r="O70" s="307">
        <f t="shared" si="9"/>
        <v>0.125</v>
      </c>
      <c r="P70" s="309"/>
      <c r="Q70" s="310"/>
      <c r="R70" s="311"/>
      <c r="S70" s="311"/>
      <c r="T70" s="310"/>
      <c r="U70" s="310"/>
    </row>
    <row r="71" spans="1:21" ht="32.1" customHeight="1">
      <c r="A71" s="301">
        <f t="shared" si="4"/>
        <v>65</v>
      </c>
      <c r="B71" s="302" t="s">
        <v>4957</v>
      </c>
      <c r="C71" s="303">
        <v>7937.75</v>
      </c>
      <c r="D71" s="304">
        <f>SUMIFS('77X'!$F$3:$F$2353,'77X'!$C$3:$C$2353,$B71)</f>
        <v>3530</v>
      </c>
      <c r="E71" s="306">
        <v>29</v>
      </c>
      <c r="F71" s="306">
        <f>COUNTIFS('77X'!$G$3:$G$2353,"Đ",'77X'!$C$3:$C$2353,B71)</f>
        <v>5</v>
      </c>
      <c r="G71" s="307">
        <f t="shared" si="5"/>
        <v>0.17241379310344829</v>
      </c>
      <c r="H71" s="308">
        <v>0</v>
      </c>
      <c r="I71" s="306">
        <f>COUNTIFS('77X'!$G$3:$G$2353,"K",'77X'!$C$3:$C$2353,B71)</f>
        <v>24</v>
      </c>
      <c r="J71" s="307">
        <f t="shared" si="6"/>
        <v>0.82758620689655171</v>
      </c>
      <c r="K71" s="308">
        <v>24</v>
      </c>
      <c r="L71" s="308">
        <f t="shared" si="7"/>
        <v>0</v>
      </c>
      <c r="M71" s="306">
        <v>9</v>
      </c>
      <c r="N71" s="308">
        <f t="shared" si="8"/>
        <v>20</v>
      </c>
      <c r="O71" s="307">
        <f t="shared" si="9"/>
        <v>0.68965517241379315</v>
      </c>
      <c r="P71" s="309" t="s">
        <v>6376</v>
      </c>
      <c r="Q71" s="310"/>
      <c r="R71" s="311">
        <v>9</v>
      </c>
      <c r="S71" s="311">
        <v>0</v>
      </c>
      <c r="T71" s="310"/>
      <c r="U71" s="310"/>
    </row>
    <row r="72" spans="1:21" ht="32.1" customHeight="1">
      <c r="A72" s="301">
        <f t="shared" si="4"/>
        <v>66</v>
      </c>
      <c r="B72" s="302" t="s">
        <v>5001</v>
      </c>
      <c r="C72" s="303">
        <v>9678.8799999999992</v>
      </c>
      <c r="D72" s="304">
        <f>SUMIFS('77X'!$F$3:$F$2353,'77X'!$C$3:$C$2353,$B72)</f>
        <v>716</v>
      </c>
      <c r="E72" s="306">
        <v>8</v>
      </c>
      <c r="F72" s="306">
        <f>COUNTIFS('77X'!$G$3:$G$2353,"Đ",'77X'!$C$3:$C$2353,B72)</f>
        <v>0</v>
      </c>
      <c r="G72" s="307">
        <f t="shared" si="5"/>
        <v>0</v>
      </c>
      <c r="H72" s="308">
        <v>0</v>
      </c>
      <c r="I72" s="306">
        <f>COUNTIFS('77X'!$G$3:$G$2353,"K",'77X'!$C$3:$C$2353,B72)</f>
        <v>8</v>
      </c>
      <c r="J72" s="307">
        <f t="shared" si="6"/>
        <v>1</v>
      </c>
      <c r="K72" s="308">
        <v>7</v>
      </c>
      <c r="L72" s="308">
        <f t="shared" si="7"/>
        <v>1</v>
      </c>
      <c r="M72" s="306">
        <v>4</v>
      </c>
      <c r="N72" s="308">
        <f t="shared" si="8"/>
        <v>4</v>
      </c>
      <c r="O72" s="307">
        <f t="shared" si="9"/>
        <v>0.5</v>
      </c>
      <c r="P72" s="309"/>
      <c r="Q72" s="310"/>
      <c r="R72" s="311"/>
      <c r="S72" s="311"/>
      <c r="T72" s="310"/>
      <c r="U72" s="310"/>
    </row>
    <row r="73" spans="1:21" ht="32.1" customHeight="1">
      <c r="A73" s="301">
        <f t="shared" si="4"/>
        <v>67</v>
      </c>
      <c r="B73" s="302" t="s">
        <v>5015</v>
      </c>
      <c r="C73" s="303">
        <v>5792.05</v>
      </c>
      <c r="D73" s="304">
        <f>SUMIFS('77X'!$F$3:$F$2353,'77X'!$C$3:$C$2353,$B73)</f>
        <v>6552</v>
      </c>
      <c r="E73" s="306">
        <v>46</v>
      </c>
      <c r="F73" s="306">
        <f>COUNTIFS('77X'!$G$3:$G$2353,"Đ",'77X'!$C$3:$C$2353,B73)</f>
        <v>19</v>
      </c>
      <c r="G73" s="307">
        <f t="shared" si="5"/>
        <v>0.41304347826086957</v>
      </c>
      <c r="H73" s="308">
        <v>0</v>
      </c>
      <c r="I73" s="306">
        <f>COUNTIFS('77X'!$G$3:$G$2353,"K",'77X'!$C$3:$C$2353,B73)</f>
        <v>27</v>
      </c>
      <c r="J73" s="307">
        <f t="shared" si="6"/>
        <v>0.58695652173913049</v>
      </c>
      <c r="K73" s="308">
        <v>27</v>
      </c>
      <c r="L73" s="308">
        <f t="shared" si="7"/>
        <v>0</v>
      </c>
      <c r="M73" s="306">
        <v>18</v>
      </c>
      <c r="N73" s="308">
        <f t="shared" si="8"/>
        <v>28</v>
      </c>
      <c r="O73" s="307">
        <f t="shared" si="9"/>
        <v>0.60869565217391308</v>
      </c>
      <c r="P73" s="309" t="s">
        <v>6376</v>
      </c>
      <c r="Q73" s="310"/>
      <c r="R73" s="311">
        <v>18</v>
      </c>
      <c r="S73" s="311">
        <v>6</v>
      </c>
      <c r="T73" s="310"/>
      <c r="U73" s="310"/>
    </row>
    <row r="74" spans="1:21" ht="32.1" customHeight="1">
      <c r="A74" s="301">
        <f t="shared" si="4"/>
        <v>68</v>
      </c>
      <c r="B74" s="302" t="s">
        <v>5082</v>
      </c>
      <c r="C74" s="303">
        <v>16781.64</v>
      </c>
      <c r="D74" s="304">
        <f>SUMIFS('77X'!$F$3:$F$2353,'77X'!$C$3:$C$2353,$B74)</f>
        <v>1868</v>
      </c>
      <c r="E74" s="306">
        <v>22</v>
      </c>
      <c r="F74" s="306">
        <f>COUNTIFS('77X'!$G$3:$G$2353,"Đ",'77X'!$C$3:$C$2353,B74)</f>
        <v>3</v>
      </c>
      <c r="G74" s="307">
        <f t="shared" si="5"/>
        <v>0.13636363636363635</v>
      </c>
      <c r="H74" s="308">
        <v>3</v>
      </c>
      <c r="I74" s="306">
        <f>COUNTIFS('77X'!$G$3:$G$2353,"K",'77X'!$C$3:$C$2353,B74)</f>
        <v>19</v>
      </c>
      <c r="J74" s="307">
        <f t="shared" si="6"/>
        <v>0.86363636363636365</v>
      </c>
      <c r="K74" s="308">
        <v>18</v>
      </c>
      <c r="L74" s="308">
        <f t="shared" si="7"/>
        <v>1</v>
      </c>
      <c r="M74" s="306">
        <v>11</v>
      </c>
      <c r="N74" s="308">
        <f t="shared" si="8"/>
        <v>11</v>
      </c>
      <c r="O74" s="307">
        <f t="shared" si="9"/>
        <v>0.5</v>
      </c>
      <c r="P74" s="309"/>
      <c r="Q74" s="310"/>
      <c r="R74" s="311"/>
      <c r="S74" s="311"/>
      <c r="T74" s="310"/>
      <c r="U74" s="310"/>
    </row>
    <row r="75" spans="1:21" ht="32.1" customHeight="1">
      <c r="A75" s="301">
        <f t="shared" si="4"/>
        <v>69</v>
      </c>
      <c r="B75" s="302" t="s">
        <v>5137</v>
      </c>
      <c r="C75" s="303">
        <v>4829.4399999999996</v>
      </c>
      <c r="D75" s="304">
        <f>SUMIFS('77X'!$F$3:$F$2353,'77X'!$C$3:$C$2353,$B75)</f>
        <v>5497</v>
      </c>
      <c r="E75" s="306">
        <v>37</v>
      </c>
      <c r="F75" s="306">
        <f>COUNTIFS('77X'!$G$3:$G$2353,"Đ",'77X'!$C$3:$C$2353,B75)</f>
        <v>14</v>
      </c>
      <c r="G75" s="307">
        <f t="shared" si="5"/>
        <v>0.3783783783783784</v>
      </c>
      <c r="H75" s="308">
        <v>0</v>
      </c>
      <c r="I75" s="306">
        <f>COUNTIFS('77X'!$G$3:$G$2353,"K",'77X'!$C$3:$C$2353,B75)</f>
        <v>23</v>
      </c>
      <c r="J75" s="307">
        <f t="shared" si="6"/>
        <v>0.6216216216216216</v>
      </c>
      <c r="K75" s="308">
        <v>23</v>
      </c>
      <c r="L75" s="308">
        <f t="shared" si="7"/>
        <v>0</v>
      </c>
      <c r="M75" s="306">
        <v>15</v>
      </c>
      <c r="N75" s="308">
        <f t="shared" si="8"/>
        <v>22</v>
      </c>
      <c r="O75" s="307">
        <f t="shared" si="9"/>
        <v>0.59459459459459463</v>
      </c>
      <c r="P75" s="309"/>
      <c r="Q75" s="310"/>
      <c r="R75" s="311"/>
      <c r="S75" s="311"/>
      <c r="T75" s="310"/>
      <c r="U75" s="310"/>
    </row>
    <row r="76" spans="1:21" ht="32.1" customHeight="1">
      <c r="A76" s="301">
        <f t="shared" si="4"/>
        <v>70</v>
      </c>
      <c r="B76" s="302" t="s">
        <v>5187</v>
      </c>
      <c r="C76" s="303">
        <v>6886.84</v>
      </c>
      <c r="D76" s="304">
        <f>SUMIFS('77X'!$F$3:$F$2353,'77X'!$C$3:$C$2353,$B76)</f>
        <v>5675</v>
      </c>
      <c r="E76" s="306">
        <v>40</v>
      </c>
      <c r="F76" s="306">
        <f>COUNTIFS('77X'!$G$3:$G$2353,"Đ",'77X'!$C$3:$C$2353,B76)</f>
        <v>13</v>
      </c>
      <c r="G76" s="307">
        <f t="shared" si="5"/>
        <v>0.32500000000000001</v>
      </c>
      <c r="H76" s="308">
        <v>0</v>
      </c>
      <c r="I76" s="306">
        <f>COUNTIFS('77X'!$G$3:$G$2353,"K",'77X'!$C$3:$C$2353,B76)</f>
        <v>27</v>
      </c>
      <c r="J76" s="307">
        <f t="shared" si="6"/>
        <v>0.67500000000000004</v>
      </c>
      <c r="K76" s="308">
        <v>27</v>
      </c>
      <c r="L76" s="308">
        <f t="shared" si="7"/>
        <v>0</v>
      </c>
      <c r="M76" s="306">
        <v>16</v>
      </c>
      <c r="N76" s="308">
        <f t="shared" si="8"/>
        <v>24</v>
      </c>
      <c r="O76" s="307">
        <f t="shared" si="9"/>
        <v>0.6</v>
      </c>
      <c r="P76" s="309"/>
      <c r="Q76" s="310"/>
      <c r="R76" s="311"/>
      <c r="S76" s="311"/>
      <c r="T76" s="310"/>
      <c r="U76" s="310"/>
    </row>
    <row r="77" spans="1:21" ht="32.1" customHeight="1">
      <c r="A77" s="301">
        <f t="shared" si="4"/>
        <v>71</v>
      </c>
      <c r="B77" s="302" t="s">
        <v>5262</v>
      </c>
      <c r="C77" s="303">
        <v>4424.96</v>
      </c>
      <c r="D77" s="304">
        <f>SUMIFS('77X'!$F$3:$F$2353,'77X'!$C$3:$C$2353,$B77)</f>
        <v>6803</v>
      </c>
      <c r="E77" s="306">
        <v>48</v>
      </c>
      <c r="F77" s="306">
        <f>COUNTIFS('77X'!$G$3:$G$2353,"Đ",'77X'!$C$3:$C$2353,B77)</f>
        <v>19</v>
      </c>
      <c r="G77" s="307">
        <f t="shared" si="5"/>
        <v>0.39583333333333331</v>
      </c>
      <c r="H77" s="308">
        <v>2</v>
      </c>
      <c r="I77" s="306">
        <f>COUNTIFS('77X'!$G$3:$G$2353,"K",'77X'!$C$3:$C$2353,B77)</f>
        <v>29</v>
      </c>
      <c r="J77" s="307">
        <f t="shared" si="6"/>
        <v>0.60416666666666663</v>
      </c>
      <c r="K77" s="308">
        <v>29</v>
      </c>
      <c r="L77" s="308">
        <f t="shared" si="7"/>
        <v>0</v>
      </c>
      <c r="M77" s="306">
        <v>16</v>
      </c>
      <c r="N77" s="308">
        <f t="shared" si="8"/>
        <v>32</v>
      </c>
      <c r="O77" s="307">
        <f t="shared" si="9"/>
        <v>0.66666666666666663</v>
      </c>
      <c r="P77" s="309" t="s">
        <v>6376</v>
      </c>
      <c r="Q77" s="310"/>
      <c r="R77" s="311">
        <v>16</v>
      </c>
      <c r="S77" s="311">
        <v>3</v>
      </c>
      <c r="T77" s="310"/>
      <c r="U77" s="310"/>
    </row>
    <row r="78" spans="1:21" ht="32.1" customHeight="1">
      <c r="A78" s="301">
        <f t="shared" si="4"/>
        <v>72</v>
      </c>
      <c r="B78" s="302" t="s">
        <v>5359</v>
      </c>
      <c r="C78" s="303">
        <v>11108.37</v>
      </c>
      <c r="D78" s="304">
        <f>SUMIFS('77X'!$F$3:$F$2353,'77X'!$C$3:$C$2353,$B78)</f>
        <v>1759</v>
      </c>
      <c r="E78" s="306">
        <v>20</v>
      </c>
      <c r="F78" s="306">
        <f>COUNTIFS('77X'!$G$3:$G$2353,"Đ",'77X'!$C$3:$C$2353,B78)</f>
        <v>0</v>
      </c>
      <c r="G78" s="307">
        <f t="shared" si="5"/>
        <v>0</v>
      </c>
      <c r="H78" s="308">
        <v>0</v>
      </c>
      <c r="I78" s="306">
        <f>COUNTIFS('77X'!$G$3:$G$2353,"K",'77X'!$C$3:$C$2353,B78)</f>
        <v>20</v>
      </c>
      <c r="J78" s="307">
        <f t="shared" si="6"/>
        <v>1</v>
      </c>
      <c r="K78" s="308">
        <v>20</v>
      </c>
      <c r="L78" s="308">
        <f t="shared" si="7"/>
        <v>0</v>
      </c>
      <c r="M78" s="306">
        <v>10</v>
      </c>
      <c r="N78" s="308">
        <f t="shared" si="8"/>
        <v>10</v>
      </c>
      <c r="O78" s="307">
        <f t="shared" si="9"/>
        <v>0.5</v>
      </c>
      <c r="P78" s="309"/>
      <c r="Q78" s="310"/>
      <c r="R78" s="311"/>
      <c r="S78" s="311"/>
      <c r="T78" s="310"/>
      <c r="U78" s="310"/>
    </row>
    <row r="79" spans="1:21" ht="32.1" customHeight="1">
      <c r="A79" s="301">
        <f t="shared" si="4"/>
        <v>73</v>
      </c>
      <c r="B79" s="302" t="s">
        <v>5381</v>
      </c>
      <c r="C79" s="303">
        <v>11230.62</v>
      </c>
      <c r="D79" s="304">
        <f>SUMIFS('77X'!$F$3:$F$2353,'77X'!$C$3:$C$2353,$B79)</f>
        <v>2092</v>
      </c>
      <c r="E79" s="306">
        <v>26</v>
      </c>
      <c r="F79" s="306">
        <f>COUNTIFS('77X'!$G$3:$G$2353,"Đ",'77X'!$C$3:$C$2353,B79)</f>
        <v>1</v>
      </c>
      <c r="G79" s="307">
        <f t="shared" si="5"/>
        <v>3.8461538461538464E-2</v>
      </c>
      <c r="H79" s="308">
        <v>2</v>
      </c>
      <c r="I79" s="306">
        <f>COUNTIFS('77X'!$G$3:$G$2353,"K",'77X'!$C$3:$C$2353,B79)</f>
        <v>25</v>
      </c>
      <c r="J79" s="307">
        <f t="shared" si="6"/>
        <v>0.96153846153846156</v>
      </c>
      <c r="K79" s="308">
        <v>23</v>
      </c>
      <c r="L79" s="308">
        <f t="shared" si="7"/>
        <v>2</v>
      </c>
      <c r="M79" s="306">
        <v>12</v>
      </c>
      <c r="N79" s="308">
        <f t="shared" si="8"/>
        <v>14</v>
      </c>
      <c r="O79" s="307">
        <f t="shared" si="9"/>
        <v>0.53846153846153844</v>
      </c>
      <c r="P79" s="309"/>
      <c r="Q79" s="310"/>
      <c r="R79" s="311"/>
      <c r="S79" s="311"/>
      <c r="T79" s="310"/>
      <c r="U79" s="310"/>
    </row>
    <row r="80" spans="1:21" ht="32.1" customHeight="1">
      <c r="A80" s="301">
        <f t="shared" si="4"/>
        <v>74</v>
      </c>
      <c r="B80" s="302" t="s">
        <v>5437</v>
      </c>
      <c r="C80" s="303">
        <v>14587.7</v>
      </c>
      <c r="D80" s="304">
        <f>SUMIFS('77X'!$F$3:$F$2353,'77X'!$C$3:$C$2353,$B80)</f>
        <v>1174</v>
      </c>
      <c r="E80" s="306">
        <v>11</v>
      </c>
      <c r="F80" s="306">
        <f>COUNTIFS('77X'!$G$3:$G$2353,"Đ",'77X'!$C$3:$C$2353,B80)</f>
        <v>1</v>
      </c>
      <c r="G80" s="307">
        <f t="shared" si="5"/>
        <v>9.0909090909090912E-2</v>
      </c>
      <c r="H80" s="308">
        <v>1</v>
      </c>
      <c r="I80" s="306">
        <f>COUNTIFS('77X'!$G$3:$G$2353,"K",'77X'!$C$3:$C$2353,B80)</f>
        <v>10</v>
      </c>
      <c r="J80" s="307">
        <f t="shared" si="6"/>
        <v>0.90909090909090906</v>
      </c>
      <c r="K80" s="308">
        <v>9</v>
      </c>
      <c r="L80" s="308">
        <f t="shared" si="7"/>
        <v>1</v>
      </c>
      <c r="M80" s="306">
        <v>6</v>
      </c>
      <c r="N80" s="308">
        <f t="shared" si="8"/>
        <v>5</v>
      </c>
      <c r="O80" s="307">
        <f t="shared" si="9"/>
        <v>0.45454545454545453</v>
      </c>
      <c r="P80" s="309"/>
      <c r="Q80" s="310"/>
      <c r="R80" s="311"/>
      <c r="S80" s="311"/>
      <c r="T80" s="310"/>
      <c r="U80" s="310"/>
    </row>
    <row r="81" spans="1:21" ht="32.1" customHeight="1">
      <c r="A81" s="301">
        <f t="shared" si="4"/>
        <v>75</v>
      </c>
      <c r="B81" s="302" t="s">
        <v>5447</v>
      </c>
      <c r="C81" s="303">
        <v>13164.26</v>
      </c>
      <c r="D81" s="304">
        <f>SUMIFS('77X'!$F$3:$F$2353,'77X'!$C$3:$C$2353,$B81)</f>
        <v>2536</v>
      </c>
      <c r="E81" s="306">
        <v>30</v>
      </c>
      <c r="F81" s="306">
        <f>COUNTIFS('77X'!$G$3:$G$2353,"Đ",'77X'!$C$3:$C$2353,B81)</f>
        <v>2</v>
      </c>
      <c r="G81" s="307">
        <f t="shared" si="5"/>
        <v>6.6666666666666666E-2</v>
      </c>
      <c r="H81" s="308">
        <v>2</v>
      </c>
      <c r="I81" s="306">
        <f>COUNTIFS('77X'!$G$3:$G$2353,"K",'77X'!$C$3:$C$2353,B81)</f>
        <v>28</v>
      </c>
      <c r="J81" s="307">
        <f t="shared" si="6"/>
        <v>0.93333333333333335</v>
      </c>
      <c r="K81" s="308">
        <v>26</v>
      </c>
      <c r="L81" s="308">
        <f t="shared" si="7"/>
        <v>2</v>
      </c>
      <c r="M81" s="306">
        <v>15</v>
      </c>
      <c r="N81" s="308">
        <f t="shared" si="8"/>
        <v>15</v>
      </c>
      <c r="O81" s="307">
        <f t="shared" si="9"/>
        <v>0.5</v>
      </c>
      <c r="P81" s="309"/>
      <c r="Q81" s="310"/>
      <c r="R81" s="311"/>
      <c r="S81" s="311"/>
      <c r="T81" s="310"/>
      <c r="U81" s="310"/>
    </row>
    <row r="82" spans="1:21" ht="32.1" customHeight="1">
      <c r="A82" s="301">
        <f t="shared" si="4"/>
        <v>76</v>
      </c>
      <c r="B82" s="302" t="s">
        <v>5509</v>
      </c>
      <c r="C82" s="303">
        <v>15486.15</v>
      </c>
      <c r="D82" s="304">
        <f>SUMIFS('77X'!$F$3:$F$2353,'77X'!$C$3:$C$2353,$B82)</f>
        <v>800</v>
      </c>
      <c r="E82" s="306">
        <v>13</v>
      </c>
      <c r="F82" s="306">
        <f>COUNTIFS('77X'!$G$3:$G$2353,"Đ",'77X'!$C$3:$C$2353,B82)</f>
        <v>0</v>
      </c>
      <c r="G82" s="307">
        <f t="shared" si="5"/>
        <v>0</v>
      </c>
      <c r="H82" s="308">
        <v>0</v>
      </c>
      <c r="I82" s="306">
        <f>COUNTIFS('77X'!$G$3:$G$2353,"K",'77X'!$C$3:$C$2353,B82)</f>
        <v>13</v>
      </c>
      <c r="J82" s="307">
        <f t="shared" si="6"/>
        <v>1</v>
      </c>
      <c r="K82" s="308">
        <v>13</v>
      </c>
      <c r="L82" s="308">
        <f t="shared" si="7"/>
        <v>0</v>
      </c>
      <c r="M82" s="306">
        <v>5</v>
      </c>
      <c r="N82" s="308">
        <f t="shared" si="8"/>
        <v>8</v>
      </c>
      <c r="O82" s="307">
        <f t="shared" si="9"/>
        <v>0.61538461538461542</v>
      </c>
      <c r="P82" s="309"/>
      <c r="Q82" s="310"/>
      <c r="R82" s="311"/>
      <c r="S82" s="311"/>
      <c r="T82" s="310"/>
      <c r="U82" s="310"/>
    </row>
    <row r="83" spans="1:21" ht="32.1" customHeight="1">
      <c r="A83" s="301">
        <f t="shared" si="4"/>
        <v>77</v>
      </c>
      <c r="B83" s="302" t="s">
        <v>5535</v>
      </c>
      <c r="C83" s="303">
        <v>8284.93</v>
      </c>
      <c r="D83" s="304">
        <f>SUMIFS('77X'!$F$3:$F$2353,'77X'!$C$3:$C$2353,$B83)</f>
        <v>4003</v>
      </c>
      <c r="E83" s="306">
        <v>24</v>
      </c>
      <c r="F83" s="306">
        <f>COUNTIFS('77X'!$G$3:$G$2353,"Đ",'77X'!$C$3:$C$2353,B83)</f>
        <v>11</v>
      </c>
      <c r="G83" s="307">
        <f t="shared" si="5"/>
        <v>0.45833333333333331</v>
      </c>
      <c r="H83" s="308">
        <v>0</v>
      </c>
      <c r="I83" s="306">
        <f>COUNTIFS('77X'!$G$3:$G$2353,"K",'77X'!$C$3:$C$2353,B83)</f>
        <v>13</v>
      </c>
      <c r="J83" s="307">
        <f t="shared" si="6"/>
        <v>0.54166666666666663</v>
      </c>
      <c r="K83" s="308">
        <v>12</v>
      </c>
      <c r="L83" s="308">
        <f t="shared" si="7"/>
        <v>1</v>
      </c>
      <c r="M83" s="306">
        <v>12</v>
      </c>
      <c r="N83" s="308">
        <f t="shared" si="8"/>
        <v>12</v>
      </c>
      <c r="O83" s="307">
        <f t="shared" si="9"/>
        <v>0.5</v>
      </c>
      <c r="P83" s="309" t="s">
        <v>6376</v>
      </c>
      <c r="Q83" s="310"/>
      <c r="R83" s="311">
        <v>12</v>
      </c>
      <c r="S83" s="311">
        <v>1</v>
      </c>
      <c r="T83" s="310"/>
      <c r="U83" s="310"/>
    </row>
    <row r="84" spans="1:21" ht="32.1" customHeight="1">
      <c r="A84" s="301">
        <f t="shared" si="4"/>
        <v>78</v>
      </c>
      <c r="B84" s="302" t="s">
        <v>5582</v>
      </c>
      <c r="C84" s="303">
        <v>11918.45</v>
      </c>
      <c r="D84" s="304">
        <f>SUMIFS('77X'!$F$3:$F$2353,'77X'!$C$3:$C$2353,$B84)</f>
        <v>3404</v>
      </c>
      <c r="E84" s="306">
        <v>25</v>
      </c>
      <c r="F84" s="306">
        <f>COUNTIFS('77X'!$G$3:$G$2353,"Đ",'77X'!$C$3:$C$2353,B84)</f>
        <v>8</v>
      </c>
      <c r="G84" s="307">
        <f t="shared" si="5"/>
        <v>0.32</v>
      </c>
      <c r="H84" s="308">
        <v>8</v>
      </c>
      <c r="I84" s="306">
        <f>COUNTIFS('77X'!$G$3:$G$2353,"K",'77X'!$C$3:$C$2353,B84)</f>
        <v>17</v>
      </c>
      <c r="J84" s="307">
        <f t="shared" si="6"/>
        <v>0.68</v>
      </c>
      <c r="K84" s="308">
        <v>8</v>
      </c>
      <c r="L84" s="308">
        <f t="shared" si="7"/>
        <v>9</v>
      </c>
      <c r="M84" s="306">
        <v>16</v>
      </c>
      <c r="N84" s="308">
        <f t="shared" si="8"/>
        <v>9</v>
      </c>
      <c r="O84" s="307">
        <f t="shared" si="9"/>
        <v>0.36</v>
      </c>
      <c r="P84" s="309"/>
      <c r="Q84" s="310"/>
      <c r="R84" s="311"/>
      <c r="S84" s="311"/>
      <c r="T84" s="310"/>
      <c r="U84" s="310"/>
    </row>
    <row r="85" spans="1:21" ht="32.1" customHeight="1">
      <c r="A85" s="301">
        <f t="shared" si="4"/>
        <v>79</v>
      </c>
      <c r="B85" s="302" t="s">
        <v>5630</v>
      </c>
      <c r="C85" s="303">
        <v>14528.85</v>
      </c>
      <c r="D85" s="304">
        <f>SUMIFS('77X'!$F$3:$F$2353,'77X'!$C$3:$C$2353,$B85)</f>
        <v>1627</v>
      </c>
      <c r="E85" s="306">
        <v>20</v>
      </c>
      <c r="F85" s="306">
        <f>COUNTIFS('77X'!$G$3:$G$2353,"Đ",'77X'!$C$3:$C$2353,B85)</f>
        <v>0</v>
      </c>
      <c r="G85" s="307">
        <f t="shared" si="5"/>
        <v>0</v>
      </c>
      <c r="H85" s="308">
        <v>0</v>
      </c>
      <c r="I85" s="306">
        <f>COUNTIFS('77X'!$G$3:$G$2353,"K",'77X'!$C$3:$C$2353,B85)</f>
        <v>20</v>
      </c>
      <c r="J85" s="307">
        <f t="shared" si="6"/>
        <v>1</v>
      </c>
      <c r="K85" s="308">
        <v>20</v>
      </c>
      <c r="L85" s="308">
        <f t="shared" si="7"/>
        <v>0</v>
      </c>
      <c r="M85" s="306">
        <v>10</v>
      </c>
      <c r="N85" s="308">
        <f t="shared" si="8"/>
        <v>10</v>
      </c>
      <c r="O85" s="307">
        <f t="shared" si="9"/>
        <v>0.5</v>
      </c>
      <c r="P85" s="309"/>
      <c r="Q85" s="310"/>
      <c r="R85" s="311"/>
      <c r="S85" s="311"/>
      <c r="T85" s="310"/>
      <c r="U85" s="310"/>
    </row>
    <row r="86" spans="1:21" ht="32.1" customHeight="1">
      <c r="A86" s="301">
        <f t="shared" si="4"/>
        <v>80</v>
      </c>
      <c r="B86" s="302" t="s">
        <v>5667</v>
      </c>
      <c r="C86" s="303">
        <v>5419.83</v>
      </c>
      <c r="D86" s="304">
        <f>SUMIFS('77X'!$F$3:$F$2353,'77X'!$C$3:$C$2353,$B86)</f>
        <v>3483</v>
      </c>
      <c r="E86" s="306">
        <v>29</v>
      </c>
      <c r="F86" s="306">
        <f>COUNTIFS('77X'!$G$3:$G$2353,"Đ",'77X'!$C$3:$C$2353,B86)</f>
        <v>5</v>
      </c>
      <c r="G86" s="307">
        <f t="shared" si="5"/>
        <v>0.17241379310344829</v>
      </c>
      <c r="H86" s="308">
        <v>0</v>
      </c>
      <c r="I86" s="306">
        <f>COUNTIFS('77X'!$G$3:$G$2353,"K",'77X'!$C$3:$C$2353,B86)</f>
        <v>24</v>
      </c>
      <c r="J86" s="307">
        <f t="shared" si="6"/>
        <v>0.82758620689655171</v>
      </c>
      <c r="K86" s="308">
        <v>24</v>
      </c>
      <c r="L86" s="308">
        <f t="shared" si="7"/>
        <v>0</v>
      </c>
      <c r="M86" s="306">
        <v>14</v>
      </c>
      <c r="N86" s="308">
        <f t="shared" si="8"/>
        <v>15</v>
      </c>
      <c r="O86" s="307">
        <f t="shared" si="9"/>
        <v>0.51724137931034486</v>
      </c>
      <c r="P86" s="309"/>
      <c r="Q86" s="310"/>
      <c r="R86" s="311"/>
      <c r="S86" s="311"/>
      <c r="T86" s="310"/>
      <c r="U86" s="310"/>
    </row>
    <row r="87" spans="1:21" ht="32.1" customHeight="1">
      <c r="A87" s="301">
        <f t="shared" si="4"/>
        <v>81</v>
      </c>
      <c r="B87" s="302" t="s">
        <v>5714</v>
      </c>
      <c r="C87" s="303">
        <v>5120.2700000000004</v>
      </c>
      <c r="D87" s="304">
        <f>SUMIFS('77X'!$F$3:$F$2353,'77X'!$C$3:$C$2353,$B87)</f>
        <v>5924</v>
      </c>
      <c r="E87" s="306">
        <v>35</v>
      </c>
      <c r="F87" s="306">
        <f>COUNTIFS('77X'!$G$3:$G$2353,"Đ",'77X'!$C$3:$C$2353,B87)</f>
        <v>20</v>
      </c>
      <c r="G87" s="307">
        <f t="shared" si="5"/>
        <v>0.5714285714285714</v>
      </c>
      <c r="H87" s="308">
        <v>7</v>
      </c>
      <c r="I87" s="306">
        <f>COUNTIFS('77X'!$G$3:$G$2353,"K",'77X'!$C$3:$C$2353,B87)</f>
        <v>15</v>
      </c>
      <c r="J87" s="307">
        <f t="shared" si="6"/>
        <v>0.42857142857142855</v>
      </c>
      <c r="K87" s="308">
        <v>15</v>
      </c>
      <c r="L87" s="308">
        <f t="shared" si="7"/>
        <v>0</v>
      </c>
      <c r="M87" s="306">
        <v>18</v>
      </c>
      <c r="N87" s="308">
        <f t="shared" si="8"/>
        <v>17</v>
      </c>
      <c r="O87" s="307">
        <f t="shared" si="9"/>
        <v>0.48571428571428571</v>
      </c>
      <c r="P87" s="309"/>
      <c r="Q87" s="310"/>
      <c r="R87" s="311"/>
      <c r="S87" s="311"/>
      <c r="T87" s="310"/>
      <c r="U87" s="310"/>
    </row>
    <row r="88" spans="1:21" ht="32.1" customHeight="1">
      <c r="A88" s="301">
        <f t="shared" si="4"/>
        <v>82</v>
      </c>
      <c r="B88" s="302" t="s">
        <v>5791</v>
      </c>
      <c r="C88" s="303">
        <v>9623.99</v>
      </c>
      <c r="D88" s="304">
        <f>SUMIFS('77X'!$F$3:$F$2353,'77X'!$C$3:$C$2353,$B88)</f>
        <v>4805</v>
      </c>
      <c r="E88" s="306">
        <v>27</v>
      </c>
      <c r="F88" s="306">
        <f>COUNTIFS('77X'!$G$3:$G$2353,"Đ",'77X'!$C$3:$C$2353,B88)</f>
        <v>17</v>
      </c>
      <c r="G88" s="307">
        <f t="shared" si="5"/>
        <v>0.62962962962962965</v>
      </c>
      <c r="H88" s="308">
        <v>10</v>
      </c>
      <c r="I88" s="306">
        <f>COUNTIFS('77X'!$G$3:$G$2353,"K",'77X'!$C$3:$C$2353,B88)</f>
        <v>10</v>
      </c>
      <c r="J88" s="307">
        <f t="shared" si="6"/>
        <v>0.37037037037037035</v>
      </c>
      <c r="K88" s="308">
        <v>10</v>
      </c>
      <c r="L88" s="308">
        <f t="shared" si="7"/>
        <v>0</v>
      </c>
      <c r="M88" s="306">
        <v>21</v>
      </c>
      <c r="N88" s="308">
        <f t="shared" si="8"/>
        <v>6</v>
      </c>
      <c r="O88" s="307">
        <f t="shared" si="9"/>
        <v>0.22222222222222221</v>
      </c>
      <c r="P88" s="309"/>
      <c r="Q88" s="310"/>
      <c r="R88" s="311"/>
      <c r="S88" s="311"/>
      <c r="T88" s="310"/>
      <c r="U88" s="310"/>
    </row>
    <row r="89" spans="1:21" ht="32.1" customHeight="1">
      <c r="A89" s="301">
        <f t="shared" si="4"/>
        <v>83</v>
      </c>
      <c r="B89" s="302" t="s">
        <v>5845</v>
      </c>
      <c r="C89" s="303">
        <v>17159.330000000002</v>
      </c>
      <c r="D89" s="304">
        <f>SUMIFS('77X'!$F$3:$F$2353,'77X'!$C$3:$C$2353,$B89)</f>
        <v>1634</v>
      </c>
      <c r="E89" s="306">
        <v>19</v>
      </c>
      <c r="F89" s="306">
        <f>COUNTIFS('77X'!$G$3:$G$2353,"Đ",'77X'!$C$3:$C$2353,B89)</f>
        <v>0</v>
      </c>
      <c r="G89" s="307">
        <f t="shared" si="5"/>
        <v>0</v>
      </c>
      <c r="H89" s="308">
        <v>0</v>
      </c>
      <c r="I89" s="306">
        <f>COUNTIFS('77X'!$G$3:$G$2353,"K",'77X'!$C$3:$C$2353,B89)</f>
        <v>19</v>
      </c>
      <c r="J89" s="307">
        <f t="shared" si="6"/>
        <v>1</v>
      </c>
      <c r="K89" s="308">
        <v>15</v>
      </c>
      <c r="L89" s="308">
        <f t="shared" si="7"/>
        <v>4</v>
      </c>
      <c r="M89" s="306">
        <v>9</v>
      </c>
      <c r="N89" s="308">
        <f t="shared" si="8"/>
        <v>10</v>
      </c>
      <c r="O89" s="307">
        <f t="shared" si="9"/>
        <v>0.52631578947368418</v>
      </c>
      <c r="P89" s="309"/>
      <c r="Q89" s="310"/>
      <c r="R89" s="311"/>
      <c r="S89" s="311"/>
      <c r="T89" s="310"/>
      <c r="U89" s="310"/>
    </row>
    <row r="90" spans="1:21" ht="32.1" customHeight="1">
      <c r="A90" s="301">
        <f t="shared" si="4"/>
        <v>84</v>
      </c>
      <c r="B90" s="302" t="s">
        <v>5885</v>
      </c>
      <c r="C90" s="303">
        <v>7531.7</v>
      </c>
      <c r="D90" s="304">
        <f>SUMIFS('77X'!$F$3:$F$2353,'77X'!$C$3:$C$2353,$B90)</f>
        <v>2249</v>
      </c>
      <c r="E90" s="306">
        <v>19</v>
      </c>
      <c r="F90" s="306">
        <f>COUNTIFS('77X'!$G$3:$G$2353,"Đ",'77X'!$C$3:$C$2353,B90)</f>
        <v>6</v>
      </c>
      <c r="G90" s="307">
        <f t="shared" si="5"/>
        <v>0.31578947368421051</v>
      </c>
      <c r="H90" s="308">
        <v>3</v>
      </c>
      <c r="I90" s="306">
        <f>COUNTIFS('77X'!$G$3:$G$2353,"K",'77X'!$C$3:$C$2353,B90)</f>
        <v>13</v>
      </c>
      <c r="J90" s="307">
        <f t="shared" si="6"/>
        <v>0.68421052631578949</v>
      </c>
      <c r="K90" s="308">
        <v>13</v>
      </c>
      <c r="L90" s="308">
        <f t="shared" si="7"/>
        <v>0</v>
      </c>
      <c r="M90" s="306">
        <v>10</v>
      </c>
      <c r="N90" s="308">
        <f t="shared" si="8"/>
        <v>9</v>
      </c>
      <c r="O90" s="307">
        <f t="shared" si="9"/>
        <v>0.47368421052631576</v>
      </c>
      <c r="P90" s="309"/>
      <c r="Q90" s="310"/>
      <c r="R90" s="311"/>
      <c r="S90" s="311"/>
      <c r="T90" s="310"/>
      <c r="U90" s="310"/>
    </row>
    <row r="91" spans="1:21" ht="32.1" customHeight="1">
      <c r="A91" s="301">
        <f t="shared" si="4"/>
        <v>85</v>
      </c>
      <c r="B91" s="302" t="s">
        <v>5917</v>
      </c>
      <c r="C91" s="303">
        <v>12955.31</v>
      </c>
      <c r="D91" s="304">
        <f>SUMIFS('77X'!$F$3:$F$2353,'77X'!$C$3:$C$2353,$B91)</f>
        <v>1117</v>
      </c>
      <c r="E91" s="306">
        <v>20</v>
      </c>
      <c r="F91" s="306">
        <f>COUNTIFS('77X'!$G$3:$G$2353,"Đ",'77X'!$C$3:$C$2353,B91)</f>
        <v>0</v>
      </c>
      <c r="G91" s="307">
        <f t="shared" si="5"/>
        <v>0</v>
      </c>
      <c r="H91" s="308">
        <v>0</v>
      </c>
      <c r="I91" s="306">
        <f>COUNTIFS('77X'!$G$3:$G$2353,"K",'77X'!$C$3:$C$2353,B91)</f>
        <v>20</v>
      </c>
      <c r="J91" s="307">
        <f t="shared" si="6"/>
        <v>1</v>
      </c>
      <c r="K91" s="308">
        <v>20</v>
      </c>
      <c r="L91" s="308">
        <f t="shared" si="7"/>
        <v>0</v>
      </c>
      <c r="M91" s="306">
        <v>7</v>
      </c>
      <c r="N91" s="308">
        <f t="shared" si="8"/>
        <v>13</v>
      </c>
      <c r="O91" s="307">
        <f t="shared" si="9"/>
        <v>0.65</v>
      </c>
      <c r="P91" s="309"/>
      <c r="Q91" s="310"/>
      <c r="R91" s="311"/>
      <c r="S91" s="311"/>
      <c r="T91" s="310"/>
      <c r="U91" s="310"/>
    </row>
    <row r="92" spans="1:21" ht="32.1" customHeight="1">
      <c r="A92" s="301">
        <f t="shared" si="4"/>
        <v>86</v>
      </c>
      <c r="B92" s="302" t="s">
        <v>5947</v>
      </c>
      <c r="C92" s="303">
        <v>9977.3799999999992</v>
      </c>
      <c r="D92" s="304">
        <f>SUMIFS('77X'!$F$3:$F$2353,'77X'!$C$3:$C$2353,$B92)</f>
        <v>4156</v>
      </c>
      <c r="E92" s="306">
        <v>26</v>
      </c>
      <c r="F92" s="306">
        <f>COUNTIFS('77X'!$G$3:$G$2353,"Đ",'77X'!$C$3:$C$2353,B92)</f>
        <v>16</v>
      </c>
      <c r="G92" s="307">
        <f t="shared" si="5"/>
        <v>0.61538461538461542</v>
      </c>
      <c r="H92" s="308">
        <v>1</v>
      </c>
      <c r="I92" s="306">
        <f>COUNTIFS('77X'!$G$3:$G$2353,"K",'77X'!$C$3:$C$2353,B92)</f>
        <v>10</v>
      </c>
      <c r="J92" s="307">
        <f t="shared" si="6"/>
        <v>0.38461538461538464</v>
      </c>
      <c r="K92" s="308">
        <v>9</v>
      </c>
      <c r="L92" s="308">
        <f t="shared" si="7"/>
        <v>1</v>
      </c>
      <c r="M92" s="306">
        <v>12</v>
      </c>
      <c r="N92" s="308">
        <f t="shared" si="8"/>
        <v>14</v>
      </c>
      <c r="O92" s="307">
        <f t="shared" si="9"/>
        <v>0.53846153846153844</v>
      </c>
      <c r="P92" s="309" t="s">
        <v>6376</v>
      </c>
      <c r="Q92" s="310"/>
      <c r="R92" s="311">
        <v>12</v>
      </c>
      <c r="S92" s="311">
        <v>1</v>
      </c>
      <c r="T92" s="310"/>
      <c r="U92" s="310"/>
    </row>
    <row r="93" spans="1:21" ht="32.1" customHeight="1">
      <c r="A93" s="301">
        <f t="shared" si="4"/>
        <v>87</v>
      </c>
      <c r="B93" s="302" t="s">
        <v>5999</v>
      </c>
      <c r="C93" s="303">
        <v>8352.6299999999992</v>
      </c>
      <c r="D93" s="304">
        <f>SUMIFS('77X'!$F$3:$F$2353,'77X'!$C$3:$C$2353,$B93)</f>
        <v>9739</v>
      </c>
      <c r="E93" s="306">
        <v>72</v>
      </c>
      <c r="F93" s="306">
        <f>COUNTIFS('77X'!$G$3:$G$2353,"Đ",'77X'!$C$3:$C$2353,B93)</f>
        <v>22</v>
      </c>
      <c r="G93" s="307">
        <f t="shared" si="5"/>
        <v>0.30555555555555558</v>
      </c>
      <c r="H93" s="308">
        <v>0</v>
      </c>
      <c r="I93" s="306">
        <f>COUNTIFS('77X'!$G$3:$G$2353,"K",'77X'!$C$3:$C$2353,B93)</f>
        <v>50</v>
      </c>
      <c r="J93" s="307">
        <f t="shared" si="6"/>
        <v>0.69444444444444442</v>
      </c>
      <c r="K93" s="308">
        <v>50</v>
      </c>
      <c r="L93" s="308">
        <f t="shared" si="7"/>
        <v>0</v>
      </c>
      <c r="M93" s="306">
        <v>30</v>
      </c>
      <c r="N93" s="308">
        <f t="shared" si="8"/>
        <v>42</v>
      </c>
      <c r="O93" s="307">
        <f t="shared" si="9"/>
        <v>0.58333333333333337</v>
      </c>
      <c r="P93" s="309"/>
      <c r="Q93" s="310"/>
      <c r="R93" s="311"/>
      <c r="S93" s="311"/>
      <c r="T93" s="310"/>
      <c r="U93" s="310"/>
    </row>
    <row r="94" spans="1:21" ht="32.1" customHeight="1">
      <c r="A94" s="301">
        <f t="shared" si="4"/>
        <v>88</v>
      </c>
      <c r="B94" s="302" t="s">
        <v>6091</v>
      </c>
      <c r="C94" s="303">
        <v>16015.47</v>
      </c>
      <c r="D94" s="304">
        <f>SUMIFS('77X'!$F$3:$F$2353,'77X'!$C$3:$C$2353,$B94)</f>
        <v>1569</v>
      </c>
      <c r="E94" s="306">
        <v>22</v>
      </c>
      <c r="F94" s="306">
        <f>COUNTIFS('77X'!$G$3:$G$2353,"Đ",'77X'!$C$3:$C$2353,B94)</f>
        <v>0</v>
      </c>
      <c r="G94" s="307">
        <f t="shared" si="5"/>
        <v>0</v>
      </c>
      <c r="H94" s="308">
        <v>0</v>
      </c>
      <c r="I94" s="306">
        <f>COUNTIFS('77X'!$G$3:$G$2353,"K",'77X'!$C$3:$C$2353,B94)</f>
        <v>22</v>
      </c>
      <c r="J94" s="307">
        <f t="shared" si="6"/>
        <v>1</v>
      </c>
      <c r="K94" s="308">
        <v>21</v>
      </c>
      <c r="L94" s="308">
        <f t="shared" si="7"/>
        <v>1</v>
      </c>
      <c r="M94" s="306">
        <v>9</v>
      </c>
      <c r="N94" s="308">
        <f t="shared" si="8"/>
        <v>13</v>
      </c>
      <c r="O94" s="307">
        <f t="shared" si="9"/>
        <v>0.59090909090909094</v>
      </c>
      <c r="P94" s="309"/>
      <c r="Q94" s="310"/>
      <c r="R94" s="311"/>
      <c r="S94" s="311"/>
      <c r="T94" s="310"/>
      <c r="U94" s="310"/>
    </row>
    <row r="95" spans="1:21" ht="32.1" customHeight="1">
      <c r="A95" s="301">
        <f t="shared" si="4"/>
        <v>89</v>
      </c>
      <c r="B95" s="302" t="s">
        <v>6128</v>
      </c>
      <c r="C95" s="303">
        <v>10070.969999999999</v>
      </c>
      <c r="D95" s="304">
        <f>SUMIFS('77X'!$F$3:$F$2353,'77X'!$C$3:$C$2353,$B95)</f>
        <v>1583</v>
      </c>
      <c r="E95" s="306">
        <v>20</v>
      </c>
      <c r="F95" s="306">
        <f>COUNTIFS('77X'!$G$3:$G$2353,"Đ",'77X'!$C$3:$C$2353,B95)</f>
        <v>0</v>
      </c>
      <c r="G95" s="307">
        <f t="shared" si="5"/>
        <v>0</v>
      </c>
      <c r="H95" s="308">
        <v>0</v>
      </c>
      <c r="I95" s="306">
        <f>COUNTIFS('77X'!$G$3:$G$2353,"K",'77X'!$C$3:$C$2353,B95)</f>
        <v>20</v>
      </c>
      <c r="J95" s="307">
        <f t="shared" si="6"/>
        <v>1</v>
      </c>
      <c r="K95" s="308">
        <v>20</v>
      </c>
      <c r="L95" s="308">
        <f t="shared" si="7"/>
        <v>0</v>
      </c>
      <c r="M95" s="306">
        <v>8</v>
      </c>
      <c r="N95" s="308">
        <f t="shared" si="8"/>
        <v>12</v>
      </c>
      <c r="O95" s="307">
        <f t="shared" si="9"/>
        <v>0.6</v>
      </c>
      <c r="P95" s="309"/>
      <c r="Q95" s="310"/>
      <c r="R95" s="311"/>
      <c r="S95" s="311"/>
      <c r="T95" s="310"/>
      <c r="U95" s="310"/>
    </row>
    <row r="96" spans="1:21" ht="32.1" customHeight="1">
      <c r="A96" s="301">
        <f t="shared" si="4"/>
        <v>90</v>
      </c>
      <c r="B96" s="302" t="s">
        <v>6174</v>
      </c>
      <c r="C96" s="303">
        <v>11598.18</v>
      </c>
      <c r="D96" s="304">
        <f>SUMIFS('77X'!$F$3:$F$2353,'77X'!$C$3:$C$2353,$B96)</f>
        <v>1762</v>
      </c>
      <c r="E96" s="306">
        <v>17</v>
      </c>
      <c r="F96" s="306">
        <f>COUNTIFS('77X'!$G$3:$G$2353,"Đ",'77X'!$C$3:$C$2353,B96)</f>
        <v>0</v>
      </c>
      <c r="G96" s="307">
        <f t="shared" si="5"/>
        <v>0</v>
      </c>
      <c r="H96" s="308">
        <v>0</v>
      </c>
      <c r="I96" s="306">
        <f>COUNTIFS('77X'!$G$3:$G$2353,"K",'77X'!$C$3:$C$2353,B96)</f>
        <v>17</v>
      </c>
      <c r="J96" s="307">
        <f t="shared" si="6"/>
        <v>1</v>
      </c>
      <c r="K96" s="308">
        <v>17</v>
      </c>
      <c r="L96" s="308">
        <f t="shared" si="7"/>
        <v>0</v>
      </c>
      <c r="M96" s="306">
        <v>10</v>
      </c>
      <c r="N96" s="308">
        <f t="shared" si="8"/>
        <v>7</v>
      </c>
      <c r="O96" s="307">
        <f t="shared" si="9"/>
        <v>0.41176470588235292</v>
      </c>
      <c r="P96" s="309"/>
      <c r="Q96" s="310"/>
      <c r="R96" s="311"/>
      <c r="S96" s="311"/>
      <c r="T96" s="310"/>
      <c r="U96" s="310"/>
    </row>
    <row r="97" spans="1:21" ht="32.1" customHeight="1">
      <c r="A97" s="301">
        <f t="shared" si="4"/>
        <v>91</v>
      </c>
      <c r="B97" s="302" t="s">
        <v>6208</v>
      </c>
      <c r="C97" s="303">
        <v>16580.39</v>
      </c>
      <c r="D97" s="304">
        <f>SUMIFS('77X'!$F$3:$F$2353,'77X'!$C$3:$C$2353,$B97)</f>
        <v>1309</v>
      </c>
      <c r="E97" s="306">
        <v>17</v>
      </c>
      <c r="F97" s="306">
        <f>COUNTIFS('77X'!$G$3:$G$2353,"Đ",'77X'!$C$3:$C$2353,B97)</f>
        <v>1</v>
      </c>
      <c r="G97" s="307">
        <f t="shared" si="5"/>
        <v>5.8823529411764705E-2</v>
      </c>
      <c r="H97" s="308">
        <v>0</v>
      </c>
      <c r="I97" s="306">
        <f>COUNTIFS('77X'!$G$3:$G$2353,"K",'77X'!$C$3:$C$2353,B97)</f>
        <v>16</v>
      </c>
      <c r="J97" s="307">
        <f t="shared" si="6"/>
        <v>0.94117647058823528</v>
      </c>
      <c r="K97" s="308">
        <v>16</v>
      </c>
      <c r="L97" s="308">
        <f t="shared" si="7"/>
        <v>0</v>
      </c>
      <c r="M97" s="306">
        <v>8</v>
      </c>
      <c r="N97" s="308">
        <f t="shared" si="8"/>
        <v>9</v>
      </c>
      <c r="O97" s="307">
        <f t="shared" si="9"/>
        <v>0.52941176470588236</v>
      </c>
      <c r="P97" s="309"/>
      <c r="Q97" s="310"/>
      <c r="R97" s="311"/>
      <c r="S97" s="311"/>
      <c r="T97" s="310"/>
      <c r="U97" s="310"/>
    </row>
    <row r="98" spans="1:21" ht="32.1" customHeight="1">
      <c r="A98" s="301">
        <f t="shared" si="4"/>
        <v>92</v>
      </c>
      <c r="B98" s="302" t="s">
        <v>6241</v>
      </c>
      <c r="C98" s="303">
        <v>11276.22</v>
      </c>
      <c r="D98" s="304">
        <f>SUMIFS('77X'!$F$3:$F$2353,'77X'!$C$3:$C$2353,$B98)</f>
        <v>5512</v>
      </c>
      <c r="E98" s="306">
        <v>40</v>
      </c>
      <c r="F98" s="306">
        <f>COUNTIFS('77X'!$G$3:$G$2353,"Đ",'77X'!$C$3:$C$2353,B98)</f>
        <v>18</v>
      </c>
      <c r="G98" s="307">
        <f t="shared" si="5"/>
        <v>0.45</v>
      </c>
      <c r="H98" s="308">
        <v>12</v>
      </c>
      <c r="I98" s="306">
        <f>COUNTIFS('77X'!$G$3:$G$2353,"K",'77X'!$C$3:$C$2353,B98)</f>
        <v>22</v>
      </c>
      <c r="J98" s="307">
        <f t="shared" si="6"/>
        <v>0.55000000000000004</v>
      </c>
      <c r="K98" s="308">
        <v>22</v>
      </c>
      <c r="L98" s="308">
        <f t="shared" si="7"/>
        <v>0</v>
      </c>
      <c r="M98" s="306">
        <v>28</v>
      </c>
      <c r="N98" s="308">
        <f t="shared" si="8"/>
        <v>12</v>
      </c>
      <c r="O98" s="307">
        <f t="shared" si="9"/>
        <v>0.3</v>
      </c>
      <c r="P98" s="309"/>
      <c r="Q98" s="310"/>
      <c r="R98" s="311"/>
      <c r="S98" s="311"/>
      <c r="T98" s="310"/>
      <c r="U98" s="310"/>
    </row>
    <row r="99" spans="1:21" ht="12.75" customHeight="1">
      <c r="A99" s="318"/>
      <c r="B99" s="318"/>
      <c r="C99" s="318"/>
      <c r="D99" s="318"/>
      <c r="E99" s="272"/>
      <c r="F99" s="320"/>
      <c r="G99" s="321"/>
      <c r="H99" s="276"/>
      <c r="I99" s="276"/>
      <c r="J99" s="321"/>
      <c r="K99" s="310"/>
      <c r="L99" s="322"/>
      <c r="M99" s="276"/>
      <c r="N99" s="310"/>
      <c r="O99" s="321"/>
      <c r="P99" s="324"/>
      <c r="Q99" s="310"/>
      <c r="R99" s="311"/>
      <c r="S99" s="311"/>
      <c r="T99" s="310"/>
      <c r="U99" s="310"/>
    </row>
    <row r="100" spans="1:21">
      <c r="A100" s="325"/>
      <c r="B100" s="325">
        <f t="shared" ref="B100:O100" si="10">COUNTBLANK(B7:B98)</f>
        <v>0</v>
      </c>
      <c r="C100" s="325">
        <f t="shared" si="10"/>
        <v>0</v>
      </c>
      <c r="D100" s="325">
        <f t="shared" si="10"/>
        <v>0</v>
      </c>
      <c r="E100" s="325">
        <f t="shared" si="10"/>
        <v>0</v>
      </c>
      <c r="F100" s="325">
        <f t="shared" si="10"/>
        <v>0</v>
      </c>
      <c r="G100" s="325">
        <f t="shared" si="10"/>
        <v>0</v>
      </c>
      <c r="H100" s="325">
        <f t="shared" si="10"/>
        <v>0</v>
      </c>
      <c r="I100" s="325">
        <f t="shared" si="10"/>
        <v>0</v>
      </c>
      <c r="J100" s="325">
        <f t="shared" si="10"/>
        <v>0</v>
      </c>
      <c r="K100" s="325">
        <f t="shared" si="10"/>
        <v>0</v>
      </c>
      <c r="L100" s="325">
        <f t="shared" si="10"/>
        <v>0</v>
      </c>
      <c r="M100" s="325">
        <f t="shared" si="10"/>
        <v>0</v>
      </c>
      <c r="N100" s="325">
        <f t="shared" si="10"/>
        <v>0</v>
      </c>
      <c r="O100" s="325">
        <f t="shared" si="10"/>
        <v>0</v>
      </c>
      <c r="P100" s="325">
        <f t="shared" ref="P100" si="11">COUNTA(P7:P98)</f>
        <v>13</v>
      </c>
      <c r="Q100" s="298"/>
      <c r="R100" s="299">
        <f t="shared" ref="R100:S100" si="12">COUNTA(R7:R98)</f>
        <v>13</v>
      </c>
      <c r="S100" s="299">
        <f t="shared" si="12"/>
        <v>13</v>
      </c>
      <c r="T100" s="325"/>
      <c r="U100" s="325"/>
    </row>
    <row r="101" spans="1:21">
      <c r="A101" s="318"/>
      <c r="B101" s="318"/>
      <c r="C101" s="318"/>
      <c r="D101" s="318"/>
      <c r="E101" s="272"/>
      <c r="F101" s="320"/>
      <c r="G101" s="321"/>
      <c r="H101" s="276"/>
      <c r="I101" s="276"/>
      <c r="J101" s="321"/>
      <c r="K101" s="310"/>
      <c r="L101" s="322"/>
      <c r="M101" s="276"/>
      <c r="N101" s="310"/>
      <c r="O101" s="321"/>
      <c r="P101" s="324"/>
      <c r="Q101" s="310"/>
      <c r="R101" s="311"/>
      <c r="S101" s="311"/>
      <c r="T101" s="310"/>
      <c r="U101" s="310"/>
    </row>
    <row r="102" spans="1:21">
      <c r="A102" s="326"/>
      <c r="B102" s="326"/>
      <c r="C102" s="326"/>
      <c r="D102" s="326"/>
      <c r="E102" s="326"/>
      <c r="F102" s="326"/>
      <c r="G102" s="325"/>
      <c r="H102" s="327">
        <f>F6-H6</f>
        <v>482</v>
      </c>
      <c r="I102" s="327">
        <f>H102+K102</f>
        <v>2926</v>
      </c>
      <c r="J102" s="325"/>
      <c r="K102" s="327">
        <f>K6</f>
        <v>2444</v>
      </c>
      <c r="L102" s="325"/>
      <c r="M102" s="325"/>
      <c r="N102" s="325"/>
      <c r="O102" s="325"/>
      <c r="P102" s="328"/>
      <c r="Q102" s="325"/>
      <c r="R102" s="325"/>
      <c r="S102" s="325"/>
      <c r="T102" s="325"/>
      <c r="U102" s="325"/>
    </row>
    <row r="103" spans="1:21">
      <c r="A103" s="318"/>
      <c r="B103" s="318"/>
      <c r="C103" s="318"/>
      <c r="D103" s="318"/>
      <c r="E103" s="272"/>
      <c r="F103" s="320"/>
      <c r="G103" s="321"/>
      <c r="H103" s="276"/>
      <c r="I103" s="276"/>
      <c r="J103" s="321"/>
      <c r="K103" s="310"/>
      <c r="L103" s="322"/>
      <c r="M103" s="276"/>
      <c r="N103" s="310"/>
      <c r="O103" s="321"/>
      <c r="P103" s="324"/>
      <c r="Q103" s="310"/>
      <c r="R103" s="311"/>
      <c r="S103" s="311"/>
      <c r="T103" s="310"/>
      <c r="U103" s="310"/>
    </row>
    <row r="104" spans="1:21">
      <c r="A104" s="318"/>
      <c r="B104" s="318"/>
      <c r="C104" s="318"/>
      <c r="D104" s="318"/>
      <c r="E104" s="272"/>
      <c r="F104" s="320"/>
      <c r="G104" s="321"/>
      <c r="H104" s="276"/>
      <c r="I104" s="276"/>
      <c r="J104" s="321"/>
      <c r="K104" s="310"/>
      <c r="L104" s="322"/>
      <c r="M104" s="276"/>
      <c r="N104" s="310"/>
      <c r="O104" s="321"/>
      <c r="P104" s="324"/>
      <c r="Q104" s="310"/>
      <c r="R104" s="311"/>
      <c r="S104" s="311"/>
      <c r="T104" s="310"/>
      <c r="U104" s="310"/>
    </row>
    <row r="105" spans="1:21">
      <c r="A105" s="318"/>
      <c r="B105" s="318"/>
      <c r="C105" s="318"/>
      <c r="D105" s="318"/>
      <c r="E105" s="272"/>
      <c r="F105" s="320"/>
      <c r="G105" s="321"/>
      <c r="H105" s="276"/>
      <c r="I105" s="276"/>
      <c r="J105" s="321"/>
      <c r="K105" s="310"/>
      <c r="L105" s="322"/>
      <c r="M105" s="276"/>
      <c r="N105" s="310"/>
      <c r="O105" s="321"/>
      <c r="P105" s="324"/>
      <c r="Q105" s="310"/>
      <c r="R105" s="311"/>
      <c r="S105" s="311"/>
      <c r="T105" s="310"/>
      <c r="U105" s="310"/>
    </row>
    <row r="106" spans="1:21">
      <c r="A106" s="318"/>
      <c r="B106" s="318"/>
      <c r="C106" s="318"/>
      <c r="D106" s="318"/>
      <c r="E106" s="272"/>
      <c r="F106" s="320"/>
      <c r="G106" s="321"/>
      <c r="H106" s="276"/>
      <c r="I106" s="276"/>
      <c r="J106" s="321"/>
      <c r="K106" s="310"/>
      <c r="L106" s="322"/>
      <c r="M106" s="276"/>
      <c r="N106" s="310"/>
      <c r="O106" s="321"/>
      <c r="P106" s="324"/>
      <c r="Q106" s="310"/>
      <c r="R106" s="311"/>
      <c r="S106" s="311"/>
      <c r="T106" s="310"/>
      <c r="U106" s="310"/>
    </row>
  </sheetData>
  <sheetProtection sheet="1" objects="1" scenarios="1"/>
  <autoFilter ref="A6:S98"/>
  <mergeCells count="13">
    <mergeCell ref="B1:C1"/>
    <mergeCell ref="B2:C2"/>
    <mergeCell ref="A3:P3"/>
    <mergeCell ref="A4:A5"/>
    <mergeCell ref="B4:B5"/>
    <mergeCell ref="C4:C5"/>
    <mergeCell ref="D4:D5"/>
    <mergeCell ref="E4:E5"/>
    <mergeCell ref="P4:P5"/>
    <mergeCell ref="F4:H4"/>
    <mergeCell ref="I4:L4"/>
    <mergeCell ref="M4:M5"/>
    <mergeCell ref="N4:O4"/>
  </mergeCells>
  <printOptions horizontalCentered="1"/>
  <pageMargins left="0.23622047244094491" right="0.23622047244094491" top="0.57999999999999996" bottom="0.37" header="0.28999999999999998" footer="0"/>
  <pageSetup paperSize="9" scale="99" fitToHeight="0" pageOrder="overThenDown" orientation="landscape" blackAndWhite="1" r:id="rId1"/>
  <headerFooter differentFirst="1">
    <oddHeader>&amp;C&amp;P/ &amp;N</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outlinePr summaryBelow="0" summaryRight="0"/>
    <pageSetUpPr fitToPage="1"/>
  </sheetPr>
  <dimension ref="A1:U106"/>
  <sheetViews>
    <sheetView tabSelected="1" view="pageBreakPreview" zoomScale="115" zoomScaleNormal="100" zoomScaleSheetLayoutView="115" workbookViewId="0">
      <pane xSplit="4" ySplit="6" topLeftCell="E70" activePane="bottomRight" state="frozen"/>
      <selection activeCell="M101" sqref="M101"/>
      <selection pane="topRight" activeCell="M101" sqref="M101"/>
      <selection pane="bottomLeft" activeCell="M101" sqref="M101"/>
      <selection pane="bottomRight" activeCell="P94" sqref="P94"/>
    </sheetView>
  </sheetViews>
  <sheetFormatPr defaultColWidth="10.109375" defaultRowHeight="18.75"/>
  <cols>
    <col min="1" max="1" width="4" style="277" customWidth="1"/>
    <col min="2" max="2" width="18.33203125" style="277" customWidth="1"/>
    <col min="3" max="3" width="11.44140625" style="277" customWidth="1"/>
    <col min="4" max="4" width="10.5546875" style="277" customWidth="1"/>
    <col min="5" max="5" width="11.88671875" style="277" customWidth="1"/>
    <col min="6" max="6" width="7.21875" style="277" hidden="1" customWidth="1"/>
    <col min="7" max="7" width="8.5546875" style="277" hidden="1" customWidth="1"/>
    <col min="8" max="8" width="13.5546875" style="277" hidden="1" customWidth="1"/>
    <col min="9" max="9" width="7.44140625" style="277" hidden="1" customWidth="1"/>
    <col min="10" max="10" width="9.21875" style="277" hidden="1" customWidth="1"/>
    <col min="11" max="11" width="12.77734375" style="277" hidden="1" customWidth="1"/>
    <col min="12" max="12" width="13.6640625" style="277" hidden="1" customWidth="1"/>
    <col min="13" max="13" width="17.88671875" style="277" customWidth="1"/>
    <col min="14" max="14" width="10.109375" style="277" customWidth="1"/>
    <col min="15" max="15" width="10.88671875" style="277" customWidth="1"/>
    <col min="16" max="16" width="15.77734375" style="277" customWidth="1"/>
    <col min="17" max="17" width="5.6640625" style="277" customWidth="1"/>
    <col min="18" max="18" width="6.21875" style="277" customWidth="1"/>
    <col min="19" max="19" width="7.21875" style="277" customWidth="1"/>
    <col min="20" max="21" width="5.44140625" style="277" customWidth="1"/>
    <col min="22" max="16384" width="10.109375" style="277"/>
  </cols>
  <sheetData>
    <row r="1" spans="1:21" ht="19.5">
      <c r="A1" s="340"/>
      <c r="B1" s="372" t="s">
        <v>6420</v>
      </c>
      <c r="C1" s="372"/>
      <c r="D1" s="340"/>
      <c r="E1" s="341"/>
      <c r="F1" s="340"/>
      <c r="G1" s="329"/>
      <c r="H1" s="340"/>
      <c r="I1" s="340"/>
      <c r="J1" s="342"/>
      <c r="K1" s="340"/>
      <c r="L1" s="340"/>
      <c r="M1" s="343"/>
      <c r="O1" s="340" t="s">
        <v>6342</v>
      </c>
      <c r="P1" s="354"/>
      <c r="Q1" s="345"/>
      <c r="R1" s="346"/>
      <c r="S1" s="346"/>
      <c r="T1" s="345"/>
      <c r="U1" s="345"/>
    </row>
    <row r="2" spans="1:21" s="339" customFormat="1" ht="21.75" customHeight="1">
      <c r="A2" s="330"/>
      <c r="B2" s="373" t="s">
        <v>6419</v>
      </c>
      <c r="C2" s="373"/>
      <c r="D2" s="330"/>
      <c r="E2" s="331"/>
      <c r="F2" s="330"/>
      <c r="G2" s="332"/>
      <c r="H2" s="333"/>
      <c r="I2" s="333"/>
      <c r="J2" s="334"/>
      <c r="K2" s="333"/>
      <c r="L2" s="333"/>
      <c r="M2" s="335"/>
      <c r="O2" s="330" t="s">
        <v>6344</v>
      </c>
      <c r="P2" s="355"/>
      <c r="Q2" s="337"/>
      <c r="R2" s="338"/>
      <c r="S2" s="338"/>
      <c r="T2" s="337"/>
      <c r="U2" s="337"/>
    </row>
    <row r="3" spans="1:21" ht="75.75" customHeight="1">
      <c r="A3" s="374" t="s">
        <v>6428</v>
      </c>
      <c r="B3" s="374"/>
      <c r="C3" s="374"/>
      <c r="D3" s="374"/>
      <c r="E3" s="374"/>
      <c r="F3" s="374"/>
      <c r="G3" s="374"/>
      <c r="H3" s="374"/>
      <c r="I3" s="374"/>
      <c r="J3" s="374"/>
      <c r="K3" s="374"/>
      <c r="L3" s="374"/>
      <c r="M3" s="374"/>
      <c r="N3" s="374"/>
      <c r="O3" s="374"/>
      <c r="P3" s="374"/>
      <c r="Q3" s="276"/>
      <c r="R3" s="279"/>
      <c r="S3" s="279"/>
      <c r="T3" s="276"/>
      <c r="U3" s="276"/>
    </row>
    <row r="4" spans="1:21" ht="33">
      <c r="A4" s="368" t="s">
        <v>0</v>
      </c>
      <c r="B4" s="368" t="s">
        <v>6345</v>
      </c>
      <c r="C4" s="368" t="s">
        <v>6346</v>
      </c>
      <c r="D4" s="368" t="s">
        <v>6347</v>
      </c>
      <c r="E4" s="368" t="s">
        <v>6422</v>
      </c>
      <c r="F4" s="366" t="s">
        <v>6351</v>
      </c>
      <c r="G4" s="371"/>
      <c r="H4" s="367"/>
      <c r="I4" s="366" t="s">
        <v>6352</v>
      </c>
      <c r="J4" s="371"/>
      <c r="K4" s="371"/>
      <c r="L4" s="367"/>
      <c r="M4" s="368" t="s">
        <v>6423</v>
      </c>
      <c r="N4" s="366" t="s">
        <v>6427</v>
      </c>
      <c r="O4" s="367"/>
      <c r="P4" s="368" t="s">
        <v>226</v>
      </c>
      <c r="Q4" s="288"/>
      <c r="R4" s="289" t="s">
        <v>6359</v>
      </c>
      <c r="S4" s="289" t="s">
        <v>6360</v>
      </c>
      <c r="T4" s="288"/>
      <c r="U4" s="288"/>
    </row>
    <row r="5" spans="1:21" ht="49.5">
      <c r="A5" s="369"/>
      <c r="B5" s="369"/>
      <c r="C5" s="369"/>
      <c r="D5" s="369"/>
      <c r="E5" s="369"/>
      <c r="F5" s="290" t="s">
        <v>1673</v>
      </c>
      <c r="G5" s="291" t="s">
        <v>6361</v>
      </c>
      <c r="H5" s="286" t="s">
        <v>6362</v>
      </c>
      <c r="I5" s="290" t="s">
        <v>1673</v>
      </c>
      <c r="J5" s="291" t="s">
        <v>6361</v>
      </c>
      <c r="K5" s="290" t="s">
        <v>6363</v>
      </c>
      <c r="L5" s="290" t="s">
        <v>6364</v>
      </c>
      <c r="M5" s="369"/>
      <c r="N5" s="290" t="s">
        <v>1673</v>
      </c>
      <c r="O5" s="291" t="s">
        <v>6361</v>
      </c>
      <c r="P5" s="369"/>
      <c r="Q5" s="288"/>
      <c r="R5" s="289"/>
      <c r="S5" s="289"/>
      <c r="T5" s="288"/>
      <c r="U5" s="288"/>
    </row>
    <row r="6" spans="1:21" s="353" customFormat="1" ht="27.75" customHeight="1">
      <c r="A6" s="347"/>
      <c r="B6" s="347" t="s">
        <v>6365</v>
      </c>
      <c r="C6" s="348">
        <f t="shared" ref="C6:F6" si="0">SUM(C7:C98)</f>
        <v>837452.58999999985</v>
      </c>
      <c r="D6" s="349">
        <f t="shared" si="0"/>
        <v>433407</v>
      </c>
      <c r="E6" s="349">
        <f t="shared" si="0"/>
        <v>3145</v>
      </c>
      <c r="F6" s="349">
        <f t="shared" si="0"/>
        <v>659</v>
      </c>
      <c r="G6" s="350">
        <f>F6/$E$6</f>
        <v>0.20953895071542131</v>
      </c>
      <c r="H6" s="349">
        <f t="shared" ref="H6:I6" si="1">SUM(H7:H98)</f>
        <v>177</v>
      </c>
      <c r="I6" s="349">
        <f t="shared" si="1"/>
        <v>2486</v>
      </c>
      <c r="J6" s="350">
        <f>I6/$E$6</f>
        <v>0.79046104928457872</v>
      </c>
      <c r="K6" s="349">
        <f t="shared" ref="K6:N6" si="2">SUM(K7:K98)</f>
        <v>2444</v>
      </c>
      <c r="L6" s="347">
        <f t="shared" si="2"/>
        <v>42</v>
      </c>
      <c r="M6" s="349">
        <f t="shared" si="2"/>
        <v>1416</v>
      </c>
      <c r="N6" s="349">
        <f t="shared" si="2"/>
        <v>1729</v>
      </c>
      <c r="O6" s="350">
        <f>N6/$E6</f>
        <v>0.54976152623211449</v>
      </c>
      <c r="P6" s="351"/>
      <c r="Q6" s="352"/>
      <c r="R6" s="352">
        <f t="shared" ref="R6:S6" si="3">SUM(R7:R98)</f>
        <v>222</v>
      </c>
      <c r="S6" s="352">
        <f t="shared" si="3"/>
        <v>18</v>
      </c>
      <c r="T6" s="352"/>
      <c r="U6" s="352"/>
    </row>
    <row r="7" spans="1:21" ht="32.1" customHeight="1">
      <c r="A7" s="301">
        <f t="shared" ref="A7:A98" si="4">IF(LEN(B7)=0,"",SUBTOTAL(3,$B$7:B7))</f>
        <v>1</v>
      </c>
      <c r="B7" s="302" t="s">
        <v>263</v>
      </c>
      <c r="C7" s="303">
        <v>2113.2399999999998</v>
      </c>
      <c r="D7" s="304">
        <f>SUMIFS('15P'!$F$3:$F$796,'15P'!$C$3:$C$796,$B7)</f>
        <v>4913</v>
      </c>
      <c r="E7" s="306">
        <v>38</v>
      </c>
      <c r="F7" s="306">
        <f>COUNTIFS('15P'!$G$3:$G$796,"Đ",'15P'!$C$3:$C$796,B7)</f>
        <v>1</v>
      </c>
      <c r="G7" s="307">
        <f t="shared" ref="G7:G98" si="5">F7/E7</f>
        <v>2.6315789473684209E-2</v>
      </c>
      <c r="H7" s="308">
        <v>0</v>
      </c>
      <c r="I7" s="306">
        <f>COUNTIFS('15P'!$G$3:$G$796,"K",'15P'!$C$3:$C$796,B7)</f>
        <v>37</v>
      </c>
      <c r="J7" s="307">
        <f t="shared" ref="J7:J98" si="6">I7/E7</f>
        <v>0.97368421052631582</v>
      </c>
      <c r="K7" s="308">
        <v>37</v>
      </c>
      <c r="L7" s="308">
        <f t="shared" ref="L7:L98" si="7">IF(K7&lt;&gt;"",I7-K7,"")</f>
        <v>0</v>
      </c>
      <c r="M7" s="306">
        <v>12</v>
      </c>
      <c r="N7" s="308">
        <f t="shared" ref="N7:N98" si="8">IF(M7&lt;&gt;"",E7-M7,"")</f>
        <v>26</v>
      </c>
      <c r="O7" s="307">
        <f t="shared" ref="O7:O98" si="9">IF(M7&lt;&gt;"",N7/$E7,"")</f>
        <v>0.68421052631578949</v>
      </c>
      <c r="P7" s="309"/>
      <c r="Q7" s="310"/>
      <c r="R7" s="311"/>
      <c r="S7" s="311"/>
      <c r="T7" s="310"/>
      <c r="U7" s="310"/>
    </row>
    <row r="8" spans="1:21" ht="32.1" customHeight="1">
      <c r="A8" s="301">
        <f t="shared" si="4"/>
        <v>2</v>
      </c>
      <c r="B8" s="302" t="s">
        <v>365</v>
      </c>
      <c r="C8" s="303">
        <v>3502.26</v>
      </c>
      <c r="D8" s="304">
        <f>SUMIFS('15P'!$F$3:$F$796,'15P'!$C$3:$C$796,$B8)</f>
        <v>6701</v>
      </c>
      <c r="E8" s="306">
        <v>43</v>
      </c>
      <c r="F8" s="306">
        <f>COUNTIFS('15P'!$G$3:$G$796,"Đ",'15P'!$C$3:$C$796,B8)</f>
        <v>0</v>
      </c>
      <c r="G8" s="307">
        <f t="shared" si="5"/>
        <v>0</v>
      </c>
      <c r="H8" s="308">
        <v>0</v>
      </c>
      <c r="I8" s="306">
        <f>COUNTIFS('15P'!$G$3:$G$796,"K",'15P'!$C$3:$C$796,B8)</f>
        <v>43</v>
      </c>
      <c r="J8" s="307">
        <f t="shared" si="6"/>
        <v>1</v>
      </c>
      <c r="K8" s="308">
        <v>43</v>
      </c>
      <c r="L8" s="308">
        <f t="shared" si="7"/>
        <v>0</v>
      </c>
      <c r="M8" s="306">
        <v>15</v>
      </c>
      <c r="N8" s="308">
        <f t="shared" si="8"/>
        <v>28</v>
      </c>
      <c r="O8" s="307">
        <f t="shared" si="9"/>
        <v>0.65116279069767447</v>
      </c>
      <c r="P8" s="309"/>
      <c r="Q8" s="310"/>
      <c r="R8" s="311"/>
      <c r="S8" s="311"/>
      <c r="T8" s="310"/>
      <c r="U8" s="310"/>
    </row>
    <row r="9" spans="1:21" ht="32.1" customHeight="1">
      <c r="A9" s="301">
        <f t="shared" si="4"/>
        <v>3</v>
      </c>
      <c r="B9" s="302" t="s">
        <v>446</v>
      </c>
      <c r="C9" s="303">
        <v>7199.9</v>
      </c>
      <c r="D9" s="304">
        <f>SUMIFS('15P'!$F$3:$F$796,'15P'!$C$3:$C$796,$B9)</f>
        <v>6327</v>
      </c>
      <c r="E9" s="306">
        <v>45</v>
      </c>
      <c r="F9" s="306">
        <f>COUNTIFS('15P'!$G$3:$G$796,"Đ",'15P'!$C$3:$C$796,B9)</f>
        <v>1</v>
      </c>
      <c r="G9" s="307">
        <f t="shared" si="5"/>
        <v>2.2222222222222223E-2</v>
      </c>
      <c r="H9" s="308">
        <v>0</v>
      </c>
      <c r="I9" s="306">
        <f>COUNTIFS('15P'!$G$3:$G$796,"K",'15P'!$C$3:$C$796,B9)</f>
        <v>44</v>
      </c>
      <c r="J9" s="307">
        <f t="shared" si="6"/>
        <v>0.97777777777777775</v>
      </c>
      <c r="K9" s="308">
        <v>44</v>
      </c>
      <c r="L9" s="308">
        <f t="shared" si="7"/>
        <v>0</v>
      </c>
      <c r="M9" s="306">
        <v>16</v>
      </c>
      <c r="N9" s="308">
        <f t="shared" si="8"/>
        <v>29</v>
      </c>
      <c r="O9" s="307">
        <f t="shared" si="9"/>
        <v>0.64444444444444449</v>
      </c>
      <c r="P9" s="309"/>
      <c r="Q9" s="310"/>
      <c r="R9" s="311"/>
      <c r="S9" s="311"/>
      <c r="T9" s="310"/>
      <c r="U9" s="310"/>
    </row>
    <row r="10" spans="1:21" ht="32.1" customHeight="1">
      <c r="A10" s="301">
        <f t="shared" si="4"/>
        <v>4</v>
      </c>
      <c r="B10" s="302" t="s">
        <v>522</v>
      </c>
      <c r="C10" s="303">
        <v>3445.9</v>
      </c>
      <c r="D10" s="304">
        <f>SUMIFS('15P'!$F$3:$F$796,'15P'!$C$3:$C$796,$B10)</f>
        <v>6207</v>
      </c>
      <c r="E10" s="306">
        <v>45</v>
      </c>
      <c r="F10" s="306">
        <f>COUNTIFS('15P'!$G$3:$G$796,"Đ",'15P'!$C$3:$C$796,B10)</f>
        <v>2</v>
      </c>
      <c r="G10" s="307">
        <f t="shared" si="5"/>
        <v>4.4444444444444446E-2</v>
      </c>
      <c r="H10" s="308">
        <v>1</v>
      </c>
      <c r="I10" s="306">
        <f>COUNTIFS('15P'!$G$3:$G$796,"K",'15P'!$C$3:$C$796,B10)</f>
        <v>43</v>
      </c>
      <c r="J10" s="307">
        <f t="shared" si="6"/>
        <v>0.9555555555555556</v>
      </c>
      <c r="K10" s="308">
        <v>43</v>
      </c>
      <c r="L10" s="308">
        <f t="shared" si="7"/>
        <v>0</v>
      </c>
      <c r="M10" s="306">
        <v>15</v>
      </c>
      <c r="N10" s="308">
        <f t="shared" si="8"/>
        <v>30</v>
      </c>
      <c r="O10" s="307">
        <f t="shared" si="9"/>
        <v>0.66666666666666663</v>
      </c>
      <c r="P10" s="309"/>
      <c r="Q10" s="310"/>
      <c r="R10" s="311"/>
      <c r="S10" s="311"/>
      <c r="T10" s="310"/>
      <c r="U10" s="310"/>
    </row>
    <row r="11" spans="1:21" ht="32.1" customHeight="1">
      <c r="A11" s="301">
        <f t="shared" si="4"/>
        <v>5</v>
      </c>
      <c r="B11" s="302" t="s">
        <v>615</v>
      </c>
      <c r="C11" s="303">
        <v>2546.89</v>
      </c>
      <c r="D11" s="304">
        <f>SUMIFS('15P'!$F$3:$F$796,'15P'!$C$3:$C$796,$B11)</f>
        <v>13598</v>
      </c>
      <c r="E11" s="306">
        <v>50</v>
      </c>
      <c r="F11" s="306">
        <f>COUNTIFS('15P'!$G$3:$G$796,"Đ",'15P'!$C$3:$C$796,B11)</f>
        <v>15</v>
      </c>
      <c r="G11" s="307">
        <f t="shared" si="5"/>
        <v>0.3</v>
      </c>
      <c r="H11" s="308">
        <v>13</v>
      </c>
      <c r="I11" s="306">
        <f>COUNTIFS('15P'!$G$3:$G$796,"K",'15P'!$C$3:$C$796,B11)</f>
        <v>35</v>
      </c>
      <c r="J11" s="307">
        <f t="shared" si="6"/>
        <v>0.7</v>
      </c>
      <c r="K11" s="308">
        <v>35</v>
      </c>
      <c r="L11" s="308">
        <f t="shared" si="7"/>
        <v>0</v>
      </c>
      <c r="M11" s="356">
        <v>35</v>
      </c>
      <c r="N11" s="357">
        <f t="shared" si="8"/>
        <v>15</v>
      </c>
      <c r="O11" s="307">
        <f t="shared" si="9"/>
        <v>0.3</v>
      </c>
      <c r="P11" s="309"/>
      <c r="Q11" s="310"/>
      <c r="R11" s="311"/>
      <c r="S11" s="311"/>
      <c r="T11" s="310"/>
      <c r="U11" s="310"/>
    </row>
    <row r="12" spans="1:21" ht="32.1" customHeight="1">
      <c r="A12" s="301">
        <f t="shared" si="4"/>
        <v>6</v>
      </c>
      <c r="B12" s="302" t="s">
        <v>659</v>
      </c>
      <c r="C12" s="303">
        <v>3928.59</v>
      </c>
      <c r="D12" s="304">
        <f>SUMIFS('15P'!$F$3:$F$796,'15P'!$C$3:$C$796,$B12)</f>
        <v>11841</v>
      </c>
      <c r="E12" s="306">
        <v>60</v>
      </c>
      <c r="F12" s="306">
        <f>COUNTIFS('15P'!$G$3:$G$796,"Đ",'15P'!$C$3:$C$796,B12)</f>
        <v>10</v>
      </c>
      <c r="G12" s="307">
        <f t="shared" si="5"/>
        <v>0.16666666666666666</v>
      </c>
      <c r="H12" s="308">
        <v>7</v>
      </c>
      <c r="I12" s="306">
        <f>COUNTIFS('15P'!$G$3:$G$796,"K",'15P'!$C$3:$C$796,B12)</f>
        <v>50</v>
      </c>
      <c r="J12" s="307">
        <f t="shared" si="6"/>
        <v>0.83333333333333337</v>
      </c>
      <c r="K12" s="308">
        <v>50</v>
      </c>
      <c r="L12" s="308">
        <f t="shared" si="7"/>
        <v>0</v>
      </c>
      <c r="M12" s="306">
        <v>30</v>
      </c>
      <c r="N12" s="308">
        <f t="shared" si="8"/>
        <v>30</v>
      </c>
      <c r="O12" s="307">
        <f t="shared" si="9"/>
        <v>0.5</v>
      </c>
      <c r="P12" s="309"/>
      <c r="Q12" s="310"/>
      <c r="R12" s="311"/>
      <c r="S12" s="311"/>
      <c r="T12" s="310"/>
      <c r="U12" s="310"/>
    </row>
    <row r="13" spans="1:21" ht="32.1" customHeight="1">
      <c r="A13" s="301">
        <f t="shared" si="4"/>
        <v>7</v>
      </c>
      <c r="B13" s="302" t="s">
        <v>762</v>
      </c>
      <c r="C13" s="303">
        <v>1472.47</v>
      </c>
      <c r="D13" s="304">
        <f>SUMIFS('15P'!$F$3:$F$796,'15P'!$C$3:$C$796,$B13)</f>
        <v>27006</v>
      </c>
      <c r="E13" s="306">
        <v>110</v>
      </c>
      <c r="F13" s="306">
        <f>COUNTIFS('15P'!$G$3:$G$796,"Đ",'15P'!$C$3:$C$796,B13)</f>
        <v>23</v>
      </c>
      <c r="G13" s="307">
        <f t="shared" si="5"/>
        <v>0.20909090909090908</v>
      </c>
      <c r="H13" s="308">
        <v>14</v>
      </c>
      <c r="I13" s="306">
        <f>COUNTIFS('15P'!$G$3:$G$796,"K",'15P'!$C$3:$C$796,B13)</f>
        <v>87</v>
      </c>
      <c r="J13" s="307">
        <f t="shared" si="6"/>
        <v>0.79090909090909089</v>
      </c>
      <c r="K13" s="308">
        <v>87</v>
      </c>
      <c r="L13" s="308">
        <f t="shared" si="7"/>
        <v>0</v>
      </c>
      <c r="M13" s="306">
        <v>61</v>
      </c>
      <c r="N13" s="308">
        <f t="shared" si="8"/>
        <v>49</v>
      </c>
      <c r="O13" s="307">
        <f t="shared" si="9"/>
        <v>0.44545454545454544</v>
      </c>
      <c r="P13" s="309"/>
      <c r="Q13" s="310"/>
      <c r="R13" s="311"/>
      <c r="S13" s="311"/>
      <c r="T13" s="310"/>
      <c r="U13" s="310"/>
    </row>
    <row r="14" spans="1:21" ht="32.1" customHeight="1">
      <c r="A14" s="301">
        <f t="shared" si="4"/>
        <v>8</v>
      </c>
      <c r="B14" s="302" t="s">
        <v>872</v>
      </c>
      <c r="C14" s="303">
        <v>4101.43</v>
      </c>
      <c r="D14" s="304">
        <f>SUMIFS('15P'!$F$3:$F$796,'15P'!$C$3:$C$796,$B14)</f>
        <v>10721</v>
      </c>
      <c r="E14" s="306">
        <v>57</v>
      </c>
      <c r="F14" s="306">
        <f>COUNTIFS('15P'!$G$3:$G$796,"Đ",'15P'!$C$3:$C$796,B14)</f>
        <v>8</v>
      </c>
      <c r="G14" s="307">
        <f t="shared" si="5"/>
        <v>0.14035087719298245</v>
      </c>
      <c r="H14" s="308">
        <v>1</v>
      </c>
      <c r="I14" s="306">
        <f>COUNTIFS('15P'!$G$3:$G$796,"K",'15P'!$C$3:$C$796,B14)</f>
        <v>49</v>
      </c>
      <c r="J14" s="307">
        <f t="shared" si="6"/>
        <v>0.85964912280701755</v>
      </c>
      <c r="K14" s="308">
        <v>49</v>
      </c>
      <c r="L14" s="308">
        <f t="shared" si="7"/>
        <v>0</v>
      </c>
      <c r="M14" s="306">
        <v>21</v>
      </c>
      <c r="N14" s="308">
        <f t="shared" si="8"/>
        <v>36</v>
      </c>
      <c r="O14" s="307">
        <f t="shared" si="9"/>
        <v>0.63157894736842102</v>
      </c>
      <c r="P14" s="309"/>
      <c r="Q14" s="310"/>
      <c r="R14" s="311"/>
      <c r="S14" s="311"/>
      <c r="T14" s="310"/>
      <c r="U14" s="310"/>
    </row>
    <row r="15" spans="1:21" ht="32.1" customHeight="1">
      <c r="A15" s="301">
        <f t="shared" si="4"/>
        <v>9</v>
      </c>
      <c r="B15" s="302" t="s">
        <v>950</v>
      </c>
      <c r="C15" s="303">
        <v>7326.58</v>
      </c>
      <c r="D15" s="304">
        <f>SUMIFS('15P'!$F$3:$F$796,'15P'!$C$3:$C$796,$B15)</f>
        <v>7057</v>
      </c>
      <c r="E15" s="306">
        <v>57</v>
      </c>
      <c r="F15" s="306">
        <f>COUNTIFS('15P'!$G$3:$G$796,"Đ",'15P'!$C$3:$C$796,B15)</f>
        <v>0</v>
      </c>
      <c r="G15" s="307">
        <f t="shared" si="5"/>
        <v>0</v>
      </c>
      <c r="H15" s="308">
        <v>0</v>
      </c>
      <c r="I15" s="306">
        <f>COUNTIFS('15P'!$G$3:$G$796,"K",'15P'!$C$3:$C$796,B15)</f>
        <v>57</v>
      </c>
      <c r="J15" s="307">
        <f t="shared" si="6"/>
        <v>1</v>
      </c>
      <c r="K15" s="308">
        <v>57</v>
      </c>
      <c r="L15" s="308">
        <f t="shared" si="7"/>
        <v>0</v>
      </c>
      <c r="M15" s="306">
        <v>19</v>
      </c>
      <c r="N15" s="308">
        <f t="shared" si="8"/>
        <v>38</v>
      </c>
      <c r="O15" s="307">
        <f t="shared" si="9"/>
        <v>0.66666666666666663</v>
      </c>
      <c r="P15" s="309"/>
      <c r="Q15" s="310"/>
      <c r="R15" s="311"/>
      <c r="S15" s="311"/>
      <c r="T15" s="310"/>
      <c r="U15" s="310"/>
    </row>
    <row r="16" spans="1:21" ht="32.1" customHeight="1">
      <c r="A16" s="301">
        <f t="shared" si="4"/>
        <v>10</v>
      </c>
      <c r="B16" s="302" t="s">
        <v>1097</v>
      </c>
      <c r="C16" s="303">
        <v>2472.2800000000002</v>
      </c>
      <c r="D16" s="304">
        <f>SUMIFS('15P'!$F$3:$F$796,'15P'!$C$3:$C$796,$B16)</f>
        <v>10798</v>
      </c>
      <c r="E16" s="306">
        <v>48</v>
      </c>
      <c r="F16" s="306">
        <f>COUNTIFS('15P'!$G$3:$G$796,"Đ",'15P'!$C$3:$C$796,B16)</f>
        <v>4</v>
      </c>
      <c r="G16" s="307">
        <f t="shared" si="5"/>
        <v>8.3333333333333329E-2</v>
      </c>
      <c r="H16" s="308">
        <v>2</v>
      </c>
      <c r="I16" s="306">
        <f>COUNTIFS('15P'!$G$3:$G$796,"K",'15P'!$C$3:$C$796,B16)</f>
        <v>44</v>
      </c>
      <c r="J16" s="307">
        <f t="shared" si="6"/>
        <v>0.91666666666666663</v>
      </c>
      <c r="K16" s="308">
        <v>44</v>
      </c>
      <c r="L16" s="308">
        <f t="shared" si="7"/>
        <v>0</v>
      </c>
      <c r="M16" s="306">
        <v>25</v>
      </c>
      <c r="N16" s="308">
        <f t="shared" si="8"/>
        <v>23</v>
      </c>
      <c r="O16" s="307">
        <f t="shared" si="9"/>
        <v>0.47916666666666669</v>
      </c>
      <c r="P16" s="309"/>
      <c r="Q16" s="310"/>
      <c r="R16" s="311"/>
      <c r="S16" s="311"/>
      <c r="T16" s="310"/>
      <c r="U16" s="310"/>
    </row>
    <row r="17" spans="1:21" ht="32.1" customHeight="1">
      <c r="A17" s="301">
        <f t="shared" si="4"/>
        <v>11</v>
      </c>
      <c r="B17" s="302" t="s">
        <v>1171</v>
      </c>
      <c r="C17" s="303">
        <v>2442.92</v>
      </c>
      <c r="D17" s="304">
        <f>SUMIFS('15P'!$F$3:$F$796,'15P'!$C$3:$C$796,$B17)</f>
        <v>7669</v>
      </c>
      <c r="E17" s="306">
        <v>28</v>
      </c>
      <c r="F17" s="306">
        <f>COUNTIFS('15P'!$G$3:$G$796,"Đ",'15P'!$C$3:$C$796,B17)</f>
        <v>11</v>
      </c>
      <c r="G17" s="307">
        <f t="shared" si="5"/>
        <v>0.39285714285714285</v>
      </c>
      <c r="H17" s="308">
        <v>8</v>
      </c>
      <c r="I17" s="306">
        <f>COUNTIFS('15P'!$G$3:$G$796,"K",'15P'!$C$3:$C$796,B17)</f>
        <v>17</v>
      </c>
      <c r="J17" s="307">
        <f t="shared" si="6"/>
        <v>0.6071428571428571</v>
      </c>
      <c r="K17" s="308">
        <v>17</v>
      </c>
      <c r="L17" s="308">
        <f t="shared" si="7"/>
        <v>0</v>
      </c>
      <c r="M17" s="306">
        <v>19</v>
      </c>
      <c r="N17" s="308">
        <f t="shared" si="8"/>
        <v>9</v>
      </c>
      <c r="O17" s="307">
        <f t="shared" si="9"/>
        <v>0.32142857142857145</v>
      </c>
      <c r="P17" s="309"/>
      <c r="Q17" s="310"/>
      <c r="R17" s="311"/>
      <c r="S17" s="311"/>
      <c r="T17" s="310"/>
      <c r="U17" s="310"/>
    </row>
    <row r="18" spans="1:21" ht="32.1" customHeight="1">
      <c r="A18" s="301">
        <f t="shared" si="4"/>
        <v>12</v>
      </c>
      <c r="B18" s="302" t="s">
        <v>1228</v>
      </c>
      <c r="C18" s="303">
        <v>1397.69</v>
      </c>
      <c r="D18" s="304">
        <f>SUMIFS('15P'!$F$3:$F$796,'15P'!$C$3:$C$796,$B18)</f>
        <v>6128</v>
      </c>
      <c r="E18" s="306">
        <v>39</v>
      </c>
      <c r="F18" s="306">
        <f>COUNTIFS('15P'!$G$3:$G$796,"Đ",'15P'!$C$3:$C$796,B18)</f>
        <v>0</v>
      </c>
      <c r="G18" s="307">
        <f t="shared" si="5"/>
        <v>0</v>
      </c>
      <c r="H18" s="308">
        <v>0</v>
      </c>
      <c r="I18" s="306">
        <f>COUNTIFS('15P'!$G$3:$G$796,"K",'15P'!$C$3:$C$796,B18)</f>
        <v>39</v>
      </c>
      <c r="J18" s="307">
        <f t="shared" si="6"/>
        <v>1</v>
      </c>
      <c r="K18" s="308">
        <v>39</v>
      </c>
      <c r="L18" s="308">
        <f t="shared" si="7"/>
        <v>0</v>
      </c>
      <c r="M18" s="306">
        <v>16</v>
      </c>
      <c r="N18" s="308">
        <f t="shared" si="8"/>
        <v>23</v>
      </c>
      <c r="O18" s="307">
        <f t="shared" si="9"/>
        <v>0.58974358974358976</v>
      </c>
      <c r="P18" s="309"/>
      <c r="Q18" s="310"/>
      <c r="R18" s="311"/>
      <c r="S18" s="311"/>
      <c r="T18" s="310"/>
      <c r="U18" s="310"/>
    </row>
    <row r="19" spans="1:21" ht="32.1" customHeight="1">
      <c r="A19" s="301">
        <f t="shared" si="4"/>
        <v>13</v>
      </c>
      <c r="B19" s="302" t="s">
        <v>1318</v>
      </c>
      <c r="C19" s="303">
        <v>2356.08</v>
      </c>
      <c r="D19" s="304">
        <f>SUMIFS('15P'!$F$3:$F$796,'15P'!$C$3:$C$796,$B19)</f>
        <v>14784</v>
      </c>
      <c r="E19" s="306">
        <v>63</v>
      </c>
      <c r="F19" s="306">
        <f>COUNTIFS('15P'!$G$3:$G$796,"Đ",'15P'!$C$3:$C$796,B19)</f>
        <v>9</v>
      </c>
      <c r="G19" s="307">
        <f t="shared" si="5"/>
        <v>0.14285714285714285</v>
      </c>
      <c r="H19" s="308">
        <v>5</v>
      </c>
      <c r="I19" s="306">
        <f>COUNTIFS('15P'!$G$3:$G$796,"K",'15P'!$C$3:$C$796,B19)</f>
        <v>54</v>
      </c>
      <c r="J19" s="307">
        <f t="shared" si="6"/>
        <v>0.8571428571428571</v>
      </c>
      <c r="K19" s="308">
        <v>54</v>
      </c>
      <c r="L19" s="308">
        <f t="shared" si="7"/>
        <v>0</v>
      </c>
      <c r="M19" s="306">
        <v>39</v>
      </c>
      <c r="N19" s="308">
        <f t="shared" si="8"/>
        <v>24</v>
      </c>
      <c r="O19" s="307">
        <f t="shared" si="9"/>
        <v>0.38095238095238093</v>
      </c>
      <c r="P19" s="309"/>
      <c r="Q19" s="310"/>
      <c r="R19" s="311"/>
      <c r="S19" s="311"/>
      <c r="T19" s="310"/>
      <c r="U19" s="310"/>
    </row>
    <row r="20" spans="1:21" ht="32.1" customHeight="1">
      <c r="A20" s="301">
        <f t="shared" si="4"/>
        <v>14</v>
      </c>
      <c r="B20" s="302" t="s">
        <v>1445</v>
      </c>
      <c r="C20" s="303">
        <v>2608.14</v>
      </c>
      <c r="D20" s="304">
        <f>SUMIFS('15P'!$F$3:$F$796,'15P'!$C$3:$C$796,$B20)</f>
        <v>8814</v>
      </c>
      <c r="E20" s="306">
        <v>49</v>
      </c>
      <c r="F20" s="306">
        <f>COUNTIFS('15P'!$G$3:$G$796,"Đ",'15P'!$C$3:$C$796,B20)</f>
        <v>4</v>
      </c>
      <c r="G20" s="307">
        <f t="shared" si="5"/>
        <v>8.1632653061224483E-2</v>
      </c>
      <c r="H20" s="308">
        <v>3</v>
      </c>
      <c r="I20" s="306">
        <f>COUNTIFS('15P'!$G$3:$G$796,"K",'15P'!$C$3:$C$796,B20)</f>
        <v>45</v>
      </c>
      <c r="J20" s="307">
        <f t="shared" si="6"/>
        <v>0.91836734693877553</v>
      </c>
      <c r="K20" s="308">
        <v>45</v>
      </c>
      <c r="L20" s="308">
        <f t="shared" si="7"/>
        <v>0</v>
      </c>
      <c r="M20" s="306">
        <v>19</v>
      </c>
      <c r="N20" s="308">
        <f t="shared" si="8"/>
        <v>30</v>
      </c>
      <c r="O20" s="307">
        <f t="shared" si="9"/>
        <v>0.61224489795918369</v>
      </c>
      <c r="P20" s="309"/>
      <c r="Q20" s="310"/>
      <c r="R20" s="311"/>
      <c r="S20" s="311"/>
      <c r="T20" s="310"/>
      <c r="U20" s="310"/>
    </row>
    <row r="21" spans="1:21" ht="32.1" customHeight="1">
      <c r="A21" s="301">
        <f t="shared" si="4"/>
        <v>15</v>
      </c>
      <c r="B21" s="302" t="s">
        <v>1551</v>
      </c>
      <c r="C21" s="303">
        <v>3984.64</v>
      </c>
      <c r="D21" s="304">
        <f>SUMIFS('15P'!$F$3:$F$796,'15P'!$C$3:$C$796,$B21)</f>
        <v>10614</v>
      </c>
      <c r="E21" s="306">
        <v>62</v>
      </c>
      <c r="F21" s="306">
        <f>COUNTIFS('15P'!$G$3:$G$796,"Đ",'15P'!$C$3:$C$796,B21)</f>
        <v>1</v>
      </c>
      <c r="G21" s="307">
        <f t="shared" si="5"/>
        <v>1.6129032258064516E-2</v>
      </c>
      <c r="H21" s="308">
        <v>0</v>
      </c>
      <c r="I21" s="306">
        <f>COUNTIFS('15P'!$G$3:$G$796,"K",'15P'!$C$3:$C$796,B21)</f>
        <v>61</v>
      </c>
      <c r="J21" s="307">
        <f t="shared" si="6"/>
        <v>0.9838709677419355</v>
      </c>
      <c r="K21" s="308">
        <v>61</v>
      </c>
      <c r="L21" s="308">
        <f t="shared" si="7"/>
        <v>0</v>
      </c>
      <c r="M21" s="306">
        <v>21</v>
      </c>
      <c r="N21" s="308">
        <f t="shared" si="8"/>
        <v>41</v>
      </c>
      <c r="O21" s="307">
        <f t="shared" si="9"/>
        <v>0.66129032258064513</v>
      </c>
      <c r="P21" s="309"/>
      <c r="Q21" s="310"/>
      <c r="R21" s="311"/>
      <c r="S21" s="311"/>
      <c r="T21" s="310"/>
      <c r="U21" s="310"/>
    </row>
    <row r="22" spans="1:21" ht="32.1" customHeight="1">
      <c r="A22" s="301">
        <f t="shared" si="4"/>
        <v>16</v>
      </c>
      <c r="B22" s="302" t="s">
        <v>1706</v>
      </c>
      <c r="C22" s="303">
        <v>4507.9799999999996</v>
      </c>
      <c r="D22" s="304">
        <f>SUMIFS('77X'!$F$3:$F$2353,'77X'!$C$3:$C$2353,$B22)</f>
        <v>5367</v>
      </c>
      <c r="E22" s="306">
        <v>38</v>
      </c>
      <c r="F22" s="306">
        <f>COUNTIFS('77X'!$G$3:$G$2353,"Đ",'77X'!$C$3:$C$2353,B22)</f>
        <v>15</v>
      </c>
      <c r="G22" s="307">
        <f t="shared" si="5"/>
        <v>0.39473684210526316</v>
      </c>
      <c r="H22" s="308">
        <v>1</v>
      </c>
      <c r="I22" s="306">
        <f>COUNTIFS('77X'!$G$3:$G$2353,"K",'77X'!$C$3:$C$2353,B22)</f>
        <v>23</v>
      </c>
      <c r="J22" s="307">
        <f t="shared" si="6"/>
        <v>0.60526315789473684</v>
      </c>
      <c r="K22" s="308">
        <v>23</v>
      </c>
      <c r="L22" s="308">
        <f t="shared" si="7"/>
        <v>0</v>
      </c>
      <c r="M22" s="306">
        <v>16</v>
      </c>
      <c r="N22" s="308">
        <f t="shared" si="8"/>
        <v>22</v>
      </c>
      <c r="O22" s="307">
        <f t="shared" si="9"/>
        <v>0.57894736842105265</v>
      </c>
      <c r="P22" s="309"/>
      <c r="Q22" s="310"/>
      <c r="R22" s="311"/>
      <c r="S22" s="311"/>
      <c r="T22" s="310"/>
      <c r="U22" s="310"/>
    </row>
    <row r="23" spans="1:21" ht="32.1" customHeight="1">
      <c r="A23" s="301">
        <f t="shared" si="4"/>
        <v>17</v>
      </c>
      <c r="B23" s="302" t="s">
        <v>1773</v>
      </c>
      <c r="C23" s="303">
        <v>14808.49</v>
      </c>
      <c r="D23" s="304">
        <f>SUMIFS('77X'!$F$3:$F$2353,'77X'!$C$3:$C$2353,$B23)</f>
        <v>2421</v>
      </c>
      <c r="E23" s="306">
        <v>33</v>
      </c>
      <c r="F23" s="306">
        <f>COUNTIFS('77X'!$G$3:$G$2353,"Đ",'77X'!$C$3:$C$2353,B23)</f>
        <v>0</v>
      </c>
      <c r="G23" s="307">
        <f t="shared" si="5"/>
        <v>0</v>
      </c>
      <c r="H23" s="308">
        <v>0</v>
      </c>
      <c r="I23" s="306">
        <f>COUNTIFS('77X'!$G$3:$G$2353,"K",'77X'!$C$3:$C$2353,B23)</f>
        <v>33</v>
      </c>
      <c r="J23" s="307">
        <f t="shared" si="6"/>
        <v>1</v>
      </c>
      <c r="K23" s="308">
        <v>33</v>
      </c>
      <c r="L23" s="308">
        <f t="shared" si="7"/>
        <v>0</v>
      </c>
      <c r="M23" s="306">
        <v>13</v>
      </c>
      <c r="N23" s="308">
        <f t="shared" si="8"/>
        <v>20</v>
      </c>
      <c r="O23" s="307">
        <f t="shared" si="9"/>
        <v>0.60606060606060608</v>
      </c>
      <c r="P23" s="309"/>
      <c r="Q23" s="310"/>
      <c r="R23" s="311"/>
      <c r="S23" s="311"/>
      <c r="T23" s="310"/>
      <c r="U23" s="310"/>
    </row>
    <row r="24" spans="1:21" ht="32.1" customHeight="1">
      <c r="A24" s="301">
        <f t="shared" si="4"/>
        <v>18</v>
      </c>
      <c r="B24" s="302" t="s">
        <v>1837</v>
      </c>
      <c r="C24" s="303">
        <v>12783.71</v>
      </c>
      <c r="D24" s="304">
        <f>SUMIFS('77X'!$F$3:$F$2353,'77X'!$C$3:$C$2353,$B24)</f>
        <v>1998</v>
      </c>
      <c r="E24" s="306">
        <v>20</v>
      </c>
      <c r="F24" s="306">
        <f>COUNTIFS('77X'!$G$3:$G$2353,"Đ",'77X'!$C$3:$C$2353,B24)</f>
        <v>3</v>
      </c>
      <c r="G24" s="307">
        <f t="shared" si="5"/>
        <v>0.15</v>
      </c>
      <c r="H24" s="308">
        <v>1</v>
      </c>
      <c r="I24" s="306">
        <f>COUNTIFS('77X'!$G$3:$G$2353,"K",'77X'!$C$3:$C$2353,B24)</f>
        <v>17</v>
      </c>
      <c r="J24" s="307">
        <f t="shared" si="6"/>
        <v>0.85</v>
      </c>
      <c r="K24" s="308">
        <v>17</v>
      </c>
      <c r="L24" s="308">
        <f t="shared" si="7"/>
        <v>0</v>
      </c>
      <c r="M24" s="306">
        <v>11</v>
      </c>
      <c r="N24" s="308">
        <f t="shared" si="8"/>
        <v>9</v>
      </c>
      <c r="O24" s="307">
        <f t="shared" si="9"/>
        <v>0.45</v>
      </c>
      <c r="P24" s="309"/>
      <c r="Q24" s="310"/>
      <c r="R24" s="311"/>
      <c r="S24" s="311"/>
      <c r="T24" s="310"/>
      <c r="U24" s="310"/>
    </row>
    <row r="25" spans="1:21" ht="32.1" customHeight="1">
      <c r="A25" s="301">
        <f t="shared" si="4"/>
        <v>19</v>
      </c>
      <c r="B25" s="302" t="s">
        <v>1895</v>
      </c>
      <c r="C25" s="303">
        <v>20822.02</v>
      </c>
      <c r="D25" s="304">
        <f>SUMIFS('77X'!$F$3:$F$2353,'77X'!$C$3:$C$2353,$B25)</f>
        <v>2914</v>
      </c>
      <c r="E25" s="306">
        <v>38</v>
      </c>
      <c r="F25" s="306">
        <f>COUNTIFS('77X'!$G$3:$G$2353,"Đ",'77X'!$C$3:$C$2353,B25)</f>
        <v>1</v>
      </c>
      <c r="G25" s="307">
        <f t="shared" si="5"/>
        <v>2.6315789473684209E-2</v>
      </c>
      <c r="H25" s="308">
        <v>0</v>
      </c>
      <c r="I25" s="306">
        <f>COUNTIFS('77X'!$G$3:$G$2353,"K",'77X'!$C$3:$C$2353,B25)</f>
        <v>37</v>
      </c>
      <c r="J25" s="307">
        <f t="shared" si="6"/>
        <v>0.97368421052631582</v>
      </c>
      <c r="K25" s="308">
        <v>37</v>
      </c>
      <c r="L25" s="308">
        <f t="shared" si="7"/>
        <v>0</v>
      </c>
      <c r="M25" s="306">
        <v>16</v>
      </c>
      <c r="N25" s="308">
        <f t="shared" si="8"/>
        <v>22</v>
      </c>
      <c r="O25" s="307">
        <f t="shared" si="9"/>
        <v>0.57894736842105265</v>
      </c>
      <c r="P25" s="309"/>
      <c r="Q25" s="310"/>
      <c r="R25" s="311"/>
      <c r="S25" s="311"/>
      <c r="T25" s="310"/>
      <c r="U25" s="310"/>
    </row>
    <row r="26" spans="1:21" ht="32.1" customHeight="1">
      <c r="A26" s="301">
        <f t="shared" si="4"/>
        <v>20</v>
      </c>
      <c r="B26" s="302" t="s">
        <v>1970</v>
      </c>
      <c r="C26" s="303">
        <v>13301.24</v>
      </c>
      <c r="D26" s="304">
        <f>SUMIFS('77X'!$F$3:$F$2353,'77X'!$C$3:$C$2353,$B26)</f>
        <v>1250</v>
      </c>
      <c r="E26" s="306">
        <v>16</v>
      </c>
      <c r="F26" s="306">
        <f>COUNTIFS('77X'!$G$3:$G$2353,"Đ",'77X'!$C$3:$C$2353,B26)</f>
        <v>0</v>
      </c>
      <c r="G26" s="307">
        <f t="shared" si="5"/>
        <v>0</v>
      </c>
      <c r="H26" s="308">
        <v>0</v>
      </c>
      <c r="I26" s="306">
        <f>COUNTIFS('77X'!$G$3:$G$2353,"K",'77X'!$C$3:$C$2353,B26)</f>
        <v>16</v>
      </c>
      <c r="J26" s="307">
        <f t="shared" si="6"/>
        <v>1</v>
      </c>
      <c r="K26" s="308">
        <v>15</v>
      </c>
      <c r="L26" s="308">
        <f t="shared" si="7"/>
        <v>1</v>
      </c>
      <c r="M26" s="356">
        <v>5</v>
      </c>
      <c r="N26" s="357">
        <f t="shared" si="8"/>
        <v>11</v>
      </c>
      <c r="O26" s="307">
        <f t="shared" si="9"/>
        <v>0.6875</v>
      </c>
      <c r="P26" s="309"/>
      <c r="Q26" s="310"/>
      <c r="R26" s="311"/>
      <c r="S26" s="311"/>
      <c r="T26" s="310"/>
      <c r="U26" s="310"/>
    </row>
    <row r="27" spans="1:21" ht="32.1" customHeight="1">
      <c r="A27" s="301">
        <f t="shared" si="4"/>
        <v>21</v>
      </c>
      <c r="B27" s="302" t="s">
        <v>2007</v>
      </c>
      <c r="C27" s="303">
        <v>4329.17</v>
      </c>
      <c r="D27" s="304">
        <f>SUMIFS('77X'!$F$3:$F$2353,'77X'!$C$3:$C$2353,$B27)</f>
        <v>2893</v>
      </c>
      <c r="E27" s="306">
        <v>27</v>
      </c>
      <c r="F27" s="306">
        <f>COUNTIFS('77X'!$G$3:$G$2353,"Đ",'77X'!$C$3:$C$2353,B27)</f>
        <v>1</v>
      </c>
      <c r="G27" s="307">
        <f t="shared" si="5"/>
        <v>3.7037037037037035E-2</v>
      </c>
      <c r="H27" s="308">
        <v>1</v>
      </c>
      <c r="I27" s="306">
        <f>COUNTIFS('77X'!$G$3:$G$2353,"K",'77X'!$C$3:$C$2353,B27)</f>
        <v>26</v>
      </c>
      <c r="J27" s="307">
        <f t="shared" si="6"/>
        <v>0.96296296296296291</v>
      </c>
      <c r="K27" s="308">
        <v>26</v>
      </c>
      <c r="L27" s="308">
        <f t="shared" si="7"/>
        <v>0</v>
      </c>
      <c r="M27" s="306">
        <v>14</v>
      </c>
      <c r="N27" s="308">
        <f t="shared" si="8"/>
        <v>13</v>
      </c>
      <c r="O27" s="307">
        <f t="shared" si="9"/>
        <v>0.48148148148148145</v>
      </c>
      <c r="P27" s="309"/>
      <c r="Q27" s="310"/>
      <c r="R27" s="311"/>
      <c r="S27" s="311"/>
      <c r="T27" s="310"/>
      <c r="U27" s="310"/>
    </row>
    <row r="28" spans="1:21" ht="32.1" customHeight="1">
      <c r="A28" s="301">
        <f t="shared" si="4"/>
        <v>22</v>
      </c>
      <c r="B28" s="302" t="s">
        <v>2065</v>
      </c>
      <c r="C28" s="303">
        <v>4836.76</v>
      </c>
      <c r="D28" s="304">
        <f>SUMIFS('77X'!$F$3:$F$2353,'77X'!$C$3:$C$2353,$B28)</f>
        <v>4040</v>
      </c>
      <c r="E28" s="306">
        <v>35</v>
      </c>
      <c r="F28" s="306">
        <f>COUNTIFS('77X'!$G$3:$G$2353,"Đ",'77X'!$C$3:$C$2353,B28)</f>
        <v>6</v>
      </c>
      <c r="G28" s="307">
        <f t="shared" si="5"/>
        <v>0.17142857142857143</v>
      </c>
      <c r="H28" s="308">
        <v>1</v>
      </c>
      <c r="I28" s="306">
        <f>COUNTIFS('77X'!$G$3:$G$2353,"K",'77X'!$C$3:$C$2353,B28)</f>
        <v>29</v>
      </c>
      <c r="J28" s="307">
        <f t="shared" si="6"/>
        <v>0.82857142857142863</v>
      </c>
      <c r="K28" s="308">
        <v>29</v>
      </c>
      <c r="L28" s="308">
        <f t="shared" si="7"/>
        <v>0</v>
      </c>
      <c r="M28" s="306">
        <v>18</v>
      </c>
      <c r="N28" s="308">
        <f t="shared" si="8"/>
        <v>17</v>
      </c>
      <c r="O28" s="307">
        <f t="shared" si="9"/>
        <v>0.48571428571428571</v>
      </c>
      <c r="P28" s="309"/>
      <c r="Q28" s="310"/>
      <c r="R28" s="311"/>
      <c r="S28" s="311"/>
      <c r="T28" s="310"/>
      <c r="U28" s="310"/>
    </row>
    <row r="29" spans="1:21" ht="32.1" customHeight="1">
      <c r="A29" s="301">
        <f t="shared" si="4"/>
        <v>23</v>
      </c>
      <c r="B29" s="302" t="s">
        <v>2136</v>
      </c>
      <c r="C29" s="303">
        <v>13488.96</v>
      </c>
      <c r="D29" s="304">
        <f>SUMIFS('77X'!$F$3:$F$2353,'77X'!$C$3:$C$2353,$B29)</f>
        <v>2681</v>
      </c>
      <c r="E29" s="306">
        <v>33</v>
      </c>
      <c r="F29" s="306">
        <f>COUNTIFS('77X'!$G$3:$G$2353,"Đ",'77X'!$C$3:$C$2353,B29)</f>
        <v>0</v>
      </c>
      <c r="G29" s="307">
        <f t="shared" si="5"/>
        <v>0</v>
      </c>
      <c r="H29" s="308">
        <v>0</v>
      </c>
      <c r="I29" s="306">
        <f>COUNTIFS('77X'!$G$3:$G$2353,"K",'77X'!$C$3:$C$2353,B29)</f>
        <v>33</v>
      </c>
      <c r="J29" s="307">
        <f t="shared" si="6"/>
        <v>1</v>
      </c>
      <c r="K29" s="308">
        <v>33</v>
      </c>
      <c r="L29" s="308">
        <f t="shared" si="7"/>
        <v>0</v>
      </c>
      <c r="M29" s="306">
        <v>13</v>
      </c>
      <c r="N29" s="308">
        <f t="shared" si="8"/>
        <v>20</v>
      </c>
      <c r="O29" s="307">
        <f t="shared" si="9"/>
        <v>0.60606060606060608</v>
      </c>
      <c r="P29" s="309"/>
      <c r="Q29" s="310"/>
      <c r="R29" s="311"/>
      <c r="S29" s="311"/>
      <c r="T29" s="310"/>
      <c r="U29" s="310"/>
    </row>
    <row r="30" spans="1:21" ht="32.1" customHeight="1">
      <c r="A30" s="301">
        <f t="shared" si="4"/>
        <v>24</v>
      </c>
      <c r="B30" s="302" t="s">
        <v>2199</v>
      </c>
      <c r="C30" s="303">
        <v>11079.43</v>
      </c>
      <c r="D30" s="304">
        <f>SUMIFS('77X'!$F$3:$F$2353,'77X'!$C$3:$C$2353,$B30)</f>
        <v>2750</v>
      </c>
      <c r="E30" s="306">
        <v>32</v>
      </c>
      <c r="F30" s="306">
        <f>COUNTIFS('77X'!$G$3:$G$2353,"Đ",'77X'!$C$3:$C$2353,B30)</f>
        <v>3</v>
      </c>
      <c r="G30" s="307">
        <f t="shared" si="5"/>
        <v>9.375E-2</v>
      </c>
      <c r="H30" s="308">
        <v>3</v>
      </c>
      <c r="I30" s="306">
        <f>COUNTIFS('77X'!$G$3:$G$2353,"K",'77X'!$C$3:$C$2353,B30)</f>
        <v>29</v>
      </c>
      <c r="J30" s="307">
        <f t="shared" si="6"/>
        <v>0.90625</v>
      </c>
      <c r="K30" s="308">
        <v>29</v>
      </c>
      <c r="L30" s="308">
        <f t="shared" si="7"/>
        <v>0</v>
      </c>
      <c r="M30" s="306">
        <v>15</v>
      </c>
      <c r="N30" s="308">
        <f t="shared" si="8"/>
        <v>17</v>
      </c>
      <c r="O30" s="307">
        <f t="shared" si="9"/>
        <v>0.53125</v>
      </c>
      <c r="P30" s="309"/>
      <c r="Q30" s="310"/>
      <c r="R30" s="311"/>
      <c r="S30" s="311"/>
      <c r="T30" s="310"/>
      <c r="U30" s="310"/>
    </row>
    <row r="31" spans="1:21" ht="32.1" customHeight="1">
      <c r="A31" s="301">
        <f t="shared" si="4"/>
        <v>25</v>
      </c>
      <c r="B31" s="302" t="s">
        <v>2261</v>
      </c>
      <c r="C31" s="303">
        <v>14625.84</v>
      </c>
      <c r="D31" s="304">
        <f>SUMIFS('77X'!$F$3:$F$2353,'77X'!$C$3:$C$2353,$B31)</f>
        <v>1517</v>
      </c>
      <c r="E31" s="306">
        <v>18</v>
      </c>
      <c r="F31" s="306">
        <f>COUNTIFS('77X'!$G$3:$G$2353,"Đ",'77X'!$C$3:$C$2353,B31)</f>
        <v>2</v>
      </c>
      <c r="G31" s="307">
        <f t="shared" si="5"/>
        <v>0.1111111111111111</v>
      </c>
      <c r="H31" s="308">
        <v>4</v>
      </c>
      <c r="I31" s="306">
        <f>COUNTIFS('77X'!$G$3:$G$2353,"K",'77X'!$C$3:$C$2353,B31)</f>
        <v>16</v>
      </c>
      <c r="J31" s="307">
        <f t="shared" si="6"/>
        <v>0.88888888888888884</v>
      </c>
      <c r="K31" s="308">
        <v>13</v>
      </c>
      <c r="L31" s="308">
        <f t="shared" si="7"/>
        <v>3</v>
      </c>
      <c r="M31" s="356">
        <v>8</v>
      </c>
      <c r="N31" s="357">
        <f t="shared" si="8"/>
        <v>10</v>
      </c>
      <c r="O31" s="307">
        <f t="shared" si="9"/>
        <v>0.55555555555555558</v>
      </c>
      <c r="P31" s="309"/>
      <c r="Q31" s="310"/>
      <c r="R31" s="311"/>
      <c r="S31" s="311"/>
      <c r="T31" s="310"/>
      <c r="U31" s="310"/>
    </row>
    <row r="32" spans="1:21" ht="32.1" customHeight="1">
      <c r="A32" s="301">
        <f t="shared" si="4"/>
        <v>26</v>
      </c>
      <c r="B32" s="302" t="s">
        <v>2294</v>
      </c>
      <c r="C32" s="303">
        <v>11784.93</v>
      </c>
      <c r="D32" s="304">
        <f>SUMIFS('77X'!$F$3:$F$2353,'77X'!$C$3:$C$2353,$B32)</f>
        <v>1313</v>
      </c>
      <c r="E32" s="306">
        <v>15</v>
      </c>
      <c r="F32" s="306">
        <f>COUNTIFS('77X'!$G$3:$G$2353,"Đ",'77X'!$C$3:$C$2353,B32)</f>
        <v>1</v>
      </c>
      <c r="G32" s="307">
        <f t="shared" si="5"/>
        <v>6.6666666666666666E-2</v>
      </c>
      <c r="H32" s="308">
        <v>1</v>
      </c>
      <c r="I32" s="306">
        <f>COUNTIFS('77X'!$G$3:$G$2353,"K",'77X'!$C$3:$C$2353,B32)</f>
        <v>14</v>
      </c>
      <c r="J32" s="307">
        <f t="shared" si="6"/>
        <v>0.93333333333333335</v>
      </c>
      <c r="K32" s="308">
        <v>13</v>
      </c>
      <c r="L32" s="308">
        <f t="shared" si="7"/>
        <v>1</v>
      </c>
      <c r="M32" s="306">
        <v>9</v>
      </c>
      <c r="N32" s="308">
        <f t="shared" si="8"/>
        <v>6</v>
      </c>
      <c r="O32" s="307">
        <f t="shared" si="9"/>
        <v>0.4</v>
      </c>
      <c r="P32" s="309"/>
      <c r="Q32" s="310"/>
      <c r="R32" s="311"/>
      <c r="S32" s="311"/>
      <c r="T32" s="310"/>
      <c r="U32" s="310"/>
    </row>
    <row r="33" spans="1:21" ht="32.1" customHeight="1">
      <c r="A33" s="301">
        <f t="shared" si="4"/>
        <v>27</v>
      </c>
      <c r="B33" s="302" t="s">
        <v>2325</v>
      </c>
      <c r="C33" s="303">
        <v>14210.1</v>
      </c>
      <c r="D33" s="304">
        <f>SUMIFS('77X'!$F$3:$F$2353,'77X'!$C$3:$C$2353,$B33)</f>
        <v>3841</v>
      </c>
      <c r="E33" s="306">
        <v>39</v>
      </c>
      <c r="F33" s="306">
        <f>COUNTIFS('77X'!$G$3:$G$2353,"Đ",'77X'!$C$3:$C$2353,B33)</f>
        <v>1</v>
      </c>
      <c r="G33" s="307">
        <f t="shared" si="5"/>
        <v>2.564102564102564E-2</v>
      </c>
      <c r="H33" s="308">
        <v>0</v>
      </c>
      <c r="I33" s="306">
        <f>COUNTIFS('77X'!$G$3:$G$2353,"K",'77X'!$C$3:$C$2353,B33)</f>
        <v>38</v>
      </c>
      <c r="J33" s="307">
        <f t="shared" si="6"/>
        <v>0.97435897435897434</v>
      </c>
      <c r="K33" s="308">
        <v>38</v>
      </c>
      <c r="L33" s="308">
        <f t="shared" si="7"/>
        <v>0</v>
      </c>
      <c r="M33" s="306">
        <v>11</v>
      </c>
      <c r="N33" s="308">
        <f t="shared" si="8"/>
        <v>28</v>
      </c>
      <c r="O33" s="307">
        <f t="shared" si="9"/>
        <v>0.71794871794871795</v>
      </c>
      <c r="P33" s="309"/>
      <c r="Q33" s="310"/>
      <c r="R33" s="311">
        <v>11</v>
      </c>
      <c r="S33" s="311">
        <v>1</v>
      </c>
      <c r="T33" s="310"/>
      <c r="U33" s="310"/>
    </row>
    <row r="34" spans="1:21" ht="32.1" customHeight="1">
      <c r="A34" s="301">
        <f t="shared" si="4"/>
        <v>28</v>
      </c>
      <c r="B34" s="302" t="s">
        <v>2403</v>
      </c>
      <c r="C34" s="303">
        <v>11888.62</v>
      </c>
      <c r="D34" s="304">
        <f>SUMIFS('77X'!$F$3:$F$2353,'77X'!$C$3:$C$2353,$B34)</f>
        <v>3391</v>
      </c>
      <c r="E34" s="306">
        <v>27</v>
      </c>
      <c r="F34" s="306">
        <f>COUNTIFS('77X'!$G$3:$G$2353,"Đ",'77X'!$C$3:$C$2353,B34)</f>
        <v>6</v>
      </c>
      <c r="G34" s="307">
        <f t="shared" si="5"/>
        <v>0.22222222222222221</v>
      </c>
      <c r="H34" s="308">
        <v>5</v>
      </c>
      <c r="I34" s="306">
        <f>COUNTIFS('77X'!$G$3:$G$2353,"K",'77X'!$C$3:$C$2353,B34)</f>
        <v>21</v>
      </c>
      <c r="J34" s="307">
        <f t="shared" si="6"/>
        <v>0.77777777777777779</v>
      </c>
      <c r="K34" s="308">
        <v>21</v>
      </c>
      <c r="L34" s="308">
        <f t="shared" si="7"/>
        <v>0</v>
      </c>
      <c r="M34" s="306">
        <v>16</v>
      </c>
      <c r="N34" s="308">
        <f t="shared" si="8"/>
        <v>11</v>
      </c>
      <c r="O34" s="307">
        <f t="shared" si="9"/>
        <v>0.40740740740740738</v>
      </c>
      <c r="P34" s="309"/>
      <c r="Q34" s="310"/>
      <c r="R34" s="311"/>
      <c r="S34" s="311"/>
      <c r="T34" s="310"/>
      <c r="U34" s="310"/>
    </row>
    <row r="35" spans="1:21" ht="32.1" customHeight="1">
      <c r="A35" s="301">
        <f t="shared" si="4"/>
        <v>29</v>
      </c>
      <c r="B35" s="302" t="s">
        <v>2452</v>
      </c>
      <c r="C35" s="303">
        <v>9281.4599999999991</v>
      </c>
      <c r="D35" s="304">
        <f>SUMIFS('77X'!$F$3:$F$2353,'77X'!$C$3:$C$2353,$B35)</f>
        <v>3380</v>
      </c>
      <c r="E35" s="306">
        <v>31</v>
      </c>
      <c r="F35" s="306">
        <f>COUNTIFS('77X'!$G$3:$G$2353,"Đ",'77X'!$C$3:$C$2353,B35)</f>
        <v>7</v>
      </c>
      <c r="G35" s="307">
        <f t="shared" si="5"/>
        <v>0.22580645161290322</v>
      </c>
      <c r="H35" s="308">
        <v>0</v>
      </c>
      <c r="I35" s="306">
        <f>COUNTIFS('77X'!$G$3:$G$2353,"K",'77X'!$C$3:$C$2353,B35)</f>
        <v>24</v>
      </c>
      <c r="J35" s="307">
        <f t="shared" si="6"/>
        <v>0.77419354838709675</v>
      </c>
      <c r="K35" s="308">
        <v>24</v>
      </c>
      <c r="L35" s="308">
        <f t="shared" si="7"/>
        <v>0</v>
      </c>
      <c r="M35" s="306">
        <v>13</v>
      </c>
      <c r="N35" s="308">
        <f t="shared" si="8"/>
        <v>18</v>
      </c>
      <c r="O35" s="307">
        <f t="shared" si="9"/>
        <v>0.58064516129032262</v>
      </c>
      <c r="P35" s="309"/>
      <c r="Q35" s="310"/>
      <c r="R35" s="311"/>
      <c r="S35" s="311"/>
      <c r="T35" s="310"/>
      <c r="U35" s="310"/>
    </row>
    <row r="36" spans="1:21" ht="32.1" customHeight="1">
      <c r="A36" s="301">
        <f t="shared" si="4"/>
        <v>30</v>
      </c>
      <c r="B36" s="302" t="s">
        <v>2505</v>
      </c>
      <c r="C36" s="303">
        <v>14428.16</v>
      </c>
      <c r="D36" s="304">
        <f>SUMIFS('77X'!$F$3:$F$2353,'77X'!$C$3:$C$2353,$B36)</f>
        <v>4391</v>
      </c>
      <c r="E36" s="306">
        <v>36</v>
      </c>
      <c r="F36" s="306">
        <f>COUNTIFS('77X'!$G$3:$G$2353,"Đ",'77X'!$C$3:$C$2353,B36)</f>
        <v>8</v>
      </c>
      <c r="G36" s="307">
        <f t="shared" si="5"/>
        <v>0.22222222222222221</v>
      </c>
      <c r="H36" s="308">
        <v>6</v>
      </c>
      <c r="I36" s="306">
        <f>COUNTIFS('77X'!$G$3:$G$2353,"K",'77X'!$C$3:$C$2353,B36)</f>
        <v>28</v>
      </c>
      <c r="J36" s="307">
        <f t="shared" si="6"/>
        <v>0.77777777777777779</v>
      </c>
      <c r="K36" s="308">
        <v>26</v>
      </c>
      <c r="L36" s="308">
        <f t="shared" si="7"/>
        <v>2</v>
      </c>
      <c r="M36" s="306">
        <v>20</v>
      </c>
      <c r="N36" s="308">
        <f t="shared" si="8"/>
        <v>16</v>
      </c>
      <c r="O36" s="307">
        <f t="shared" si="9"/>
        <v>0.44444444444444442</v>
      </c>
      <c r="P36" s="309"/>
      <c r="Q36" s="310"/>
      <c r="R36" s="311"/>
      <c r="S36" s="311"/>
      <c r="T36" s="310"/>
      <c r="U36" s="310"/>
    </row>
    <row r="37" spans="1:21" ht="32.1" customHeight="1">
      <c r="A37" s="301">
        <f t="shared" si="4"/>
        <v>31</v>
      </c>
      <c r="B37" s="302" t="s">
        <v>2599</v>
      </c>
      <c r="C37" s="303">
        <v>10756.03</v>
      </c>
      <c r="D37" s="304">
        <f>SUMIFS('77X'!$F$3:$F$2353,'77X'!$C$3:$C$2353,$B37)</f>
        <v>10234</v>
      </c>
      <c r="E37" s="306">
        <v>57</v>
      </c>
      <c r="F37" s="306">
        <f>COUNTIFS('77X'!$G$3:$G$2353,"Đ",'77X'!$C$3:$C$2353,B37)</f>
        <v>35</v>
      </c>
      <c r="G37" s="307">
        <f t="shared" si="5"/>
        <v>0.61403508771929827</v>
      </c>
      <c r="H37" s="308">
        <v>0</v>
      </c>
      <c r="I37" s="306">
        <f>COUNTIFS('77X'!$G$3:$G$2353,"K",'77X'!$C$3:$C$2353,B37)</f>
        <v>22</v>
      </c>
      <c r="J37" s="307">
        <f t="shared" si="6"/>
        <v>0.38596491228070173</v>
      </c>
      <c r="K37" s="308">
        <v>22</v>
      </c>
      <c r="L37" s="308">
        <f t="shared" si="7"/>
        <v>0</v>
      </c>
      <c r="M37" s="306">
        <v>26</v>
      </c>
      <c r="N37" s="308">
        <f t="shared" si="8"/>
        <v>31</v>
      </c>
      <c r="O37" s="307">
        <f t="shared" si="9"/>
        <v>0.54385964912280704</v>
      </c>
      <c r="P37" s="309"/>
      <c r="Q37" s="310"/>
      <c r="R37" s="311">
        <v>26</v>
      </c>
      <c r="S37" s="311">
        <v>0</v>
      </c>
      <c r="T37" s="310"/>
      <c r="U37" s="310"/>
    </row>
    <row r="38" spans="1:21" ht="32.1" customHeight="1">
      <c r="A38" s="301">
        <f t="shared" si="4"/>
        <v>32</v>
      </c>
      <c r="B38" s="302" t="s">
        <v>2719</v>
      </c>
      <c r="C38" s="303">
        <v>6942.08</v>
      </c>
      <c r="D38" s="304">
        <f>SUMIFS('77X'!$F$3:$F$2353,'77X'!$C$3:$C$2353,$B38)</f>
        <v>6953</v>
      </c>
      <c r="E38" s="306">
        <v>50</v>
      </c>
      <c r="F38" s="306">
        <f>COUNTIFS('77X'!$G$3:$G$2353,"Đ",'77X'!$C$3:$C$2353,B38)</f>
        <v>19</v>
      </c>
      <c r="G38" s="307">
        <f t="shared" si="5"/>
        <v>0.38</v>
      </c>
      <c r="H38" s="308">
        <v>0</v>
      </c>
      <c r="I38" s="306">
        <f>COUNTIFS('77X'!$G$3:$G$2353,"K",'77X'!$C$3:$C$2353,B38)</f>
        <v>31</v>
      </c>
      <c r="J38" s="307">
        <f t="shared" si="6"/>
        <v>0.62</v>
      </c>
      <c r="K38" s="308">
        <v>31</v>
      </c>
      <c r="L38" s="308">
        <f t="shared" si="7"/>
        <v>0</v>
      </c>
      <c r="M38" s="306">
        <v>18</v>
      </c>
      <c r="N38" s="308">
        <f t="shared" si="8"/>
        <v>32</v>
      </c>
      <c r="O38" s="307">
        <f t="shared" si="9"/>
        <v>0.64</v>
      </c>
      <c r="P38" s="309"/>
      <c r="Q38" s="310"/>
      <c r="R38" s="311"/>
      <c r="S38" s="311"/>
      <c r="T38" s="310"/>
      <c r="U38" s="310"/>
    </row>
    <row r="39" spans="1:21" ht="32.1" customHeight="1">
      <c r="A39" s="301">
        <f t="shared" si="4"/>
        <v>33</v>
      </c>
      <c r="B39" s="302" t="s">
        <v>2840</v>
      </c>
      <c r="C39" s="303">
        <v>4206.95</v>
      </c>
      <c r="D39" s="304">
        <f>SUMIFS('77X'!$F$3:$F$2353,'77X'!$C$3:$C$2353,$B39)</f>
        <v>9005</v>
      </c>
      <c r="E39" s="306">
        <v>63</v>
      </c>
      <c r="F39" s="306">
        <f>COUNTIFS('77X'!$G$3:$G$2353,"Đ",'77X'!$C$3:$C$2353,B39)</f>
        <v>20</v>
      </c>
      <c r="G39" s="307">
        <f t="shared" si="5"/>
        <v>0.31746031746031744</v>
      </c>
      <c r="H39" s="308">
        <v>4</v>
      </c>
      <c r="I39" s="306">
        <f>COUNTIFS('77X'!$G$3:$G$2353,"K",'77X'!$C$3:$C$2353,B39)</f>
        <v>43</v>
      </c>
      <c r="J39" s="307">
        <f t="shared" si="6"/>
        <v>0.68253968253968256</v>
      </c>
      <c r="K39" s="308">
        <v>43</v>
      </c>
      <c r="L39" s="308">
        <f t="shared" si="7"/>
        <v>0</v>
      </c>
      <c r="M39" s="306">
        <v>23</v>
      </c>
      <c r="N39" s="308">
        <f t="shared" si="8"/>
        <v>40</v>
      </c>
      <c r="O39" s="307">
        <f t="shared" si="9"/>
        <v>0.63492063492063489</v>
      </c>
      <c r="P39" s="309"/>
      <c r="Q39" s="310"/>
      <c r="R39" s="311">
        <v>23</v>
      </c>
      <c r="S39" s="311">
        <v>1</v>
      </c>
      <c r="T39" s="310"/>
      <c r="U39" s="310"/>
    </row>
    <row r="40" spans="1:21" ht="32.1" customHeight="1">
      <c r="A40" s="301">
        <f t="shared" si="4"/>
        <v>34</v>
      </c>
      <c r="B40" s="302" t="s">
        <v>3012</v>
      </c>
      <c r="C40" s="303">
        <v>6725.59</v>
      </c>
      <c r="D40" s="304">
        <f>SUMIFS('77X'!$F$3:$F$2353,'77X'!$C$3:$C$2353,$B40)</f>
        <v>5492</v>
      </c>
      <c r="E40" s="306">
        <v>41</v>
      </c>
      <c r="F40" s="306">
        <f>COUNTIFS('77X'!$G$3:$G$2353,"Đ",'77X'!$C$3:$C$2353,B40)</f>
        <v>14</v>
      </c>
      <c r="G40" s="307">
        <f t="shared" si="5"/>
        <v>0.34146341463414637</v>
      </c>
      <c r="H40" s="308">
        <v>0</v>
      </c>
      <c r="I40" s="306">
        <f>COUNTIFS('77X'!$G$3:$G$2353,"K",'77X'!$C$3:$C$2353,B40)</f>
        <v>27</v>
      </c>
      <c r="J40" s="307">
        <f t="shared" si="6"/>
        <v>0.65853658536585369</v>
      </c>
      <c r="K40" s="308">
        <v>27</v>
      </c>
      <c r="L40" s="308">
        <f t="shared" si="7"/>
        <v>0</v>
      </c>
      <c r="M40" s="306">
        <v>14</v>
      </c>
      <c r="N40" s="308">
        <f t="shared" si="8"/>
        <v>27</v>
      </c>
      <c r="O40" s="307">
        <f t="shared" si="9"/>
        <v>0.65853658536585369</v>
      </c>
      <c r="P40" s="309"/>
      <c r="Q40" s="310"/>
      <c r="R40" s="311">
        <v>14</v>
      </c>
      <c r="S40" s="311">
        <v>1</v>
      </c>
      <c r="T40" s="310"/>
      <c r="U40" s="310"/>
    </row>
    <row r="41" spans="1:21" ht="32.1" customHeight="1">
      <c r="A41" s="301">
        <f t="shared" si="4"/>
        <v>35</v>
      </c>
      <c r="B41" s="302" t="s">
        <v>3112</v>
      </c>
      <c r="C41" s="303">
        <v>5371.54</v>
      </c>
      <c r="D41" s="304">
        <f>SUMIFS('77X'!$F$3:$F$2353,'77X'!$C$3:$C$2353,$B41)</f>
        <v>7409</v>
      </c>
      <c r="E41" s="306">
        <v>34</v>
      </c>
      <c r="F41" s="306">
        <f>COUNTIFS('77X'!$G$3:$G$2353,"Đ",'77X'!$C$3:$C$2353,B41)</f>
        <v>31</v>
      </c>
      <c r="G41" s="307">
        <f t="shared" si="5"/>
        <v>0.91176470588235292</v>
      </c>
      <c r="H41" s="308">
        <v>3</v>
      </c>
      <c r="I41" s="306">
        <f>COUNTIFS('77X'!$G$3:$G$2353,"K",'77X'!$C$3:$C$2353,B41)</f>
        <v>3</v>
      </c>
      <c r="J41" s="307">
        <f t="shared" si="6"/>
        <v>8.8235294117647065E-2</v>
      </c>
      <c r="K41" s="308">
        <v>3</v>
      </c>
      <c r="L41" s="308">
        <f t="shared" si="7"/>
        <v>0</v>
      </c>
      <c r="M41" s="306">
        <v>19</v>
      </c>
      <c r="N41" s="308">
        <f t="shared" si="8"/>
        <v>15</v>
      </c>
      <c r="O41" s="307">
        <f t="shared" si="9"/>
        <v>0.44117647058823528</v>
      </c>
      <c r="P41" s="309"/>
      <c r="Q41" s="310"/>
      <c r="R41" s="311">
        <v>19</v>
      </c>
      <c r="S41" s="311">
        <v>0</v>
      </c>
      <c r="T41" s="310"/>
      <c r="U41" s="310"/>
    </row>
    <row r="42" spans="1:21" ht="32.1" customHeight="1">
      <c r="A42" s="301">
        <f t="shared" si="4"/>
        <v>36</v>
      </c>
      <c r="B42" s="302" t="s">
        <v>3173</v>
      </c>
      <c r="C42" s="303">
        <v>19910.97</v>
      </c>
      <c r="D42" s="304">
        <f>SUMIFS('77X'!$F$3:$F$2353,'77X'!$C$3:$C$2353,$B42)</f>
        <v>2593</v>
      </c>
      <c r="E42" s="306">
        <v>32</v>
      </c>
      <c r="F42" s="306">
        <f>COUNTIFS('77X'!$G$3:$G$2353,"Đ",'77X'!$C$3:$C$2353,B42)</f>
        <v>2</v>
      </c>
      <c r="G42" s="307">
        <f t="shared" si="5"/>
        <v>6.25E-2</v>
      </c>
      <c r="H42" s="308">
        <v>1</v>
      </c>
      <c r="I42" s="306">
        <f>COUNTIFS('77X'!$G$3:$G$2353,"K",'77X'!$C$3:$C$2353,B42)</f>
        <v>30</v>
      </c>
      <c r="J42" s="307">
        <f t="shared" si="6"/>
        <v>0.9375</v>
      </c>
      <c r="K42" s="308">
        <v>30</v>
      </c>
      <c r="L42" s="308">
        <f t="shared" si="7"/>
        <v>0</v>
      </c>
      <c r="M42" s="306">
        <v>13</v>
      </c>
      <c r="N42" s="308">
        <f t="shared" si="8"/>
        <v>19</v>
      </c>
      <c r="O42" s="307">
        <f t="shared" si="9"/>
        <v>0.59375</v>
      </c>
      <c r="P42" s="309"/>
      <c r="Q42" s="310"/>
      <c r="R42" s="311"/>
      <c r="S42" s="311"/>
      <c r="T42" s="310"/>
      <c r="U42" s="310"/>
    </row>
    <row r="43" spans="1:21" ht="32.1" customHeight="1">
      <c r="A43" s="301">
        <f t="shared" si="4"/>
        <v>37</v>
      </c>
      <c r="B43" s="302" t="s">
        <v>3234</v>
      </c>
      <c r="C43" s="303">
        <v>6089.58</v>
      </c>
      <c r="D43" s="304">
        <f>SUMIFS('77X'!$F$3:$F$2353,'77X'!$C$3:$C$2353,$B43)</f>
        <v>3411</v>
      </c>
      <c r="E43" s="306">
        <v>27</v>
      </c>
      <c r="F43" s="306">
        <f>COUNTIFS('77X'!$G$3:$G$2353,"Đ",'77X'!$C$3:$C$2353,B43)</f>
        <v>8</v>
      </c>
      <c r="G43" s="307">
        <f t="shared" si="5"/>
        <v>0.29629629629629628</v>
      </c>
      <c r="H43" s="308">
        <v>3</v>
      </c>
      <c r="I43" s="306">
        <f>COUNTIFS('77X'!$G$3:$G$2353,"K",'77X'!$C$3:$C$2353,B43)</f>
        <v>19</v>
      </c>
      <c r="J43" s="307">
        <f t="shared" si="6"/>
        <v>0.70370370370370372</v>
      </c>
      <c r="K43" s="308">
        <v>19</v>
      </c>
      <c r="L43" s="308">
        <f t="shared" si="7"/>
        <v>0</v>
      </c>
      <c r="M43" s="306">
        <v>14</v>
      </c>
      <c r="N43" s="308">
        <f t="shared" si="8"/>
        <v>13</v>
      </c>
      <c r="O43" s="307">
        <f t="shared" si="9"/>
        <v>0.48148148148148145</v>
      </c>
      <c r="P43" s="309"/>
      <c r="Q43" s="310"/>
      <c r="R43" s="311"/>
      <c r="S43" s="311"/>
      <c r="T43" s="310"/>
      <c r="U43" s="310"/>
    </row>
    <row r="44" spans="1:21" ht="32.1" customHeight="1">
      <c r="A44" s="301">
        <f t="shared" si="4"/>
        <v>38</v>
      </c>
      <c r="B44" s="302" t="s">
        <v>3285</v>
      </c>
      <c r="C44" s="303">
        <v>10501.89</v>
      </c>
      <c r="D44" s="304">
        <f>SUMIFS('77X'!$F$3:$F$2353,'77X'!$C$3:$C$2353,$B44)</f>
        <v>1644</v>
      </c>
      <c r="E44" s="306">
        <v>21</v>
      </c>
      <c r="F44" s="306">
        <f>COUNTIFS('77X'!$G$3:$G$2353,"Đ",'77X'!$C$3:$C$2353,B44)</f>
        <v>2</v>
      </c>
      <c r="G44" s="307">
        <f t="shared" si="5"/>
        <v>9.5238095238095233E-2</v>
      </c>
      <c r="H44" s="308">
        <v>0</v>
      </c>
      <c r="I44" s="306">
        <f>COUNTIFS('77X'!$G$3:$G$2353,"K",'77X'!$C$3:$C$2353,B44)</f>
        <v>19</v>
      </c>
      <c r="J44" s="307">
        <f t="shared" si="6"/>
        <v>0.90476190476190477</v>
      </c>
      <c r="K44" s="308">
        <v>19</v>
      </c>
      <c r="L44" s="308">
        <f t="shared" si="7"/>
        <v>0</v>
      </c>
      <c r="M44" s="306">
        <v>9</v>
      </c>
      <c r="N44" s="308">
        <f t="shared" si="8"/>
        <v>12</v>
      </c>
      <c r="O44" s="307">
        <f t="shared" si="9"/>
        <v>0.5714285714285714</v>
      </c>
      <c r="P44" s="309"/>
      <c r="Q44" s="310"/>
      <c r="R44" s="311"/>
      <c r="S44" s="311"/>
      <c r="T44" s="310"/>
      <c r="U44" s="310"/>
    </row>
    <row r="45" spans="1:21" ht="32.1" customHeight="1">
      <c r="A45" s="301">
        <f t="shared" si="4"/>
        <v>39</v>
      </c>
      <c r="B45" s="302" t="s">
        <v>3331</v>
      </c>
      <c r="C45" s="303">
        <v>4119.84</v>
      </c>
      <c r="D45" s="304">
        <f>SUMIFS('77X'!$F$3:$F$2353,'77X'!$C$3:$C$2353,$B45)</f>
        <v>2623</v>
      </c>
      <c r="E45" s="306">
        <v>25</v>
      </c>
      <c r="F45" s="306">
        <f>COUNTIFS('77X'!$G$3:$G$2353,"Đ",'77X'!$C$3:$C$2353,B45)</f>
        <v>0</v>
      </c>
      <c r="G45" s="307">
        <f t="shared" si="5"/>
        <v>0</v>
      </c>
      <c r="H45" s="308">
        <v>0</v>
      </c>
      <c r="I45" s="306">
        <f>COUNTIFS('77X'!$G$3:$G$2353,"K",'77X'!$C$3:$C$2353,B45)</f>
        <v>25</v>
      </c>
      <c r="J45" s="307">
        <f t="shared" si="6"/>
        <v>1</v>
      </c>
      <c r="K45" s="308">
        <v>25</v>
      </c>
      <c r="L45" s="308">
        <f t="shared" si="7"/>
        <v>0</v>
      </c>
      <c r="M45" s="306">
        <v>15</v>
      </c>
      <c r="N45" s="308">
        <f t="shared" si="8"/>
        <v>10</v>
      </c>
      <c r="O45" s="307">
        <f t="shared" si="9"/>
        <v>0.4</v>
      </c>
      <c r="P45" s="309"/>
      <c r="Q45" s="310"/>
      <c r="R45" s="311"/>
      <c r="S45" s="311"/>
      <c r="T45" s="310"/>
      <c r="U45" s="310"/>
    </row>
    <row r="46" spans="1:21" ht="32.1" customHeight="1">
      <c r="A46" s="301">
        <f t="shared" si="4"/>
        <v>40</v>
      </c>
      <c r="B46" s="302" t="s">
        <v>3396</v>
      </c>
      <c r="C46" s="303">
        <v>7811.51</v>
      </c>
      <c r="D46" s="304">
        <f>SUMIFS('77X'!$F$3:$F$2353,'77X'!$C$3:$C$2353,$B46)</f>
        <v>2636</v>
      </c>
      <c r="E46" s="306">
        <v>26</v>
      </c>
      <c r="F46" s="306">
        <f>COUNTIFS('77X'!$G$3:$G$2353,"Đ",'77X'!$C$3:$C$2353,B46)</f>
        <v>3</v>
      </c>
      <c r="G46" s="307">
        <f t="shared" si="5"/>
        <v>0.11538461538461539</v>
      </c>
      <c r="H46" s="308">
        <v>1</v>
      </c>
      <c r="I46" s="306">
        <f>COUNTIFS('77X'!$G$3:$G$2353,"K",'77X'!$C$3:$C$2353,B46)</f>
        <v>23</v>
      </c>
      <c r="J46" s="307">
        <f t="shared" si="6"/>
        <v>0.88461538461538458</v>
      </c>
      <c r="K46" s="308">
        <v>23</v>
      </c>
      <c r="L46" s="308">
        <f t="shared" si="7"/>
        <v>0</v>
      </c>
      <c r="M46" s="306">
        <v>12</v>
      </c>
      <c r="N46" s="308">
        <f t="shared" si="8"/>
        <v>14</v>
      </c>
      <c r="O46" s="307">
        <f t="shared" si="9"/>
        <v>0.53846153846153844</v>
      </c>
      <c r="P46" s="309"/>
      <c r="Q46" s="310"/>
      <c r="R46" s="311"/>
      <c r="S46" s="311"/>
      <c r="T46" s="310"/>
      <c r="U46" s="310"/>
    </row>
    <row r="47" spans="1:21" ht="32.1" customHeight="1">
      <c r="A47" s="301">
        <f t="shared" si="4"/>
        <v>41</v>
      </c>
      <c r="B47" s="302" t="s">
        <v>3444</v>
      </c>
      <c r="C47" s="303">
        <v>3784.19</v>
      </c>
      <c r="D47" s="304">
        <f>SUMIFS('77X'!$F$3:$F$2353,'77X'!$C$3:$C$2353,$B47)</f>
        <v>9093</v>
      </c>
      <c r="E47" s="306">
        <v>69</v>
      </c>
      <c r="F47" s="306">
        <f>COUNTIFS('77X'!$G$3:$G$2353,"Đ",'77X'!$C$3:$C$2353,B47)</f>
        <v>23</v>
      </c>
      <c r="G47" s="307">
        <f t="shared" si="5"/>
        <v>0.33333333333333331</v>
      </c>
      <c r="H47" s="308">
        <v>3</v>
      </c>
      <c r="I47" s="306">
        <f>COUNTIFS('77X'!$G$3:$G$2353,"K",'77X'!$C$3:$C$2353,B47)</f>
        <v>46</v>
      </c>
      <c r="J47" s="307">
        <f t="shared" si="6"/>
        <v>0.66666666666666663</v>
      </c>
      <c r="K47" s="308">
        <v>46</v>
      </c>
      <c r="L47" s="308">
        <f t="shared" si="7"/>
        <v>0</v>
      </c>
      <c r="M47" s="306">
        <v>25</v>
      </c>
      <c r="N47" s="308">
        <f t="shared" si="8"/>
        <v>44</v>
      </c>
      <c r="O47" s="307">
        <f t="shared" si="9"/>
        <v>0.6376811594202898</v>
      </c>
      <c r="P47" s="309"/>
      <c r="Q47" s="310"/>
      <c r="R47" s="311"/>
      <c r="S47" s="311"/>
      <c r="T47" s="310"/>
      <c r="U47" s="310"/>
    </row>
    <row r="48" spans="1:21" ht="32.1" customHeight="1">
      <c r="A48" s="301">
        <f t="shared" si="4"/>
        <v>42</v>
      </c>
      <c r="B48" s="302" t="s">
        <v>3579</v>
      </c>
      <c r="C48" s="303">
        <v>6083.66</v>
      </c>
      <c r="D48" s="304">
        <f>SUMIFS('77X'!$F$3:$F$2353,'77X'!$C$3:$C$2353,$B48)</f>
        <v>4695</v>
      </c>
      <c r="E48" s="306">
        <v>36</v>
      </c>
      <c r="F48" s="306">
        <f>COUNTIFS('77X'!$G$3:$G$2353,"Đ",'77X'!$C$3:$C$2353,B48)</f>
        <v>11</v>
      </c>
      <c r="G48" s="307">
        <f t="shared" si="5"/>
        <v>0.30555555555555558</v>
      </c>
      <c r="H48" s="308">
        <v>0</v>
      </c>
      <c r="I48" s="306">
        <f>COUNTIFS('77X'!$G$3:$G$2353,"K",'77X'!$C$3:$C$2353,B48)</f>
        <v>25</v>
      </c>
      <c r="J48" s="307">
        <f t="shared" si="6"/>
        <v>0.69444444444444442</v>
      </c>
      <c r="K48" s="308">
        <v>25</v>
      </c>
      <c r="L48" s="308">
        <f t="shared" si="7"/>
        <v>0</v>
      </c>
      <c r="M48" s="306">
        <v>14</v>
      </c>
      <c r="N48" s="308">
        <f t="shared" si="8"/>
        <v>22</v>
      </c>
      <c r="O48" s="307">
        <f t="shared" si="9"/>
        <v>0.61111111111111116</v>
      </c>
      <c r="P48" s="309"/>
      <c r="Q48" s="310"/>
      <c r="R48" s="311"/>
      <c r="S48" s="311"/>
      <c r="T48" s="310"/>
      <c r="U48" s="310"/>
    </row>
    <row r="49" spans="1:21" ht="32.1" customHeight="1">
      <c r="A49" s="301">
        <f t="shared" si="4"/>
        <v>43</v>
      </c>
      <c r="B49" s="302" t="s">
        <v>3650</v>
      </c>
      <c r="C49" s="303">
        <v>7155.56</v>
      </c>
      <c r="D49" s="304">
        <f>SUMIFS('77X'!$F$3:$F$2353,'77X'!$C$3:$C$2353,$B49)</f>
        <v>2924</v>
      </c>
      <c r="E49" s="306">
        <v>21</v>
      </c>
      <c r="F49" s="306">
        <f>COUNTIFS('77X'!$G$3:$G$2353,"Đ",'77X'!$C$3:$C$2353,B49)</f>
        <v>7</v>
      </c>
      <c r="G49" s="307">
        <f t="shared" si="5"/>
        <v>0.33333333333333331</v>
      </c>
      <c r="H49" s="308">
        <v>2</v>
      </c>
      <c r="I49" s="306">
        <f>COUNTIFS('77X'!$G$3:$G$2353,"K",'77X'!$C$3:$C$2353,B49)</f>
        <v>14</v>
      </c>
      <c r="J49" s="307">
        <f t="shared" si="6"/>
        <v>0.66666666666666663</v>
      </c>
      <c r="K49" s="308">
        <v>13</v>
      </c>
      <c r="L49" s="308">
        <f t="shared" si="7"/>
        <v>1</v>
      </c>
      <c r="M49" s="306">
        <v>11</v>
      </c>
      <c r="N49" s="308">
        <f t="shared" si="8"/>
        <v>10</v>
      </c>
      <c r="O49" s="307">
        <f t="shared" si="9"/>
        <v>0.47619047619047616</v>
      </c>
      <c r="P49" s="309"/>
      <c r="Q49" s="310"/>
      <c r="R49" s="311"/>
      <c r="S49" s="311"/>
      <c r="T49" s="310"/>
      <c r="U49" s="310"/>
    </row>
    <row r="50" spans="1:21" ht="32.1" customHeight="1">
      <c r="A50" s="301">
        <f t="shared" si="4"/>
        <v>44</v>
      </c>
      <c r="B50" s="302" t="s">
        <v>3692</v>
      </c>
      <c r="C50" s="303">
        <v>7142.17</v>
      </c>
      <c r="D50" s="304">
        <f>SUMIFS('77X'!$F$3:$F$2353,'77X'!$C$3:$C$2353,$B50)</f>
        <v>1838</v>
      </c>
      <c r="E50" s="306">
        <v>19</v>
      </c>
      <c r="F50" s="306">
        <f>COUNTIFS('77X'!$G$3:$G$2353,"Đ",'77X'!$C$3:$C$2353,B50)</f>
        <v>0</v>
      </c>
      <c r="G50" s="307">
        <f t="shared" si="5"/>
        <v>0</v>
      </c>
      <c r="H50" s="308">
        <v>0</v>
      </c>
      <c r="I50" s="306">
        <f>COUNTIFS('77X'!$G$3:$G$2353,"K",'77X'!$C$3:$C$2353,B50)</f>
        <v>19</v>
      </c>
      <c r="J50" s="307">
        <f t="shared" si="6"/>
        <v>1</v>
      </c>
      <c r="K50" s="308">
        <v>19</v>
      </c>
      <c r="L50" s="308">
        <f t="shared" si="7"/>
        <v>0</v>
      </c>
      <c r="M50" s="306">
        <v>8</v>
      </c>
      <c r="N50" s="308">
        <f t="shared" si="8"/>
        <v>11</v>
      </c>
      <c r="O50" s="307">
        <f t="shared" si="9"/>
        <v>0.57894736842105265</v>
      </c>
      <c r="P50" s="309"/>
      <c r="Q50" s="310"/>
      <c r="R50" s="311"/>
      <c r="S50" s="311"/>
      <c r="T50" s="310"/>
      <c r="U50" s="310"/>
    </row>
    <row r="51" spans="1:21" ht="32.1" customHeight="1">
      <c r="A51" s="301">
        <f t="shared" si="4"/>
        <v>45</v>
      </c>
      <c r="B51" s="302" t="s">
        <v>3730</v>
      </c>
      <c r="C51" s="303">
        <v>10118</v>
      </c>
      <c r="D51" s="304">
        <f>SUMIFS('77X'!$F$3:$F$2353,'77X'!$C$3:$C$2353,$B51)</f>
        <v>2103</v>
      </c>
      <c r="E51" s="306">
        <v>26</v>
      </c>
      <c r="F51" s="306">
        <f>COUNTIFS('77X'!$G$3:$G$2353,"Đ",'77X'!$C$3:$C$2353,B51)</f>
        <v>1</v>
      </c>
      <c r="G51" s="307">
        <f t="shared" si="5"/>
        <v>3.8461538461538464E-2</v>
      </c>
      <c r="H51" s="308">
        <v>0</v>
      </c>
      <c r="I51" s="306">
        <f>COUNTIFS('77X'!$G$3:$G$2353,"K",'77X'!$C$3:$C$2353,B51)</f>
        <v>25</v>
      </c>
      <c r="J51" s="307">
        <f t="shared" si="6"/>
        <v>0.96153846153846156</v>
      </c>
      <c r="K51" s="308">
        <v>25</v>
      </c>
      <c r="L51" s="308">
        <f t="shared" si="7"/>
        <v>0</v>
      </c>
      <c r="M51" s="306">
        <v>11</v>
      </c>
      <c r="N51" s="308">
        <f t="shared" si="8"/>
        <v>15</v>
      </c>
      <c r="O51" s="307">
        <f t="shared" si="9"/>
        <v>0.57692307692307687</v>
      </c>
      <c r="P51" s="309"/>
      <c r="Q51" s="310"/>
      <c r="R51" s="311"/>
      <c r="S51" s="311"/>
      <c r="T51" s="310"/>
      <c r="U51" s="310"/>
    </row>
    <row r="52" spans="1:21" ht="32.1" customHeight="1">
      <c r="A52" s="301">
        <f t="shared" si="4"/>
        <v>46</v>
      </c>
      <c r="B52" s="302" t="s">
        <v>3785</v>
      </c>
      <c r="C52" s="303">
        <v>11273.24</v>
      </c>
      <c r="D52" s="304">
        <f>SUMIFS('77X'!$F$3:$F$2353,'77X'!$C$3:$C$2353,$B52)</f>
        <v>2854</v>
      </c>
      <c r="E52" s="306">
        <v>26</v>
      </c>
      <c r="F52" s="306">
        <f>COUNTIFS('77X'!$G$3:$G$2353,"Đ",'77X'!$C$3:$C$2353,B52)</f>
        <v>6</v>
      </c>
      <c r="G52" s="307">
        <f t="shared" si="5"/>
        <v>0.23076923076923078</v>
      </c>
      <c r="H52" s="308">
        <v>0</v>
      </c>
      <c r="I52" s="306">
        <f>COUNTIFS('77X'!$G$3:$G$2353,"K",'77X'!$C$3:$C$2353,B52)</f>
        <v>20</v>
      </c>
      <c r="J52" s="307">
        <f t="shared" si="6"/>
        <v>0.76923076923076927</v>
      </c>
      <c r="K52" s="308">
        <v>20</v>
      </c>
      <c r="L52" s="308">
        <f t="shared" si="7"/>
        <v>0</v>
      </c>
      <c r="M52" s="306">
        <v>9</v>
      </c>
      <c r="N52" s="308">
        <f t="shared" si="8"/>
        <v>17</v>
      </c>
      <c r="O52" s="307">
        <f t="shared" si="9"/>
        <v>0.65384615384615385</v>
      </c>
      <c r="P52" s="309"/>
      <c r="Q52" s="310"/>
      <c r="R52" s="311"/>
      <c r="S52" s="311"/>
      <c r="T52" s="310"/>
      <c r="U52" s="310"/>
    </row>
    <row r="53" spans="1:21" ht="32.1" customHeight="1">
      <c r="A53" s="301">
        <f t="shared" si="4"/>
        <v>47</v>
      </c>
      <c r="B53" s="302" t="s">
        <v>3834</v>
      </c>
      <c r="C53" s="303">
        <v>14964.97</v>
      </c>
      <c r="D53" s="304">
        <f>SUMIFS('77X'!$F$3:$F$2353,'77X'!$C$3:$C$2353,$B53)</f>
        <v>2323</v>
      </c>
      <c r="E53" s="306">
        <v>23</v>
      </c>
      <c r="F53" s="306">
        <f>COUNTIFS('77X'!$G$3:$G$2353,"Đ",'77X'!$C$3:$C$2353,B53)</f>
        <v>2</v>
      </c>
      <c r="G53" s="307">
        <f t="shared" si="5"/>
        <v>8.6956521739130432E-2</v>
      </c>
      <c r="H53" s="308">
        <v>2</v>
      </c>
      <c r="I53" s="306">
        <f>COUNTIFS('77X'!$G$3:$G$2353,"K",'77X'!$C$3:$C$2353,B53)</f>
        <v>21</v>
      </c>
      <c r="J53" s="307">
        <f t="shared" si="6"/>
        <v>0.91304347826086951</v>
      </c>
      <c r="K53" s="308">
        <v>12</v>
      </c>
      <c r="L53" s="308">
        <f t="shared" si="7"/>
        <v>9</v>
      </c>
      <c r="M53" s="306">
        <v>16</v>
      </c>
      <c r="N53" s="308">
        <f t="shared" si="8"/>
        <v>7</v>
      </c>
      <c r="O53" s="307">
        <f t="shared" si="9"/>
        <v>0.30434782608695654</v>
      </c>
      <c r="P53" s="309"/>
      <c r="Q53" s="310"/>
      <c r="R53" s="311"/>
      <c r="S53" s="311"/>
      <c r="T53" s="310"/>
      <c r="U53" s="310"/>
    </row>
    <row r="54" spans="1:21" ht="32.1" customHeight="1">
      <c r="A54" s="301">
        <f t="shared" si="4"/>
        <v>48</v>
      </c>
      <c r="B54" s="302" t="s">
        <v>3875</v>
      </c>
      <c r="C54" s="303">
        <v>6502.07</v>
      </c>
      <c r="D54" s="304">
        <f>SUMIFS('77X'!$F$3:$F$2353,'77X'!$C$3:$C$2353,$B54)</f>
        <v>3709</v>
      </c>
      <c r="E54" s="306">
        <v>23</v>
      </c>
      <c r="F54" s="306">
        <f>COUNTIFS('77X'!$G$3:$G$2353,"Đ",'77X'!$C$3:$C$2353,B54)</f>
        <v>16</v>
      </c>
      <c r="G54" s="307">
        <f t="shared" si="5"/>
        <v>0.69565217391304346</v>
      </c>
      <c r="H54" s="308">
        <v>11</v>
      </c>
      <c r="I54" s="306">
        <f>COUNTIFS('77X'!$G$3:$G$2353,"K",'77X'!$C$3:$C$2353,B54)</f>
        <v>7</v>
      </c>
      <c r="J54" s="307">
        <f t="shared" si="6"/>
        <v>0.30434782608695654</v>
      </c>
      <c r="K54" s="308">
        <v>7</v>
      </c>
      <c r="L54" s="308">
        <f t="shared" si="7"/>
        <v>0</v>
      </c>
      <c r="M54" s="306">
        <v>17</v>
      </c>
      <c r="N54" s="308">
        <f t="shared" si="8"/>
        <v>6</v>
      </c>
      <c r="O54" s="307">
        <f t="shared" si="9"/>
        <v>0.2608695652173913</v>
      </c>
      <c r="P54" s="309"/>
      <c r="Q54" s="310"/>
      <c r="R54" s="311"/>
      <c r="S54" s="311"/>
      <c r="T54" s="310"/>
      <c r="U54" s="310"/>
    </row>
    <row r="55" spans="1:21" ht="32.1" customHeight="1">
      <c r="A55" s="301">
        <f t="shared" si="4"/>
        <v>49</v>
      </c>
      <c r="B55" s="302" t="s">
        <v>3921</v>
      </c>
      <c r="C55" s="303">
        <v>14556.76</v>
      </c>
      <c r="D55" s="304">
        <f>SUMIFS('77X'!$F$3:$F$2353,'77X'!$C$3:$C$2353,$B55)</f>
        <v>2018</v>
      </c>
      <c r="E55" s="306">
        <v>27</v>
      </c>
      <c r="F55" s="306">
        <f>COUNTIFS('77X'!$G$3:$G$2353,"Đ",'77X'!$C$3:$C$2353,B55)</f>
        <v>4</v>
      </c>
      <c r="G55" s="307">
        <f t="shared" si="5"/>
        <v>0.14814814814814814</v>
      </c>
      <c r="H55" s="308">
        <v>3</v>
      </c>
      <c r="I55" s="306">
        <f>COUNTIFS('77X'!$G$3:$G$2353,"K",'77X'!$C$3:$C$2353,B55)</f>
        <v>23</v>
      </c>
      <c r="J55" s="307">
        <f t="shared" si="6"/>
        <v>0.85185185185185186</v>
      </c>
      <c r="K55" s="308">
        <v>23</v>
      </c>
      <c r="L55" s="308">
        <f t="shared" si="7"/>
        <v>0</v>
      </c>
      <c r="M55" s="356">
        <v>10</v>
      </c>
      <c r="N55" s="357">
        <f t="shared" si="8"/>
        <v>17</v>
      </c>
      <c r="O55" s="307">
        <f t="shared" si="9"/>
        <v>0.62962962962962965</v>
      </c>
      <c r="P55" s="309"/>
      <c r="Q55" s="310"/>
      <c r="R55" s="311"/>
      <c r="S55" s="311"/>
      <c r="T55" s="310"/>
      <c r="U55" s="310"/>
    </row>
    <row r="56" spans="1:21" ht="32.1" customHeight="1">
      <c r="A56" s="301">
        <f t="shared" si="4"/>
        <v>50</v>
      </c>
      <c r="B56" s="302" t="s">
        <v>3987</v>
      </c>
      <c r="C56" s="303">
        <v>16688.689999999999</v>
      </c>
      <c r="D56" s="304">
        <f>SUMIFS('77X'!$F$3:$F$2353,'77X'!$C$3:$C$2353,$B56)</f>
        <v>1848</v>
      </c>
      <c r="E56" s="306">
        <v>27</v>
      </c>
      <c r="F56" s="306">
        <f>COUNTIFS('77X'!$G$3:$G$2353,"Đ",'77X'!$C$3:$C$2353,B56)</f>
        <v>0</v>
      </c>
      <c r="G56" s="307">
        <f t="shared" si="5"/>
        <v>0</v>
      </c>
      <c r="H56" s="308">
        <v>0</v>
      </c>
      <c r="I56" s="306">
        <f>COUNTIFS('77X'!$G$3:$G$2353,"K",'77X'!$C$3:$C$2353,B56)</f>
        <v>27</v>
      </c>
      <c r="J56" s="307">
        <f t="shared" si="6"/>
        <v>1</v>
      </c>
      <c r="K56" s="308">
        <v>26</v>
      </c>
      <c r="L56" s="308">
        <f t="shared" si="7"/>
        <v>1</v>
      </c>
      <c r="M56" s="306">
        <v>12</v>
      </c>
      <c r="N56" s="308">
        <f t="shared" si="8"/>
        <v>15</v>
      </c>
      <c r="O56" s="307">
        <f t="shared" si="9"/>
        <v>0.55555555555555558</v>
      </c>
      <c r="P56" s="309"/>
      <c r="Q56" s="310"/>
      <c r="R56" s="311"/>
      <c r="S56" s="311"/>
      <c r="T56" s="310"/>
      <c r="U56" s="310"/>
    </row>
    <row r="57" spans="1:21" ht="32.1" customHeight="1">
      <c r="A57" s="301">
        <f t="shared" si="4"/>
        <v>51</v>
      </c>
      <c r="B57" s="302" t="s">
        <v>4037</v>
      </c>
      <c r="C57" s="303">
        <v>13033.07</v>
      </c>
      <c r="D57" s="304">
        <f>SUMIFS('77X'!$F$3:$F$2353,'77X'!$C$3:$C$2353,$B57)</f>
        <v>2359</v>
      </c>
      <c r="E57" s="306">
        <v>28</v>
      </c>
      <c r="F57" s="306">
        <f>COUNTIFS('77X'!$G$3:$G$2353,"Đ",'77X'!$C$3:$C$2353,B57)</f>
        <v>1</v>
      </c>
      <c r="G57" s="307">
        <f t="shared" si="5"/>
        <v>3.5714285714285712E-2</v>
      </c>
      <c r="H57" s="308">
        <v>0</v>
      </c>
      <c r="I57" s="306">
        <f>COUNTIFS('77X'!$G$3:$G$2353,"K",'77X'!$C$3:$C$2353,B57)</f>
        <v>27</v>
      </c>
      <c r="J57" s="307">
        <f t="shared" si="6"/>
        <v>0.9642857142857143</v>
      </c>
      <c r="K57" s="308">
        <v>27</v>
      </c>
      <c r="L57" s="308">
        <f t="shared" si="7"/>
        <v>0</v>
      </c>
      <c r="M57" s="306">
        <v>12</v>
      </c>
      <c r="N57" s="308">
        <f t="shared" si="8"/>
        <v>16</v>
      </c>
      <c r="O57" s="307">
        <f t="shared" si="9"/>
        <v>0.5714285714285714</v>
      </c>
      <c r="P57" s="309"/>
      <c r="Q57" s="310"/>
      <c r="R57" s="311"/>
      <c r="S57" s="311"/>
      <c r="T57" s="310"/>
      <c r="U57" s="310"/>
    </row>
    <row r="58" spans="1:21" ht="32.1" customHeight="1">
      <c r="A58" s="301">
        <f t="shared" si="4"/>
        <v>52</v>
      </c>
      <c r="B58" s="302" t="s">
        <v>4085</v>
      </c>
      <c r="C58" s="303">
        <v>16072.86</v>
      </c>
      <c r="D58" s="304">
        <f>SUMIFS('77X'!$F$3:$F$2353,'77X'!$C$3:$C$2353,$B58)</f>
        <v>1435</v>
      </c>
      <c r="E58" s="306">
        <v>15</v>
      </c>
      <c r="F58" s="306">
        <f>COUNTIFS('77X'!$G$3:$G$2353,"Đ",'77X'!$C$3:$C$2353,B58)</f>
        <v>0</v>
      </c>
      <c r="G58" s="307">
        <f t="shared" si="5"/>
        <v>0</v>
      </c>
      <c r="H58" s="308">
        <v>0</v>
      </c>
      <c r="I58" s="306">
        <f>COUNTIFS('77X'!$G$3:$G$2353,"K",'77X'!$C$3:$C$2353,B58)</f>
        <v>15</v>
      </c>
      <c r="J58" s="307">
        <f t="shared" si="6"/>
        <v>1</v>
      </c>
      <c r="K58" s="308">
        <v>15</v>
      </c>
      <c r="L58" s="308">
        <f t="shared" si="7"/>
        <v>0</v>
      </c>
      <c r="M58" s="306">
        <v>7</v>
      </c>
      <c r="N58" s="308">
        <f t="shared" si="8"/>
        <v>8</v>
      </c>
      <c r="O58" s="307">
        <f t="shared" si="9"/>
        <v>0.53333333333333333</v>
      </c>
      <c r="P58" s="309"/>
      <c r="Q58" s="310"/>
      <c r="R58" s="311"/>
      <c r="S58" s="311"/>
      <c r="T58" s="310"/>
      <c r="U58" s="310"/>
    </row>
    <row r="59" spans="1:21" ht="32.1" customHeight="1">
      <c r="A59" s="301">
        <f t="shared" si="4"/>
        <v>53</v>
      </c>
      <c r="B59" s="302" t="s">
        <v>4112</v>
      </c>
      <c r="C59" s="303">
        <v>15346.01</v>
      </c>
      <c r="D59" s="304">
        <f>SUMIFS('77X'!$F$3:$F$2353,'77X'!$C$3:$C$2353,$B59)</f>
        <v>1601</v>
      </c>
      <c r="E59" s="306">
        <v>18</v>
      </c>
      <c r="F59" s="306">
        <f>COUNTIFS('77X'!$G$3:$G$2353,"Đ",'77X'!$C$3:$C$2353,B59)</f>
        <v>2</v>
      </c>
      <c r="G59" s="307">
        <f t="shared" si="5"/>
        <v>0.1111111111111111</v>
      </c>
      <c r="H59" s="308">
        <v>0</v>
      </c>
      <c r="I59" s="306">
        <f>COUNTIFS('77X'!$G$3:$G$2353,"K",'77X'!$C$3:$C$2353,B59)</f>
        <v>16</v>
      </c>
      <c r="J59" s="307">
        <f t="shared" si="6"/>
        <v>0.88888888888888884</v>
      </c>
      <c r="K59" s="308">
        <v>16</v>
      </c>
      <c r="L59" s="308">
        <f t="shared" si="7"/>
        <v>0</v>
      </c>
      <c r="M59" s="306">
        <v>11</v>
      </c>
      <c r="N59" s="308">
        <f t="shared" si="8"/>
        <v>7</v>
      </c>
      <c r="O59" s="307">
        <f t="shared" si="9"/>
        <v>0.3888888888888889</v>
      </c>
      <c r="P59" s="309"/>
      <c r="Q59" s="310"/>
      <c r="R59" s="311"/>
      <c r="S59" s="311"/>
      <c r="T59" s="310"/>
      <c r="U59" s="310"/>
    </row>
    <row r="60" spans="1:21" ht="32.1" customHeight="1">
      <c r="A60" s="301">
        <f t="shared" si="4"/>
        <v>54</v>
      </c>
      <c r="B60" s="302" t="s">
        <v>4148</v>
      </c>
      <c r="C60" s="303">
        <v>4415.75</v>
      </c>
      <c r="D60" s="304">
        <f>SUMIFS('77X'!$F$3:$F$2353,'77X'!$C$3:$C$2353,$B60)</f>
        <v>10407</v>
      </c>
      <c r="E60" s="306">
        <v>67</v>
      </c>
      <c r="F60" s="306">
        <f>COUNTIFS('77X'!$G$3:$G$2353,"Đ",'77X'!$C$3:$C$2353,B60)</f>
        <v>28</v>
      </c>
      <c r="G60" s="307">
        <f t="shared" si="5"/>
        <v>0.41791044776119401</v>
      </c>
      <c r="H60" s="308">
        <v>0</v>
      </c>
      <c r="I60" s="306">
        <f>COUNTIFS('77X'!$G$3:$G$2353,"K",'77X'!$C$3:$C$2353,B60)</f>
        <v>39</v>
      </c>
      <c r="J60" s="307">
        <f t="shared" si="6"/>
        <v>0.58208955223880599</v>
      </c>
      <c r="K60" s="308">
        <v>39</v>
      </c>
      <c r="L60" s="308">
        <f t="shared" si="7"/>
        <v>0</v>
      </c>
      <c r="M60" s="306">
        <v>25</v>
      </c>
      <c r="N60" s="308">
        <f t="shared" si="8"/>
        <v>42</v>
      </c>
      <c r="O60" s="307">
        <f t="shared" si="9"/>
        <v>0.62686567164179108</v>
      </c>
      <c r="P60" s="309"/>
      <c r="Q60" s="310"/>
      <c r="R60" s="311">
        <v>25</v>
      </c>
      <c r="S60" s="311">
        <v>0</v>
      </c>
      <c r="T60" s="310"/>
      <c r="U60" s="310"/>
    </row>
    <row r="61" spans="1:21" ht="32.1" customHeight="1">
      <c r="A61" s="301">
        <f t="shared" si="4"/>
        <v>55</v>
      </c>
      <c r="B61" s="302" t="s">
        <v>4270</v>
      </c>
      <c r="C61" s="303">
        <v>4786.24</v>
      </c>
      <c r="D61" s="304">
        <f>SUMIFS('77X'!$F$3:$F$2353,'77X'!$C$3:$C$2353,$B61)</f>
        <v>2856</v>
      </c>
      <c r="E61" s="306">
        <v>24</v>
      </c>
      <c r="F61" s="306">
        <f>COUNTIFS('77X'!$G$3:$G$2353,"Đ",'77X'!$C$3:$C$2353,B61)</f>
        <v>3</v>
      </c>
      <c r="G61" s="307">
        <f t="shared" si="5"/>
        <v>0.125</v>
      </c>
      <c r="H61" s="308">
        <v>0</v>
      </c>
      <c r="I61" s="306">
        <f>COUNTIFS('77X'!$G$3:$G$2353,"K",'77X'!$C$3:$C$2353,B61)</f>
        <v>21</v>
      </c>
      <c r="J61" s="307">
        <f t="shared" si="6"/>
        <v>0.875</v>
      </c>
      <c r="K61" s="308">
        <v>20</v>
      </c>
      <c r="L61" s="308">
        <f t="shared" si="7"/>
        <v>1</v>
      </c>
      <c r="M61" s="306">
        <v>12</v>
      </c>
      <c r="N61" s="308">
        <f t="shared" si="8"/>
        <v>12</v>
      </c>
      <c r="O61" s="307">
        <f t="shared" si="9"/>
        <v>0.5</v>
      </c>
      <c r="P61" s="309"/>
      <c r="Q61" s="310"/>
      <c r="R61" s="311"/>
      <c r="S61" s="311"/>
      <c r="T61" s="310"/>
      <c r="U61" s="310"/>
    </row>
    <row r="62" spans="1:21" ht="32.1" customHeight="1">
      <c r="A62" s="301">
        <f t="shared" si="4"/>
        <v>56</v>
      </c>
      <c r="B62" s="302" t="s">
        <v>4313</v>
      </c>
      <c r="C62" s="303">
        <v>5806.89</v>
      </c>
      <c r="D62" s="304">
        <f>SUMIFS('77X'!$F$3:$F$2353,'77X'!$C$3:$C$2353,$B62)</f>
        <v>5491</v>
      </c>
      <c r="E62" s="306">
        <v>48</v>
      </c>
      <c r="F62" s="306">
        <f>COUNTIFS('77X'!$G$3:$G$2353,"Đ",'77X'!$C$3:$C$2353,B62)</f>
        <v>4</v>
      </c>
      <c r="G62" s="307">
        <f t="shared" si="5"/>
        <v>8.3333333333333329E-2</v>
      </c>
      <c r="H62" s="308">
        <v>0</v>
      </c>
      <c r="I62" s="306">
        <f>COUNTIFS('77X'!$G$3:$G$2353,"K",'77X'!$C$3:$C$2353,B62)</f>
        <v>44</v>
      </c>
      <c r="J62" s="307">
        <f t="shared" si="6"/>
        <v>0.91666666666666663</v>
      </c>
      <c r="K62" s="308">
        <v>44</v>
      </c>
      <c r="L62" s="308">
        <f t="shared" si="7"/>
        <v>0</v>
      </c>
      <c r="M62" s="306">
        <v>15</v>
      </c>
      <c r="N62" s="308">
        <f t="shared" si="8"/>
        <v>33</v>
      </c>
      <c r="O62" s="307">
        <f t="shared" si="9"/>
        <v>0.6875</v>
      </c>
      <c r="P62" s="309"/>
      <c r="Q62" s="310"/>
      <c r="R62" s="311"/>
      <c r="S62" s="311"/>
      <c r="T62" s="310"/>
      <c r="U62" s="310"/>
    </row>
    <row r="63" spans="1:21" ht="32.1" customHeight="1">
      <c r="A63" s="301">
        <f t="shared" si="4"/>
        <v>57</v>
      </c>
      <c r="B63" s="302" t="s">
        <v>4390</v>
      </c>
      <c r="C63" s="303">
        <v>11238.7</v>
      </c>
      <c r="D63" s="304">
        <f>SUMIFS('77X'!$F$3:$F$2353,'77X'!$C$3:$C$2353,$B63)</f>
        <v>10565</v>
      </c>
      <c r="E63" s="306">
        <v>74</v>
      </c>
      <c r="F63" s="306">
        <f>COUNTIFS('77X'!$G$3:$G$2353,"Đ",'77X'!$C$3:$C$2353,B63)</f>
        <v>26</v>
      </c>
      <c r="G63" s="307">
        <f t="shared" si="5"/>
        <v>0.35135135135135137</v>
      </c>
      <c r="H63" s="308">
        <v>0</v>
      </c>
      <c r="I63" s="306">
        <f>COUNTIFS('77X'!$G$3:$G$2353,"K",'77X'!$C$3:$C$2353,B63)</f>
        <v>48</v>
      </c>
      <c r="J63" s="307">
        <f t="shared" si="6"/>
        <v>0.64864864864864868</v>
      </c>
      <c r="K63" s="308">
        <v>48</v>
      </c>
      <c r="L63" s="308">
        <f t="shared" si="7"/>
        <v>0</v>
      </c>
      <c r="M63" s="306">
        <v>25</v>
      </c>
      <c r="N63" s="308">
        <f t="shared" si="8"/>
        <v>49</v>
      </c>
      <c r="O63" s="307">
        <f t="shared" si="9"/>
        <v>0.66216216216216217</v>
      </c>
      <c r="P63" s="309"/>
      <c r="Q63" s="310"/>
      <c r="R63" s="311">
        <v>25</v>
      </c>
      <c r="S63" s="311">
        <v>0</v>
      </c>
      <c r="T63" s="310"/>
      <c r="U63" s="310"/>
    </row>
    <row r="64" spans="1:21" ht="32.1" customHeight="1">
      <c r="A64" s="301">
        <f t="shared" si="4"/>
        <v>58</v>
      </c>
      <c r="B64" s="302" t="s">
        <v>4552</v>
      </c>
      <c r="C64" s="303">
        <v>4525.04</v>
      </c>
      <c r="D64" s="304">
        <f>SUMIFS('77X'!$F$3:$F$2353,'77X'!$C$3:$C$2353,$B64)</f>
        <v>5357</v>
      </c>
      <c r="E64" s="306">
        <v>43</v>
      </c>
      <c r="F64" s="306">
        <f>COUNTIFS('77X'!$G$3:$G$2353,"Đ",'77X'!$C$3:$C$2353,B64)</f>
        <v>9</v>
      </c>
      <c r="G64" s="307">
        <f t="shared" si="5"/>
        <v>0.20930232558139536</v>
      </c>
      <c r="H64" s="308">
        <v>0</v>
      </c>
      <c r="I64" s="306">
        <f>COUNTIFS('77X'!$G$3:$G$2353,"K",'77X'!$C$3:$C$2353,B64)</f>
        <v>34</v>
      </c>
      <c r="J64" s="307">
        <f t="shared" si="6"/>
        <v>0.79069767441860461</v>
      </c>
      <c r="K64" s="308">
        <v>34</v>
      </c>
      <c r="L64" s="308">
        <f t="shared" si="7"/>
        <v>0</v>
      </c>
      <c r="M64" s="306">
        <v>15</v>
      </c>
      <c r="N64" s="308">
        <f t="shared" si="8"/>
        <v>28</v>
      </c>
      <c r="O64" s="307">
        <f t="shared" si="9"/>
        <v>0.65116279069767447</v>
      </c>
      <c r="P64" s="309"/>
      <c r="Q64" s="310"/>
      <c r="R64" s="311"/>
      <c r="S64" s="311"/>
      <c r="T64" s="310"/>
      <c r="U64" s="310"/>
    </row>
    <row r="65" spans="1:21" ht="32.1" customHeight="1">
      <c r="A65" s="301">
        <f t="shared" si="4"/>
        <v>59</v>
      </c>
      <c r="B65" s="302" t="s">
        <v>4633</v>
      </c>
      <c r="C65" s="303">
        <v>9693.89</v>
      </c>
      <c r="D65" s="304">
        <f>SUMIFS('77X'!$F$3:$F$2353,'77X'!$C$3:$C$2353,$B65)</f>
        <v>3253</v>
      </c>
      <c r="E65" s="306">
        <v>26</v>
      </c>
      <c r="F65" s="306">
        <f>COUNTIFS('77X'!$G$3:$G$2353,"Đ",'77X'!$C$3:$C$2353,B65)</f>
        <v>8</v>
      </c>
      <c r="G65" s="307">
        <f t="shared" si="5"/>
        <v>0.30769230769230771</v>
      </c>
      <c r="H65" s="308">
        <v>2</v>
      </c>
      <c r="I65" s="306">
        <f>COUNTIFS('77X'!$G$3:$G$2353,"K",'77X'!$C$3:$C$2353,B65)</f>
        <v>18</v>
      </c>
      <c r="J65" s="307">
        <f t="shared" si="6"/>
        <v>0.69230769230769229</v>
      </c>
      <c r="K65" s="308">
        <v>18</v>
      </c>
      <c r="L65" s="308">
        <f t="shared" si="7"/>
        <v>0</v>
      </c>
      <c r="M65" s="306">
        <v>12</v>
      </c>
      <c r="N65" s="308">
        <f t="shared" si="8"/>
        <v>14</v>
      </c>
      <c r="O65" s="307">
        <f t="shared" si="9"/>
        <v>0.53846153846153844</v>
      </c>
      <c r="P65" s="309"/>
      <c r="Q65" s="310"/>
      <c r="R65" s="311">
        <v>12</v>
      </c>
      <c r="S65" s="311">
        <v>4</v>
      </c>
      <c r="T65" s="310"/>
      <c r="U65" s="310"/>
    </row>
    <row r="66" spans="1:21" ht="32.1" customHeight="1">
      <c r="A66" s="301">
        <f t="shared" si="4"/>
        <v>60</v>
      </c>
      <c r="B66" s="302" t="s">
        <v>4686</v>
      </c>
      <c r="C66" s="303">
        <v>6470</v>
      </c>
      <c r="D66" s="304">
        <f>SUMIFS('77X'!$F$3:$F$2353,'77X'!$C$3:$C$2353,$B66)</f>
        <v>5668</v>
      </c>
      <c r="E66" s="306">
        <v>45</v>
      </c>
      <c r="F66" s="306">
        <f>COUNTIFS('77X'!$G$3:$G$2353,"Đ",'77X'!$C$3:$C$2353,B66)</f>
        <v>12</v>
      </c>
      <c r="G66" s="307">
        <f t="shared" si="5"/>
        <v>0.26666666666666666</v>
      </c>
      <c r="H66" s="308">
        <v>0</v>
      </c>
      <c r="I66" s="306">
        <f>COUNTIFS('77X'!$G$3:$G$2353,"K",'77X'!$C$3:$C$2353,B66)</f>
        <v>33</v>
      </c>
      <c r="J66" s="307">
        <f t="shared" si="6"/>
        <v>0.73333333333333328</v>
      </c>
      <c r="K66" s="308">
        <v>33</v>
      </c>
      <c r="L66" s="308">
        <f t="shared" si="7"/>
        <v>0</v>
      </c>
      <c r="M66" s="306">
        <v>20</v>
      </c>
      <c r="N66" s="308">
        <f t="shared" si="8"/>
        <v>25</v>
      </c>
      <c r="O66" s="307">
        <f t="shared" si="9"/>
        <v>0.55555555555555558</v>
      </c>
      <c r="P66" s="309"/>
      <c r="Q66" s="310"/>
      <c r="R66" s="311"/>
      <c r="S66" s="311"/>
      <c r="T66" s="310"/>
      <c r="U66" s="310"/>
    </row>
    <row r="67" spans="1:21" ht="32.1" customHeight="1">
      <c r="A67" s="301">
        <f t="shared" si="4"/>
        <v>61</v>
      </c>
      <c r="B67" s="302" t="s">
        <v>4756</v>
      </c>
      <c r="C67" s="303">
        <v>16305.74</v>
      </c>
      <c r="D67" s="304">
        <f>SUMIFS('77X'!$F$3:$F$2353,'77X'!$C$3:$C$2353,$B67)</f>
        <v>2230</v>
      </c>
      <c r="E67" s="306">
        <v>36</v>
      </c>
      <c r="F67" s="306">
        <f>COUNTIFS('77X'!$G$3:$G$2353,"Đ",'77X'!$C$3:$C$2353,B67)</f>
        <v>0</v>
      </c>
      <c r="G67" s="307">
        <f t="shared" si="5"/>
        <v>0</v>
      </c>
      <c r="H67" s="308">
        <v>0</v>
      </c>
      <c r="I67" s="306">
        <f>COUNTIFS('77X'!$G$3:$G$2353,"K",'77X'!$C$3:$C$2353,B67)</f>
        <v>36</v>
      </c>
      <c r="J67" s="307">
        <f t="shared" si="6"/>
        <v>1</v>
      </c>
      <c r="K67" s="308">
        <v>36</v>
      </c>
      <c r="L67" s="308">
        <f t="shared" si="7"/>
        <v>0</v>
      </c>
      <c r="M67" s="306">
        <v>12</v>
      </c>
      <c r="N67" s="308">
        <f t="shared" si="8"/>
        <v>24</v>
      </c>
      <c r="O67" s="307">
        <f t="shared" si="9"/>
        <v>0.66666666666666663</v>
      </c>
      <c r="P67" s="309"/>
      <c r="Q67" s="310"/>
      <c r="R67" s="311"/>
      <c r="S67" s="311"/>
      <c r="T67" s="310"/>
      <c r="U67" s="310"/>
    </row>
    <row r="68" spans="1:21" ht="32.1" customHeight="1">
      <c r="A68" s="301">
        <f t="shared" si="4"/>
        <v>62</v>
      </c>
      <c r="B68" s="302" t="s">
        <v>4847</v>
      </c>
      <c r="C68" s="303">
        <v>10269.61</v>
      </c>
      <c r="D68" s="304">
        <f>SUMIFS('77X'!$F$3:$F$2353,'77X'!$C$3:$C$2353,$B68)</f>
        <v>3218</v>
      </c>
      <c r="E68" s="306">
        <v>27</v>
      </c>
      <c r="F68" s="306">
        <f>COUNTIFS('77X'!$G$3:$G$2353,"Đ",'77X'!$C$3:$C$2353,B68)</f>
        <v>6</v>
      </c>
      <c r="G68" s="307">
        <f t="shared" si="5"/>
        <v>0.22222222222222221</v>
      </c>
      <c r="H68" s="308">
        <v>2</v>
      </c>
      <c r="I68" s="306">
        <f>COUNTIFS('77X'!$G$3:$G$2353,"K",'77X'!$C$3:$C$2353,B68)</f>
        <v>21</v>
      </c>
      <c r="J68" s="307">
        <f t="shared" si="6"/>
        <v>0.77777777777777779</v>
      </c>
      <c r="K68" s="308">
        <v>21</v>
      </c>
      <c r="L68" s="308">
        <f t="shared" si="7"/>
        <v>0</v>
      </c>
      <c r="M68" s="306">
        <v>13</v>
      </c>
      <c r="N68" s="308">
        <f t="shared" si="8"/>
        <v>14</v>
      </c>
      <c r="O68" s="307">
        <f t="shared" si="9"/>
        <v>0.51851851851851849</v>
      </c>
      <c r="P68" s="309"/>
      <c r="Q68" s="310"/>
      <c r="R68" s="311"/>
      <c r="S68" s="311"/>
      <c r="T68" s="310"/>
      <c r="U68" s="310"/>
    </row>
    <row r="69" spans="1:21" ht="32.1" customHeight="1">
      <c r="A69" s="301">
        <f t="shared" si="4"/>
        <v>63</v>
      </c>
      <c r="B69" s="302" t="s">
        <v>4903</v>
      </c>
      <c r="C69" s="303">
        <v>7522.17</v>
      </c>
      <c r="D69" s="304">
        <f>SUMIFS('77X'!$F$3:$F$2353,'77X'!$C$3:$C$2353,$B69)</f>
        <v>879</v>
      </c>
      <c r="E69" s="306">
        <v>11</v>
      </c>
      <c r="F69" s="306">
        <f>COUNTIFS('77X'!$G$3:$G$2353,"Đ",'77X'!$C$3:$C$2353,B69)</f>
        <v>0</v>
      </c>
      <c r="G69" s="307">
        <f t="shared" si="5"/>
        <v>0</v>
      </c>
      <c r="H69" s="308">
        <v>0</v>
      </c>
      <c r="I69" s="306">
        <f>COUNTIFS('77X'!$G$3:$G$2353,"K",'77X'!$C$3:$C$2353,B69)</f>
        <v>11</v>
      </c>
      <c r="J69" s="307">
        <f t="shared" si="6"/>
        <v>1</v>
      </c>
      <c r="K69" s="308">
        <v>11</v>
      </c>
      <c r="L69" s="308">
        <f t="shared" si="7"/>
        <v>0</v>
      </c>
      <c r="M69" s="306">
        <v>5</v>
      </c>
      <c r="N69" s="308">
        <f t="shared" si="8"/>
        <v>6</v>
      </c>
      <c r="O69" s="307">
        <f t="shared" si="9"/>
        <v>0.54545454545454541</v>
      </c>
      <c r="P69" s="309"/>
      <c r="Q69" s="310"/>
      <c r="R69" s="311"/>
      <c r="S69" s="311"/>
      <c r="T69" s="310"/>
      <c r="U69" s="310"/>
    </row>
    <row r="70" spans="1:21" ht="32.1" customHeight="1">
      <c r="A70" s="301">
        <f t="shared" si="4"/>
        <v>64</v>
      </c>
      <c r="B70" s="302" t="s">
        <v>4924</v>
      </c>
      <c r="C70" s="303">
        <v>5862.89</v>
      </c>
      <c r="D70" s="304">
        <f>SUMIFS('77X'!$F$3:$F$2353,'77X'!$C$3:$C$2353,$B70)</f>
        <v>2480</v>
      </c>
      <c r="E70" s="306">
        <v>16</v>
      </c>
      <c r="F70" s="306">
        <f>COUNTIFS('77X'!$G$3:$G$2353,"Đ",'77X'!$C$3:$C$2353,B70)</f>
        <v>12</v>
      </c>
      <c r="G70" s="307">
        <f t="shared" si="5"/>
        <v>0.75</v>
      </c>
      <c r="H70" s="308">
        <v>12</v>
      </c>
      <c r="I70" s="306">
        <f>COUNTIFS('77X'!$G$3:$G$2353,"K",'77X'!$C$3:$C$2353,B70)</f>
        <v>4</v>
      </c>
      <c r="J70" s="307">
        <f t="shared" si="6"/>
        <v>0.25</v>
      </c>
      <c r="K70" s="308">
        <v>4</v>
      </c>
      <c r="L70" s="308">
        <f t="shared" si="7"/>
        <v>0</v>
      </c>
      <c r="M70" s="306">
        <v>14</v>
      </c>
      <c r="N70" s="308">
        <f t="shared" si="8"/>
        <v>2</v>
      </c>
      <c r="O70" s="307">
        <f t="shared" si="9"/>
        <v>0.125</v>
      </c>
      <c r="P70" s="309"/>
      <c r="Q70" s="310"/>
      <c r="R70" s="311"/>
      <c r="S70" s="311"/>
      <c r="T70" s="310"/>
      <c r="U70" s="310"/>
    </row>
    <row r="71" spans="1:21" ht="32.1" customHeight="1">
      <c r="A71" s="301">
        <f t="shared" si="4"/>
        <v>65</v>
      </c>
      <c r="B71" s="302" t="s">
        <v>4957</v>
      </c>
      <c r="C71" s="303">
        <v>7937.75</v>
      </c>
      <c r="D71" s="304">
        <f>SUMIFS('77X'!$F$3:$F$2353,'77X'!$C$3:$C$2353,$B71)</f>
        <v>3530</v>
      </c>
      <c r="E71" s="306">
        <v>29</v>
      </c>
      <c r="F71" s="306">
        <f>COUNTIFS('77X'!$G$3:$G$2353,"Đ",'77X'!$C$3:$C$2353,B71)</f>
        <v>5</v>
      </c>
      <c r="G71" s="307">
        <f t="shared" si="5"/>
        <v>0.17241379310344829</v>
      </c>
      <c r="H71" s="308">
        <v>0</v>
      </c>
      <c r="I71" s="306">
        <f>COUNTIFS('77X'!$G$3:$G$2353,"K",'77X'!$C$3:$C$2353,B71)</f>
        <v>24</v>
      </c>
      <c r="J71" s="307">
        <f t="shared" si="6"/>
        <v>0.82758620689655171</v>
      </c>
      <c r="K71" s="308">
        <v>24</v>
      </c>
      <c r="L71" s="308">
        <f t="shared" si="7"/>
        <v>0</v>
      </c>
      <c r="M71" s="306">
        <v>9</v>
      </c>
      <c r="N71" s="308">
        <f t="shared" si="8"/>
        <v>20</v>
      </c>
      <c r="O71" s="307">
        <f t="shared" si="9"/>
        <v>0.68965517241379315</v>
      </c>
      <c r="P71" s="309"/>
      <c r="Q71" s="310"/>
      <c r="R71" s="311">
        <v>9</v>
      </c>
      <c r="S71" s="311">
        <v>0</v>
      </c>
      <c r="T71" s="310"/>
      <c r="U71" s="310"/>
    </row>
    <row r="72" spans="1:21" ht="32.1" customHeight="1">
      <c r="A72" s="301">
        <f t="shared" si="4"/>
        <v>66</v>
      </c>
      <c r="B72" s="302" t="s">
        <v>5001</v>
      </c>
      <c r="C72" s="303">
        <v>9678.8799999999992</v>
      </c>
      <c r="D72" s="304">
        <f>SUMIFS('77X'!$F$3:$F$2353,'77X'!$C$3:$C$2353,$B72)</f>
        <v>716</v>
      </c>
      <c r="E72" s="306">
        <v>8</v>
      </c>
      <c r="F72" s="306">
        <f>COUNTIFS('77X'!$G$3:$G$2353,"Đ",'77X'!$C$3:$C$2353,B72)</f>
        <v>0</v>
      </c>
      <c r="G72" s="307">
        <f t="shared" si="5"/>
        <v>0</v>
      </c>
      <c r="H72" s="308">
        <v>0</v>
      </c>
      <c r="I72" s="306">
        <f>COUNTIFS('77X'!$G$3:$G$2353,"K",'77X'!$C$3:$C$2353,B72)</f>
        <v>8</v>
      </c>
      <c r="J72" s="307">
        <f t="shared" si="6"/>
        <v>1</v>
      </c>
      <c r="K72" s="308">
        <v>7</v>
      </c>
      <c r="L72" s="308">
        <f t="shared" si="7"/>
        <v>1</v>
      </c>
      <c r="M72" s="306">
        <v>4</v>
      </c>
      <c r="N72" s="308">
        <f t="shared" si="8"/>
        <v>4</v>
      </c>
      <c r="O72" s="307">
        <f t="shared" si="9"/>
        <v>0.5</v>
      </c>
      <c r="P72" s="309"/>
      <c r="Q72" s="310"/>
      <c r="R72" s="311"/>
      <c r="S72" s="311"/>
      <c r="T72" s="310"/>
      <c r="U72" s="310"/>
    </row>
    <row r="73" spans="1:21" ht="32.1" customHeight="1">
      <c r="A73" s="301">
        <f t="shared" si="4"/>
        <v>67</v>
      </c>
      <c r="B73" s="302" t="s">
        <v>5015</v>
      </c>
      <c r="C73" s="303">
        <v>5792.05</v>
      </c>
      <c r="D73" s="304">
        <f>SUMIFS('77X'!$F$3:$F$2353,'77X'!$C$3:$C$2353,$B73)</f>
        <v>6552</v>
      </c>
      <c r="E73" s="306">
        <v>46</v>
      </c>
      <c r="F73" s="306">
        <f>COUNTIFS('77X'!$G$3:$G$2353,"Đ",'77X'!$C$3:$C$2353,B73)</f>
        <v>19</v>
      </c>
      <c r="G73" s="307">
        <f t="shared" si="5"/>
        <v>0.41304347826086957</v>
      </c>
      <c r="H73" s="308">
        <v>0</v>
      </c>
      <c r="I73" s="306">
        <f>COUNTIFS('77X'!$G$3:$G$2353,"K",'77X'!$C$3:$C$2353,B73)</f>
        <v>27</v>
      </c>
      <c r="J73" s="307">
        <f t="shared" si="6"/>
        <v>0.58695652173913049</v>
      </c>
      <c r="K73" s="308">
        <v>27</v>
      </c>
      <c r="L73" s="308">
        <f t="shared" si="7"/>
        <v>0</v>
      </c>
      <c r="M73" s="306">
        <v>18</v>
      </c>
      <c r="N73" s="308">
        <f t="shared" si="8"/>
        <v>28</v>
      </c>
      <c r="O73" s="307">
        <f t="shared" si="9"/>
        <v>0.60869565217391308</v>
      </c>
      <c r="P73" s="309"/>
      <c r="Q73" s="310"/>
      <c r="R73" s="311">
        <v>18</v>
      </c>
      <c r="S73" s="311">
        <v>6</v>
      </c>
      <c r="T73" s="310"/>
      <c r="U73" s="310"/>
    </row>
    <row r="74" spans="1:21" ht="32.1" customHeight="1">
      <c r="A74" s="301">
        <f t="shared" si="4"/>
        <v>68</v>
      </c>
      <c r="B74" s="302" t="s">
        <v>5082</v>
      </c>
      <c r="C74" s="303">
        <v>16781.64</v>
      </c>
      <c r="D74" s="304">
        <f>SUMIFS('77X'!$F$3:$F$2353,'77X'!$C$3:$C$2353,$B74)</f>
        <v>1868</v>
      </c>
      <c r="E74" s="306">
        <v>22</v>
      </c>
      <c r="F74" s="306">
        <f>COUNTIFS('77X'!$G$3:$G$2353,"Đ",'77X'!$C$3:$C$2353,B74)</f>
        <v>3</v>
      </c>
      <c r="G74" s="307">
        <f t="shared" si="5"/>
        <v>0.13636363636363635</v>
      </c>
      <c r="H74" s="308">
        <v>3</v>
      </c>
      <c r="I74" s="306">
        <f>COUNTIFS('77X'!$G$3:$G$2353,"K",'77X'!$C$3:$C$2353,B74)</f>
        <v>19</v>
      </c>
      <c r="J74" s="307">
        <f t="shared" si="6"/>
        <v>0.86363636363636365</v>
      </c>
      <c r="K74" s="308">
        <v>18</v>
      </c>
      <c r="L74" s="308">
        <f t="shared" si="7"/>
        <v>1</v>
      </c>
      <c r="M74" s="306">
        <v>11</v>
      </c>
      <c r="N74" s="308">
        <f t="shared" si="8"/>
        <v>11</v>
      </c>
      <c r="O74" s="307">
        <f t="shared" si="9"/>
        <v>0.5</v>
      </c>
      <c r="P74" s="309"/>
      <c r="Q74" s="310"/>
      <c r="R74" s="311"/>
      <c r="S74" s="311"/>
      <c r="T74" s="310"/>
      <c r="U74" s="310"/>
    </row>
    <row r="75" spans="1:21" ht="32.1" customHeight="1">
      <c r="A75" s="301">
        <f t="shared" si="4"/>
        <v>69</v>
      </c>
      <c r="B75" s="302" t="s">
        <v>5137</v>
      </c>
      <c r="C75" s="303">
        <v>4829.4399999999996</v>
      </c>
      <c r="D75" s="304">
        <f>SUMIFS('77X'!$F$3:$F$2353,'77X'!$C$3:$C$2353,$B75)</f>
        <v>5497</v>
      </c>
      <c r="E75" s="306">
        <v>37</v>
      </c>
      <c r="F75" s="306">
        <f>COUNTIFS('77X'!$G$3:$G$2353,"Đ",'77X'!$C$3:$C$2353,B75)</f>
        <v>14</v>
      </c>
      <c r="G75" s="307">
        <f t="shared" si="5"/>
        <v>0.3783783783783784</v>
      </c>
      <c r="H75" s="308">
        <v>0</v>
      </c>
      <c r="I75" s="306">
        <f>COUNTIFS('77X'!$G$3:$G$2353,"K",'77X'!$C$3:$C$2353,B75)</f>
        <v>23</v>
      </c>
      <c r="J75" s="307">
        <f t="shared" si="6"/>
        <v>0.6216216216216216</v>
      </c>
      <c r="K75" s="308">
        <v>23</v>
      </c>
      <c r="L75" s="308">
        <f t="shared" si="7"/>
        <v>0</v>
      </c>
      <c r="M75" s="306">
        <v>15</v>
      </c>
      <c r="N75" s="308">
        <f t="shared" si="8"/>
        <v>22</v>
      </c>
      <c r="O75" s="307">
        <f t="shared" si="9"/>
        <v>0.59459459459459463</v>
      </c>
      <c r="P75" s="309"/>
      <c r="Q75" s="310"/>
      <c r="R75" s="311"/>
      <c r="S75" s="311"/>
      <c r="T75" s="310"/>
      <c r="U75" s="310"/>
    </row>
    <row r="76" spans="1:21" ht="32.1" customHeight="1">
      <c r="A76" s="301">
        <f t="shared" si="4"/>
        <v>70</v>
      </c>
      <c r="B76" s="302" t="s">
        <v>5187</v>
      </c>
      <c r="C76" s="303">
        <v>6886.84</v>
      </c>
      <c r="D76" s="304">
        <f>SUMIFS('77X'!$F$3:$F$2353,'77X'!$C$3:$C$2353,$B76)</f>
        <v>5675</v>
      </c>
      <c r="E76" s="306">
        <v>40</v>
      </c>
      <c r="F76" s="306">
        <f>COUNTIFS('77X'!$G$3:$G$2353,"Đ",'77X'!$C$3:$C$2353,B76)</f>
        <v>13</v>
      </c>
      <c r="G76" s="307">
        <f t="shared" si="5"/>
        <v>0.32500000000000001</v>
      </c>
      <c r="H76" s="308">
        <v>0</v>
      </c>
      <c r="I76" s="306">
        <f>COUNTIFS('77X'!$G$3:$G$2353,"K",'77X'!$C$3:$C$2353,B76)</f>
        <v>27</v>
      </c>
      <c r="J76" s="307">
        <f t="shared" si="6"/>
        <v>0.67500000000000004</v>
      </c>
      <c r="K76" s="308">
        <v>27</v>
      </c>
      <c r="L76" s="308">
        <f t="shared" si="7"/>
        <v>0</v>
      </c>
      <c r="M76" s="306">
        <v>16</v>
      </c>
      <c r="N76" s="308">
        <f t="shared" si="8"/>
        <v>24</v>
      </c>
      <c r="O76" s="307">
        <f t="shared" si="9"/>
        <v>0.6</v>
      </c>
      <c r="P76" s="309"/>
      <c r="Q76" s="310"/>
      <c r="R76" s="311"/>
      <c r="S76" s="311"/>
      <c r="T76" s="310"/>
      <c r="U76" s="310"/>
    </row>
    <row r="77" spans="1:21" ht="32.1" customHeight="1">
      <c r="A77" s="301">
        <f t="shared" si="4"/>
        <v>71</v>
      </c>
      <c r="B77" s="302" t="s">
        <v>5262</v>
      </c>
      <c r="C77" s="303">
        <v>4424.96</v>
      </c>
      <c r="D77" s="304">
        <f>SUMIFS('77X'!$F$3:$F$2353,'77X'!$C$3:$C$2353,$B77)</f>
        <v>6803</v>
      </c>
      <c r="E77" s="306">
        <v>48</v>
      </c>
      <c r="F77" s="306">
        <f>COUNTIFS('77X'!$G$3:$G$2353,"Đ",'77X'!$C$3:$C$2353,B77)</f>
        <v>19</v>
      </c>
      <c r="G77" s="307">
        <f t="shared" si="5"/>
        <v>0.39583333333333331</v>
      </c>
      <c r="H77" s="308">
        <v>2</v>
      </c>
      <c r="I77" s="306">
        <f>COUNTIFS('77X'!$G$3:$G$2353,"K",'77X'!$C$3:$C$2353,B77)</f>
        <v>29</v>
      </c>
      <c r="J77" s="307">
        <f t="shared" si="6"/>
        <v>0.60416666666666663</v>
      </c>
      <c r="K77" s="308">
        <v>29</v>
      </c>
      <c r="L77" s="308">
        <f t="shared" si="7"/>
        <v>0</v>
      </c>
      <c r="M77" s="306">
        <v>16</v>
      </c>
      <c r="N77" s="308">
        <f t="shared" si="8"/>
        <v>32</v>
      </c>
      <c r="O77" s="307">
        <f t="shared" si="9"/>
        <v>0.66666666666666663</v>
      </c>
      <c r="P77" s="309"/>
      <c r="Q77" s="310"/>
      <c r="R77" s="311">
        <v>16</v>
      </c>
      <c r="S77" s="311">
        <v>3</v>
      </c>
      <c r="T77" s="310"/>
      <c r="U77" s="310"/>
    </row>
    <row r="78" spans="1:21" ht="32.1" customHeight="1">
      <c r="A78" s="301">
        <f t="shared" si="4"/>
        <v>72</v>
      </c>
      <c r="B78" s="302" t="s">
        <v>5359</v>
      </c>
      <c r="C78" s="303">
        <v>11108.37</v>
      </c>
      <c r="D78" s="304">
        <f>SUMIFS('77X'!$F$3:$F$2353,'77X'!$C$3:$C$2353,$B78)</f>
        <v>1759</v>
      </c>
      <c r="E78" s="306">
        <v>20</v>
      </c>
      <c r="F78" s="306">
        <f>COUNTIFS('77X'!$G$3:$G$2353,"Đ",'77X'!$C$3:$C$2353,B78)</f>
        <v>0</v>
      </c>
      <c r="G78" s="307">
        <f t="shared" si="5"/>
        <v>0</v>
      </c>
      <c r="H78" s="308">
        <v>0</v>
      </c>
      <c r="I78" s="306">
        <f>COUNTIFS('77X'!$G$3:$G$2353,"K",'77X'!$C$3:$C$2353,B78)</f>
        <v>20</v>
      </c>
      <c r="J78" s="307">
        <f t="shared" si="6"/>
        <v>1</v>
      </c>
      <c r="K78" s="308">
        <v>20</v>
      </c>
      <c r="L78" s="308">
        <f t="shared" si="7"/>
        <v>0</v>
      </c>
      <c r="M78" s="306">
        <v>10</v>
      </c>
      <c r="N78" s="308">
        <f t="shared" si="8"/>
        <v>10</v>
      </c>
      <c r="O78" s="307">
        <f t="shared" si="9"/>
        <v>0.5</v>
      </c>
      <c r="P78" s="309"/>
      <c r="Q78" s="310"/>
      <c r="R78" s="311"/>
      <c r="S78" s="311"/>
      <c r="T78" s="310"/>
      <c r="U78" s="310"/>
    </row>
    <row r="79" spans="1:21" ht="32.1" customHeight="1">
      <c r="A79" s="301">
        <f t="shared" si="4"/>
        <v>73</v>
      </c>
      <c r="B79" s="302" t="s">
        <v>5381</v>
      </c>
      <c r="C79" s="303">
        <v>11230.62</v>
      </c>
      <c r="D79" s="304">
        <f>SUMIFS('77X'!$F$3:$F$2353,'77X'!$C$3:$C$2353,$B79)</f>
        <v>2092</v>
      </c>
      <c r="E79" s="306">
        <v>26</v>
      </c>
      <c r="F79" s="306">
        <f>COUNTIFS('77X'!$G$3:$G$2353,"Đ",'77X'!$C$3:$C$2353,B79)</f>
        <v>1</v>
      </c>
      <c r="G79" s="307">
        <f t="shared" si="5"/>
        <v>3.8461538461538464E-2</v>
      </c>
      <c r="H79" s="308">
        <v>2</v>
      </c>
      <c r="I79" s="306">
        <f>COUNTIFS('77X'!$G$3:$G$2353,"K",'77X'!$C$3:$C$2353,B79)</f>
        <v>25</v>
      </c>
      <c r="J79" s="307">
        <f t="shared" si="6"/>
        <v>0.96153846153846156</v>
      </c>
      <c r="K79" s="308">
        <v>23</v>
      </c>
      <c r="L79" s="308">
        <f t="shared" si="7"/>
        <v>2</v>
      </c>
      <c r="M79" s="306">
        <v>12</v>
      </c>
      <c r="N79" s="308">
        <f t="shared" si="8"/>
        <v>14</v>
      </c>
      <c r="O79" s="307">
        <f t="shared" si="9"/>
        <v>0.53846153846153844</v>
      </c>
      <c r="P79" s="309"/>
      <c r="Q79" s="310"/>
      <c r="R79" s="311"/>
      <c r="S79" s="311"/>
      <c r="T79" s="310"/>
      <c r="U79" s="310"/>
    </row>
    <row r="80" spans="1:21" ht="32.1" customHeight="1">
      <c r="A80" s="301">
        <f t="shared" si="4"/>
        <v>74</v>
      </c>
      <c r="B80" s="302" t="s">
        <v>5437</v>
      </c>
      <c r="C80" s="303">
        <v>14587.7</v>
      </c>
      <c r="D80" s="304">
        <f>SUMIFS('77X'!$F$3:$F$2353,'77X'!$C$3:$C$2353,$B80)</f>
        <v>1174</v>
      </c>
      <c r="E80" s="306">
        <v>11</v>
      </c>
      <c r="F80" s="306">
        <f>COUNTIFS('77X'!$G$3:$G$2353,"Đ",'77X'!$C$3:$C$2353,B80)</f>
        <v>1</v>
      </c>
      <c r="G80" s="307">
        <f t="shared" si="5"/>
        <v>9.0909090909090912E-2</v>
      </c>
      <c r="H80" s="308">
        <v>1</v>
      </c>
      <c r="I80" s="306">
        <f>COUNTIFS('77X'!$G$3:$G$2353,"K",'77X'!$C$3:$C$2353,B80)</f>
        <v>10</v>
      </c>
      <c r="J80" s="307">
        <f t="shared" si="6"/>
        <v>0.90909090909090906</v>
      </c>
      <c r="K80" s="308">
        <v>9</v>
      </c>
      <c r="L80" s="308">
        <f t="shared" si="7"/>
        <v>1</v>
      </c>
      <c r="M80" s="306">
        <v>6</v>
      </c>
      <c r="N80" s="308">
        <f t="shared" si="8"/>
        <v>5</v>
      </c>
      <c r="O80" s="307">
        <f t="shared" si="9"/>
        <v>0.45454545454545453</v>
      </c>
      <c r="P80" s="309"/>
      <c r="Q80" s="310"/>
      <c r="R80" s="311"/>
      <c r="S80" s="311"/>
      <c r="T80" s="310"/>
      <c r="U80" s="310"/>
    </row>
    <row r="81" spans="1:21" ht="32.1" customHeight="1">
      <c r="A81" s="301">
        <f t="shared" si="4"/>
        <v>75</v>
      </c>
      <c r="B81" s="302" t="s">
        <v>5447</v>
      </c>
      <c r="C81" s="303">
        <v>13164.26</v>
      </c>
      <c r="D81" s="304">
        <f>SUMIFS('77X'!$F$3:$F$2353,'77X'!$C$3:$C$2353,$B81)</f>
        <v>2536</v>
      </c>
      <c r="E81" s="306">
        <v>30</v>
      </c>
      <c r="F81" s="306">
        <f>COUNTIFS('77X'!$G$3:$G$2353,"Đ",'77X'!$C$3:$C$2353,B81)</f>
        <v>2</v>
      </c>
      <c r="G81" s="307">
        <f t="shared" si="5"/>
        <v>6.6666666666666666E-2</v>
      </c>
      <c r="H81" s="308">
        <v>2</v>
      </c>
      <c r="I81" s="306">
        <f>COUNTIFS('77X'!$G$3:$G$2353,"K",'77X'!$C$3:$C$2353,B81)</f>
        <v>28</v>
      </c>
      <c r="J81" s="307">
        <f t="shared" si="6"/>
        <v>0.93333333333333335</v>
      </c>
      <c r="K81" s="308">
        <v>26</v>
      </c>
      <c r="L81" s="308">
        <f t="shared" si="7"/>
        <v>2</v>
      </c>
      <c r="M81" s="306">
        <v>15</v>
      </c>
      <c r="N81" s="308">
        <f t="shared" si="8"/>
        <v>15</v>
      </c>
      <c r="O81" s="307">
        <f t="shared" si="9"/>
        <v>0.5</v>
      </c>
      <c r="P81" s="309"/>
      <c r="Q81" s="310"/>
      <c r="R81" s="311"/>
      <c r="S81" s="311"/>
      <c r="T81" s="310"/>
      <c r="U81" s="310"/>
    </row>
    <row r="82" spans="1:21" ht="32.1" customHeight="1">
      <c r="A82" s="301">
        <f t="shared" si="4"/>
        <v>76</v>
      </c>
      <c r="B82" s="302" t="s">
        <v>5509</v>
      </c>
      <c r="C82" s="303">
        <v>15486.15</v>
      </c>
      <c r="D82" s="304">
        <f>SUMIFS('77X'!$F$3:$F$2353,'77X'!$C$3:$C$2353,$B82)</f>
        <v>800</v>
      </c>
      <c r="E82" s="306">
        <v>13</v>
      </c>
      <c r="F82" s="306">
        <f>COUNTIFS('77X'!$G$3:$G$2353,"Đ",'77X'!$C$3:$C$2353,B82)</f>
        <v>0</v>
      </c>
      <c r="G82" s="307">
        <f t="shared" si="5"/>
        <v>0</v>
      </c>
      <c r="H82" s="308">
        <v>0</v>
      </c>
      <c r="I82" s="306">
        <f>COUNTIFS('77X'!$G$3:$G$2353,"K",'77X'!$C$3:$C$2353,B82)</f>
        <v>13</v>
      </c>
      <c r="J82" s="307">
        <f t="shared" si="6"/>
        <v>1</v>
      </c>
      <c r="K82" s="308">
        <v>13</v>
      </c>
      <c r="L82" s="308">
        <f t="shared" si="7"/>
        <v>0</v>
      </c>
      <c r="M82" s="356">
        <v>7</v>
      </c>
      <c r="N82" s="357">
        <f t="shared" si="8"/>
        <v>6</v>
      </c>
      <c r="O82" s="307">
        <f t="shared" si="9"/>
        <v>0.46153846153846156</v>
      </c>
      <c r="P82" s="309"/>
      <c r="Q82" s="310"/>
      <c r="R82" s="311"/>
      <c r="S82" s="311"/>
      <c r="T82" s="310"/>
      <c r="U82" s="310"/>
    </row>
    <row r="83" spans="1:21" ht="32.1" customHeight="1">
      <c r="A83" s="301">
        <f t="shared" si="4"/>
        <v>77</v>
      </c>
      <c r="B83" s="302" t="s">
        <v>5535</v>
      </c>
      <c r="C83" s="303">
        <v>8284.93</v>
      </c>
      <c r="D83" s="304">
        <f>SUMIFS('77X'!$F$3:$F$2353,'77X'!$C$3:$C$2353,$B83)</f>
        <v>4003</v>
      </c>
      <c r="E83" s="306">
        <v>24</v>
      </c>
      <c r="F83" s="306">
        <f>COUNTIFS('77X'!$G$3:$G$2353,"Đ",'77X'!$C$3:$C$2353,B83)</f>
        <v>11</v>
      </c>
      <c r="G83" s="307">
        <f t="shared" si="5"/>
        <v>0.45833333333333331</v>
      </c>
      <c r="H83" s="308">
        <v>0</v>
      </c>
      <c r="I83" s="306">
        <f>COUNTIFS('77X'!$G$3:$G$2353,"K",'77X'!$C$3:$C$2353,B83)</f>
        <v>13</v>
      </c>
      <c r="J83" s="307">
        <f t="shared" si="6"/>
        <v>0.54166666666666663</v>
      </c>
      <c r="K83" s="308">
        <v>12</v>
      </c>
      <c r="L83" s="308">
        <f t="shared" si="7"/>
        <v>1</v>
      </c>
      <c r="M83" s="356">
        <v>10</v>
      </c>
      <c r="N83" s="357">
        <f t="shared" si="8"/>
        <v>14</v>
      </c>
      <c r="O83" s="307">
        <f t="shared" si="9"/>
        <v>0.58333333333333337</v>
      </c>
      <c r="P83" s="309"/>
      <c r="Q83" s="310"/>
      <c r="R83" s="311">
        <v>12</v>
      </c>
      <c r="S83" s="311">
        <v>1</v>
      </c>
      <c r="T83" s="310"/>
      <c r="U83" s="310"/>
    </row>
    <row r="84" spans="1:21" ht="32.1" customHeight="1">
      <c r="A84" s="301">
        <f t="shared" si="4"/>
        <v>78</v>
      </c>
      <c r="B84" s="302" t="s">
        <v>5582</v>
      </c>
      <c r="C84" s="303">
        <v>11918.45</v>
      </c>
      <c r="D84" s="304">
        <f>SUMIFS('77X'!$F$3:$F$2353,'77X'!$C$3:$C$2353,$B84)</f>
        <v>3404</v>
      </c>
      <c r="E84" s="306">
        <v>25</v>
      </c>
      <c r="F84" s="306">
        <f>COUNTIFS('77X'!$G$3:$G$2353,"Đ",'77X'!$C$3:$C$2353,B84)</f>
        <v>8</v>
      </c>
      <c r="G84" s="307">
        <f t="shared" si="5"/>
        <v>0.32</v>
      </c>
      <c r="H84" s="308">
        <v>8</v>
      </c>
      <c r="I84" s="306">
        <f>COUNTIFS('77X'!$G$3:$G$2353,"K",'77X'!$C$3:$C$2353,B84)</f>
        <v>17</v>
      </c>
      <c r="J84" s="307">
        <f t="shared" si="6"/>
        <v>0.68</v>
      </c>
      <c r="K84" s="308">
        <v>8</v>
      </c>
      <c r="L84" s="308">
        <f t="shared" si="7"/>
        <v>9</v>
      </c>
      <c r="M84" s="306">
        <v>16</v>
      </c>
      <c r="N84" s="308">
        <f t="shared" si="8"/>
        <v>9</v>
      </c>
      <c r="O84" s="307">
        <f t="shared" si="9"/>
        <v>0.36</v>
      </c>
      <c r="P84" s="309"/>
      <c r="Q84" s="310"/>
      <c r="R84" s="311"/>
      <c r="S84" s="311"/>
      <c r="T84" s="310"/>
      <c r="U84" s="310"/>
    </row>
    <row r="85" spans="1:21" ht="32.1" customHeight="1">
      <c r="A85" s="301">
        <f t="shared" si="4"/>
        <v>79</v>
      </c>
      <c r="B85" s="302" t="s">
        <v>5630</v>
      </c>
      <c r="C85" s="303">
        <v>14528.85</v>
      </c>
      <c r="D85" s="304">
        <f>SUMIFS('77X'!$F$3:$F$2353,'77X'!$C$3:$C$2353,$B85)</f>
        <v>1627</v>
      </c>
      <c r="E85" s="306">
        <v>20</v>
      </c>
      <c r="F85" s="306">
        <f>COUNTIFS('77X'!$G$3:$G$2353,"Đ",'77X'!$C$3:$C$2353,B85)</f>
        <v>0</v>
      </c>
      <c r="G85" s="307">
        <f t="shared" si="5"/>
        <v>0</v>
      </c>
      <c r="H85" s="308">
        <v>0</v>
      </c>
      <c r="I85" s="306">
        <f>COUNTIFS('77X'!$G$3:$G$2353,"K",'77X'!$C$3:$C$2353,B85)</f>
        <v>20</v>
      </c>
      <c r="J85" s="307">
        <f t="shared" si="6"/>
        <v>1</v>
      </c>
      <c r="K85" s="308">
        <v>20</v>
      </c>
      <c r="L85" s="308">
        <f t="shared" si="7"/>
        <v>0</v>
      </c>
      <c r="M85" s="306">
        <v>10</v>
      </c>
      <c r="N85" s="308">
        <f t="shared" si="8"/>
        <v>10</v>
      </c>
      <c r="O85" s="307">
        <f t="shared" si="9"/>
        <v>0.5</v>
      </c>
      <c r="P85" s="309"/>
      <c r="Q85" s="310"/>
      <c r="R85" s="311"/>
      <c r="S85" s="311"/>
      <c r="T85" s="310"/>
      <c r="U85" s="310"/>
    </row>
    <row r="86" spans="1:21" ht="32.1" customHeight="1">
      <c r="A86" s="301">
        <f t="shared" si="4"/>
        <v>80</v>
      </c>
      <c r="B86" s="302" t="s">
        <v>5667</v>
      </c>
      <c r="C86" s="303">
        <v>5419.83</v>
      </c>
      <c r="D86" s="304">
        <f>SUMIFS('77X'!$F$3:$F$2353,'77X'!$C$3:$C$2353,$B86)</f>
        <v>3483</v>
      </c>
      <c r="E86" s="306">
        <v>29</v>
      </c>
      <c r="F86" s="306">
        <f>COUNTIFS('77X'!$G$3:$G$2353,"Đ",'77X'!$C$3:$C$2353,B86)</f>
        <v>5</v>
      </c>
      <c r="G86" s="307">
        <f t="shared" si="5"/>
        <v>0.17241379310344829</v>
      </c>
      <c r="H86" s="308">
        <v>0</v>
      </c>
      <c r="I86" s="306">
        <f>COUNTIFS('77X'!$G$3:$G$2353,"K",'77X'!$C$3:$C$2353,B86)</f>
        <v>24</v>
      </c>
      <c r="J86" s="307">
        <f t="shared" si="6"/>
        <v>0.82758620689655171</v>
      </c>
      <c r="K86" s="308">
        <v>24</v>
      </c>
      <c r="L86" s="308">
        <f t="shared" si="7"/>
        <v>0</v>
      </c>
      <c r="M86" s="306">
        <v>14</v>
      </c>
      <c r="N86" s="308">
        <f t="shared" si="8"/>
        <v>15</v>
      </c>
      <c r="O86" s="307">
        <f t="shared" si="9"/>
        <v>0.51724137931034486</v>
      </c>
      <c r="P86" s="309"/>
      <c r="Q86" s="310"/>
      <c r="R86" s="311"/>
      <c r="S86" s="311"/>
      <c r="T86" s="310"/>
      <c r="U86" s="310"/>
    </row>
    <row r="87" spans="1:21" ht="32.1" customHeight="1">
      <c r="A87" s="301">
        <f t="shared" si="4"/>
        <v>81</v>
      </c>
      <c r="B87" s="302" t="s">
        <v>5714</v>
      </c>
      <c r="C87" s="303">
        <v>5120.2700000000004</v>
      </c>
      <c r="D87" s="304">
        <f>SUMIFS('77X'!$F$3:$F$2353,'77X'!$C$3:$C$2353,$B87)</f>
        <v>5924</v>
      </c>
      <c r="E87" s="306">
        <v>35</v>
      </c>
      <c r="F87" s="306">
        <f>COUNTIFS('77X'!$G$3:$G$2353,"Đ",'77X'!$C$3:$C$2353,B87)</f>
        <v>20</v>
      </c>
      <c r="G87" s="307">
        <f t="shared" si="5"/>
        <v>0.5714285714285714</v>
      </c>
      <c r="H87" s="308">
        <v>7</v>
      </c>
      <c r="I87" s="306">
        <f>COUNTIFS('77X'!$G$3:$G$2353,"K",'77X'!$C$3:$C$2353,B87)</f>
        <v>15</v>
      </c>
      <c r="J87" s="307">
        <f t="shared" si="6"/>
        <v>0.42857142857142855</v>
      </c>
      <c r="K87" s="308">
        <v>15</v>
      </c>
      <c r="L87" s="308">
        <f t="shared" si="7"/>
        <v>0</v>
      </c>
      <c r="M87" s="306">
        <v>18</v>
      </c>
      <c r="N87" s="308">
        <f t="shared" si="8"/>
        <v>17</v>
      </c>
      <c r="O87" s="307">
        <f t="shared" si="9"/>
        <v>0.48571428571428571</v>
      </c>
      <c r="P87" s="309"/>
      <c r="Q87" s="310"/>
      <c r="R87" s="311"/>
      <c r="S87" s="311"/>
      <c r="T87" s="310"/>
      <c r="U87" s="310"/>
    </row>
    <row r="88" spans="1:21" ht="32.1" customHeight="1">
      <c r="A88" s="301">
        <f t="shared" si="4"/>
        <v>82</v>
      </c>
      <c r="B88" s="302" t="s">
        <v>5791</v>
      </c>
      <c r="C88" s="303">
        <v>9623.99</v>
      </c>
      <c r="D88" s="304">
        <f>SUMIFS('77X'!$F$3:$F$2353,'77X'!$C$3:$C$2353,$B88)</f>
        <v>4805</v>
      </c>
      <c r="E88" s="306">
        <v>27</v>
      </c>
      <c r="F88" s="306">
        <f>COUNTIFS('77X'!$G$3:$G$2353,"Đ",'77X'!$C$3:$C$2353,B88)</f>
        <v>17</v>
      </c>
      <c r="G88" s="307">
        <f t="shared" si="5"/>
        <v>0.62962962962962965</v>
      </c>
      <c r="H88" s="308">
        <v>10</v>
      </c>
      <c r="I88" s="306">
        <f>COUNTIFS('77X'!$G$3:$G$2353,"K",'77X'!$C$3:$C$2353,B88)</f>
        <v>10</v>
      </c>
      <c r="J88" s="307">
        <f t="shared" si="6"/>
        <v>0.37037037037037035</v>
      </c>
      <c r="K88" s="308">
        <v>10</v>
      </c>
      <c r="L88" s="308">
        <f t="shared" si="7"/>
        <v>0</v>
      </c>
      <c r="M88" s="306">
        <v>21</v>
      </c>
      <c r="N88" s="308">
        <f t="shared" si="8"/>
        <v>6</v>
      </c>
      <c r="O88" s="307">
        <f t="shared" si="9"/>
        <v>0.22222222222222221</v>
      </c>
      <c r="P88" s="309"/>
      <c r="Q88" s="310"/>
      <c r="R88" s="311"/>
      <c r="S88" s="311"/>
      <c r="T88" s="310"/>
      <c r="U88" s="310"/>
    </row>
    <row r="89" spans="1:21" ht="32.1" customHeight="1">
      <c r="A89" s="301">
        <f t="shared" si="4"/>
        <v>83</v>
      </c>
      <c r="B89" s="302" t="s">
        <v>5845</v>
      </c>
      <c r="C89" s="303">
        <v>17159.330000000002</v>
      </c>
      <c r="D89" s="304">
        <f>SUMIFS('77X'!$F$3:$F$2353,'77X'!$C$3:$C$2353,$B89)</f>
        <v>1634</v>
      </c>
      <c r="E89" s="306">
        <v>19</v>
      </c>
      <c r="F89" s="306">
        <f>COUNTIFS('77X'!$G$3:$G$2353,"Đ",'77X'!$C$3:$C$2353,B89)</f>
        <v>0</v>
      </c>
      <c r="G89" s="307">
        <f t="shared" si="5"/>
        <v>0</v>
      </c>
      <c r="H89" s="308">
        <v>0</v>
      </c>
      <c r="I89" s="306">
        <f>COUNTIFS('77X'!$G$3:$G$2353,"K",'77X'!$C$3:$C$2353,B89)</f>
        <v>19</v>
      </c>
      <c r="J89" s="307">
        <f t="shared" si="6"/>
        <v>1</v>
      </c>
      <c r="K89" s="308">
        <v>15</v>
      </c>
      <c r="L89" s="308">
        <f t="shared" si="7"/>
        <v>4</v>
      </c>
      <c r="M89" s="306">
        <v>9</v>
      </c>
      <c r="N89" s="308">
        <f t="shared" si="8"/>
        <v>10</v>
      </c>
      <c r="O89" s="307">
        <f t="shared" si="9"/>
        <v>0.52631578947368418</v>
      </c>
      <c r="P89" s="309"/>
      <c r="Q89" s="310"/>
      <c r="R89" s="311"/>
      <c r="S89" s="311"/>
      <c r="T89" s="310"/>
      <c r="U89" s="310"/>
    </row>
    <row r="90" spans="1:21" ht="32.1" customHeight="1">
      <c r="A90" s="301">
        <f t="shared" si="4"/>
        <v>84</v>
      </c>
      <c r="B90" s="302" t="s">
        <v>5885</v>
      </c>
      <c r="C90" s="303">
        <v>7531.7</v>
      </c>
      <c r="D90" s="304">
        <f>SUMIFS('77X'!$F$3:$F$2353,'77X'!$C$3:$C$2353,$B90)</f>
        <v>2249</v>
      </c>
      <c r="E90" s="306">
        <v>19</v>
      </c>
      <c r="F90" s="306">
        <f>COUNTIFS('77X'!$G$3:$G$2353,"Đ",'77X'!$C$3:$C$2353,B90)</f>
        <v>6</v>
      </c>
      <c r="G90" s="307">
        <f t="shared" si="5"/>
        <v>0.31578947368421051</v>
      </c>
      <c r="H90" s="308">
        <v>3</v>
      </c>
      <c r="I90" s="306">
        <f>COUNTIFS('77X'!$G$3:$G$2353,"K",'77X'!$C$3:$C$2353,B90)</f>
        <v>13</v>
      </c>
      <c r="J90" s="307">
        <f t="shared" si="6"/>
        <v>0.68421052631578949</v>
      </c>
      <c r="K90" s="308">
        <v>13</v>
      </c>
      <c r="L90" s="308">
        <f t="shared" si="7"/>
        <v>0</v>
      </c>
      <c r="M90" s="356">
        <v>11</v>
      </c>
      <c r="N90" s="357">
        <f t="shared" si="8"/>
        <v>8</v>
      </c>
      <c r="O90" s="307">
        <f t="shared" si="9"/>
        <v>0.42105263157894735</v>
      </c>
      <c r="P90" s="309"/>
      <c r="Q90" s="310"/>
      <c r="R90" s="311"/>
      <c r="S90" s="311"/>
      <c r="T90" s="310"/>
      <c r="U90" s="310"/>
    </row>
    <row r="91" spans="1:21" ht="32.1" customHeight="1">
      <c r="A91" s="301">
        <f t="shared" si="4"/>
        <v>85</v>
      </c>
      <c r="B91" s="302" t="s">
        <v>5917</v>
      </c>
      <c r="C91" s="303">
        <v>12955.31</v>
      </c>
      <c r="D91" s="304">
        <f>SUMIFS('77X'!$F$3:$F$2353,'77X'!$C$3:$C$2353,$B91)</f>
        <v>1117</v>
      </c>
      <c r="E91" s="306">
        <v>20</v>
      </c>
      <c r="F91" s="306">
        <f>COUNTIFS('77X'!$G$3:$G$2353,"Đ",'77X'!$C$3:$C$2353,B91)</f>
        <v>0</v>
      </c>
      <c r="G91" s="307">
        <f t="shared" si="5"/>
        <v>0</v>
      </c>
      <c r="H91" s="308">
        <v>0</v>
      </c>
      <c r="I91" s="306">
        <f>COUNTIFS('77X'!$G$3:$G$2353,"K",'77X'!$C$3:$C$2353,B91)</f>
        <v>20</v>
      </c>
      <c r="J91" s="307">
        <f t="shared" si="6"/>
        <v>1</v>
      </c>
      <c r="K91" s="308">
        <v>20</v>
      </c>
      <c r="L91" s="308">
        <f t="shared" si="7"/>
        <v>0</v>
      </c>
      <c r="M91" s="356">
        <v>8</v>
      </c>
      <c r="N91" s="357">
        <f t="shared" si="8"/>
        <v>12</v>
      </c>
      <c r="O91" s="307">
        <f t="shared" si="9"/>
        <v>0.6</v>
      </c>
      <c r="P91" s="309"/>
      <c r="Q91" s="310"/>
      <c r="R91" s="311"/>
      <c r="S91" s="311"/>
      <c r="T91" s="310"/>
      <c r="U91" s="310"/>
    </row>
    <row r="92" spans="1:21" ht="32.1" customHeight="1">
      <c r="A92" s="301">
        <f t="shared" si="4"/>
        <v>86</v>
      </c>
      <c r="B92" s="302" t="s">
        <v>5947</v>
      </c>
      <c r="C92" s="303">
        <v>9977.3799999999992</v>
      </c>
      <c r="D92" s="304">
        <f>SUMIFS('77X'!$F$3:$F$2353,'77X'!$C$3:$C$2353,$B92)</f>
        <v>4156</v>
      </c>
      <c r="E92" s="306">
        <v>26</v>
      </c>
      <c r="F92" s="306">
        <f>COUNTIFS('77X'!$G$3:$G$2353,"Đ",'77X'!$C$3:$C$2353,B92)</f>
        <v>16</v>
      </c>
      <c r="G92" s="307">
        <f t="shared" si="5"/>
        <v>0.61538461538461542</v>
      </c>
      <c r="H92" s="308">
        <v>1</v>
      </c>
      <c r="I92" s="306">
        <f>COUNTIFS('77X'!$G$3:$G$2353,"K",'77X'!$C$3:$C$2353,B92)</f>
        <v>10</v>
      </c>
      <c r="J92" s="307">
        <f t="shared" si="6"/>
        <v>0.38461538461538464</v>
      </c>
      <c r="K92" s="308">
        <v>9</v>
      </c>
      <c r="L92" s="308">
        <f t="shared" si="7"/>
        <v>1</v>
      </c>
      <c r="M92" s="306">
        <v>12</v>
      </c>
      <c r="N92" s="308">
        <f t="shared" si="8"/>
        <v>14</v>
      </c>
      <c r="O92" s="307">
        <f t="shared" si="9"/>
        <v>0.53846153846153844</v>
      </c>
      <c r="P92" s="309"/>
      <c r="Q92" s="310"/>
      <c r="R92" s="311">
        <v>12</v>
      </c>
      <c r="S92" s="311">
        <v>1</v>
      </c>
      <c r="T92" s="310"/>
      <c r="U92" s="310"/>
    </row>
    <row r="93" spans="1:21" ht="32.1" customHeight="1">
      <c r="A93" s="301">
        <f t="shared" si="4"/>
        <v>87</v>
      </c>
      <c r="B93" s="302" t="s">
        <v>5999</v>
      </c>
      <c r="C93" s="303">
        <v>8352.6299999999992</v>
      </c>
      <c r="D93" s="304">
        <f>SUMIFS('77X'!$F$3:$F$2353,'77X'!$C$3:$C$2353,$B93)</f>
        <v>9739</v>
      </c>
      <c r="E93" s="306">
        <v>72</v>
      </c>
      <c r="F93" s="306">
        <f>COUNTIFS('77X'!$G$3:$G$2353,"Đ",'77X'!$C$3:$C$2353,B93)</f>
        <v>22</v>
      </c>
      <c r="G93" s="307">
        <f t="shared" si="5"/>
        <v>0.30555555555555558</v>
      </c>
      <c r="H93" s="308">
        <v>0</v>
      </c>
      <c r="I93" s="306">
        <f>COUNTIFS('77X'!$G$3:$G$2353,"K",'77X'!$C$3:$C$2353,B93)</f>
        <v>50</v>
      </c>
      <c r="J93" s="307">
        <f t="shared" si="6"/>
        <v>0.69444444444444442</v>
      </c>
      <c r="K93" s="308">
        <v>50</v>
      </c>
      <c r="L93" s="308">
        <f t="shared" si="7"/>
        <v>0</v>
      </c>
      <c r="M93" s="306">
        <v>30</v>
      </c>
      <c r="N93" s="308">
        <f t="shared" si="8"/>
        <v>42</v>
      </c>
      <c r="O93" s="307">
        <f t="shared" si="9"/>
        <v>0.58333333333333337</v>
      </c>
      <c r="P93" s="309"/>
      <c r="Q93" s="310"/>
      <c r="R93" s="311"/>
      <c r="S93" s="311"/>
      <c r="T93" s="310"/>
      <c r="U93" s="310"/>
    </row>
    <row r="94" spans="1:21" ht="32.1" customHeight="1">
      <c r="A94" s="301">
        <f t="shared" si="4"/>
        <v>88</v>
      </c>
      <c r="B94" s="302" t="s">
        <v>6091</v>
      </c>
      <c r="C94" s="303">
        <v>16015.47</v>
      </c>
      <c r="D94" s="304">
        <f>SUMIFS('77X'!$F$3:$F$2353,'77X'!$C$3:$C$2353,$B94)</f>
        <v>1569</v>
      </c>
      <c r="E94" s="306">
        <v>22</v>
      </c>
      <c r="F94" s="306">
        <f>COUNTIFS('77X'!$G$3:$G$2353,"Đ",'77X'!$C$3:$C$2353,B94)</f>
        <v>0</v>
      </c>
      <c r="G94" s="307">
        <f t="shared" si="5"/>
        <v>0</v>
      </c>
      <c r="H94" s="308">
        <v>0</v>
      </c>
      <c r="I94" s="306">
        <f>COUNTIFS('77X'!$G$3:$G$2353,"K",'77X'!$C$3:$C$2353,B94)</f>
        <v>22</v>
      </c>
      <c r="J94" s="307">
        <f t="shared" si="6"/>
        <v>1</v>
      </c>
      <c r="K94" s="308">
        <v>21</v>
      </c>
      <c r="L94" s="308">
        <f t="shared" si="7"/>
        <v>1</v>
      </c>
      <c r="M94" s="306">
        <v>9</v>
      </c>
      <c r="N94" s="308">
        <f t="shared" si="8"/>
        <v>13</v>
      </c>
      <c r="O94" s="307">
        <f t="shared" si="9"/>
        <v>0.59090909090909094</v>
      </c>
      <c r="P94" s="309"/>
      <c r="Q94" s="310"/>
      <c r="R94" s="311"/>
      <c r="S94" s="311"/>
      <c r="T94" s="310"/>
      <c r="U94" s="310"/>
    </row>
    <row r="95" spans="1:21" ht="32.1" customHeight="1">
      <c r="A95" s="301">
        <f t="shared" si="4"/>
        <v>89</v>
      </c>
      <c r="B95" s="302" t="s">
        <v>6128</v>
      </c>
      <c r="C95" s="303">
        <v>10070.969999999999</v>
      </c>
      <c r="D95" s="304">
        <f>SUMIFS('77X'!$F$3:$F$2353,'77X'!$C$3:$C$2353,$B95)</f>
        <v>1583</v>
      </c>
      <c r="E95" s="306">
        <v>20</v>
      </c>
      <c r="F95" s="306">
        <f>COUNTIFS('77X'!$G$3:$G$2353,"Đ",'77X'!$C$3:$C$2353,B95)</f>
        <v>0</v>
      </c>
      <c r="G95" s="307">
        <f t="shared" si="5"/>
        <v>0</v>
      </c>
      <c r="H95" s="308">
        <v>0</v>
      </c>
      <c r="I95" s="306">
        <f>COUNTIFS('77X'!$G$3:$G$2353,"K",'77X'!$C$3:$C$2353,B95)</f>
        <v>20</v>
      </c>
      <c r="J95" s="307">
        <f t="shared" si="6"/>
        <v>1</v>
      </c>
      <c r="K95" s="308">
        <v>20</v>
      </c>
      <c r="L95" s="308">
        <f t="shared" si="7"/>
        <v>0</v>
      </c>
      <c r="M95" s="306">
        <v>8</v>
      </c>
      <c r="N95" s="308">
        <f t="shared" si="8"/>
        <v>12</v>
      </c>
      <c r="O95" s="307">
        <f t="shared" si="9"/>
        <v>0.6</v>
      </c>
      <c r="P95" s="309"/>
      <c r="Q95" s="310"/>
      <c r="R95" s="311"/>
      <c r="S95" s="311"/>
      <c r="T95" s="310"/>
      <c r="U95" s="310"/>
    </row>
    <row r="96" spans="1:21" ht="32.1" customHeight="1">
      <c r="A96" s="301">
        <f t="shared" si="4"/>
        <v>90</v>
      </c>
      <c r="B96" s="302" t="s">
        <v>6174</v>
      </c>
      <c r="C96" s="303">
        <v>11598.18</v>
      </c>
      <c r="D96" s="304">
        <f>SUMIFS('77X'!$F$3:$F$2353,'77X'!$C$3:$C$2353,$B96)</f>
        <v>1762</v>
      </c>
      <c r="E96" s="306">
        <v>17</v>
      </c>
      <c r="F96" s="306">
        <f>COUNTIFS('77X'!$G$3:$G$2353,"Đ",'77X'!$C$3:$C$2353,B96)</f>
        <v>0</v>
      </c>
      <c r="G96" s="307">
        <f t="shared" si="5"/>
        <v>0</v>
      </c>
      <c r="H96" s="308">
        <v>0</v>
      </c>
      <c r="I96" s="306">
        <f>COUNTIFS('77X'!$G$3:$G$2353,"K",'77X'!$C$3:$C$2353,B96)</f>
        <v>17</v>
      </c>
      <c r="J96" s="307">
        <f t="shared" si="6"/>
        <v>1</v>
      </c>
      <c r="K96" s="308">
        <v>17</v>
      </c>
      <c r="L96" s="308">
        <f t="shared" si="7"/>
        <v>0</v>
      </c>
      <c r="M96" s="306">
        <v>10</v>
      </c>
      <c r="N96" s="308">
        <f t="shared" si="8"/>
        <v>7</v>
      </c>
      <c r="O96" s="307">
        <f t="shared" si="9"/>
        <v>0.41176470588235292</v>
      </c>
      <c r="P96" s="309"/>
      <c r="Q96" s="310"/>
      <c r="R96" s="311"/>
      <c r="S96" s="311"/>
      <c r="T96" s="310"/>
      <c r="U96" s="310"/>
    </row>
    <row r="97" spans="1:21" ht="32.1" customHeight="1">
      <c r="A97" s="301">
        <f t="shared" si="4"/>
        <v>91</v>
      </c>
      <c r="B97" s="302" t="s">
        <v>6208</v>
      </c>
      <c r="C97" s="303">
        <v>16580.39</v>
      </c>
      <c r="D97" s="304">
        <f>SUMIFS('77X'!$F$3:$F$2353,'77X'!$C$3:$C$2353,$B97)</f>
        <v>1309</v>
      </c>
      <c r="E97" s="306">
        <v>17</v>
      </c>
      <c r="F97" s="306">
        <f>COUNTIFS('77X'!$G$3:$G$2353,"Đ",'77X'!$C$3:$C$2353,B97)</f>
        <v>1</v>
      </c>
      <c r="G97" s="307">
        <f t="shared" si="5"/>
        <v>5.8823529411764705E-2</v>
      </c>
      <c r="H97" s="308">
        <v>0</v>
      </c>
      <c r="I97" s="306">
        <f>COUNTIFS('77X'!$G$3:$G$2353,"K",'77X'!$C$3:$C$2353,B97)</f>
        <v>16</v>
      </c>
      <c r="J97" s="307">
        <f t="shared" si="6"/>
        <v>0.94117647058823528</v>
      </c>
      <c r="K97" s="308">
        <v>16</v>
      </c>
      <c r="L97" s="308">
        <f t="shared" si="7"/>
        <v>0</v>
      </c>
      <c r="M97" s="306">
        <v>8</v>
      </c>
      <c r="N97" s="308">
        <f t="shared" si="8"/>
        <v>9</v>
      </c>
      <c r="O97" s="307">
        <f t="shared" si="9"/>
        <v>0.52941176470588236</v>
      </c>
      <c r="P97" s="309"/>
      <c r="Q97" s="310"/>
      <c r="R97" s="311"/>
      <c r="S97" s="311"/>
      <c r="T97" s="310"/>
      <c r="U97" s="310"/>
    </row>
    <row r="98" spans="1:21" ht="32.1" customHeight="1">
      <c r="A98" s="301">
        <f t="shared" si="4"/>
        <v>92</v>
      </c>
      <c r="B98" s="302" t="s">
        <v>6241</v>
      </c>
      <c r="C98" s="303">
        <v>11276.22</v>
      </c>
      <c r="D98" s="304">
        <f>SUMIFS('77X'!$F$3:$F$2353,'77X'!$C$3:$C$2353,$B98)</f>
        <v>5512</v>
      </c>
      <c r="E98" s="306">
        <v>40</v>
      </c>
      <c r="F98" s="306">
        <f>COUNTIFS('77X'!$G$3:$G$2353,"Đ",'77X'!$C$3:$C$2353,B98)</f>
        <v>18</v>
      </c>
      <c r="G98" s="307">
        <f t="shared" si="5"/>
        <v>0.45</v>
      </c>
      <c r="H98" s="308">
        <v>12</v>
      </c>
      <c r="I98" s="306">
        <f>COUNTIFS('77X'!$G$3:$G$2353,"K",'77X'!$C$3:$C$2353,B98)</f>
        <v>22</v>
      </c>
      <c r="J98" s="307">
        <f t="shared" si="6"/>
        <v>0.55000000000000004</v>
      </c>
      <c r="K98" s="308">
        <v>22</v>
      </c>
      <c r="L98" s="308">
        <f t="shared" si="7"/>
        <v>0</v>
      </c>
      <c r="M98" s="306">
        <v>28</v>
      </c>
      <c r="N98" s="308">
        <f t="shared" si="8"/>
        <v>12</v>
      </c>
      <c r="O98" s="307">
        <f t="shared" si="9"/>
        <v>0.3</v>
      </c>
      <c r="P98" s="309"/>
      <c r="Q98" s="310"/>
      <c r="R98" s="311"/>
      <c r="S98" s="311"/>
      <c r="T98" s="310"/>
      <c r="U98" s="310"/>
    </row>
    <row r="99" spans="1:21" ht="12.75" customHeight="1">
      <c r="A99" s="318"/>
      <c r="B99" s="318"/>
      <c r="C99" s="318"/>
      <c r="D99" s="318"/>
      <c r="E99" s="272"/>
      <c r="F99" s="320"/>
      <c r="G99" s="321"/>
      <c r="H99" s="276"/>
      <c r="I99" s="276"/>
      <c r="J99" s="321"/>
      <c r="K99" s="310"/>
      <c r="L99" s="322"/>
      <c r="M99" s="276"/>
      <c r="N99" s="310"/>
      <c r="O99" s="321"/>
      <c r="P99" s="324"/>
      <c r="Q99" s="310"/>
      <c r="R99" s="311"/>
      <c r="S99" s="311"/>
      <c r="T99" s="310"/>
      <c r="U99" s="310"/>
    </row>
    <row r="100" spans="1:21">
      <c r="A100" s="325"/>
      <c r="B100" s="325">
        <f t="shared" ref="B100:O100" si="10">COUNTBLANK(B7:B98)</f>
        <v>0</v>
      </c>
      <c r="C100" s="325">
        <f t="shared" si="10"/>
        <v>0</v>
      </c>
      <c r="D100" s="325">
        <f t="shared" si="10"/>
        <v>0</v>
      </c>
      <c r="E100" s="325">
        <f t="shared" si="10"/>
        <v>0</v>
      </c>
      <c r="F100" s="325">
        <f t="shared" si="10"/>
        <v>0</v>
      </c>
      <c r="G100" s="325">
        <f t="shared" si="10"/>
        <v>0</v>
      </c>
      <c r="H100" s="325">
        <f t="shared" si="10"/>
        <v>0</v>
      </c>
      <c r="I100" s="325">
        <f t="shared" si="10"/>
        <v>0</v>
      </c>
      <c r="J100" s="325">
        <f t="shared" si="10"/>
        <v>0</v>
      </c>
      <c r="K100" s="325">
        <f t="shared" si="10"/>
        <v>0</v>
      </c>
      <c r="L100" s="325">
        <f t="shared" si="10"/>
        <v>0</v>
      </c>
      <c r="M100" s="325">
        <f t="shared" si="10"/>
        <v>0</v>
      </c>
      <c r="N100" s="325">
        <f t="shared" si="10"/>
        <v>0</v>
      </c>
      <c r="O100" s="325">
        <f t="shared" si="10"/>
        <v>0</v>
      </c>
      <c r="P100" s="325">
        <f t="shared" ref="P100" si="11">COUNTA(P7:P98)</f>
        <v>0</v>
      </c>
      <c r="Q100" s="298"/>
      <c r="R100" s="299">
        <f t="shared" ref="R100:S100" si="12">COUNTA(R7:R98)</f>
        <v>13</v>
      </c>
      <c r="S100" s="299">
        <f t="shared" si="12"/>
        <v>13</v>
      </c>
      <c r="T100" s="325"/>
      <c r="U100" s="325"/>
    </row>
    <row r="101" spans="1:21">
      <c r="A101" s="318"/>
      <c r="B101" s="318"/>
      <c r="C101" s="318"/>
      <c r="D101" s="318"/>
      <c r="E101" s="272"/>
      <c r="F101" s="320"/>
      <c r="G101" s="321"/>
      <c r="H101" s="276"/>
      <c r="I101" s="276"/>
      <c r="J101" s="321"/>
      <c r="K101" s="310"/>
      <c r="L101" s="322"/>
      <c r="M101" s="276"/>
      <c r="N101" s="310"/>
      <c r="O101" s="321"/>
      <c r="P101" s="324"/>
      <c r="Q101" s="310"/>
      <c r="R101" s="311"/>
      <c r="S101" s="311"/>
      <c r="T101" s="310"/>
      <c r="U101" s="310"/>
    </row>
    <row r="102" spans="1:21">
      <c r="A102" s="326"/>
      <c r="B102" s="326"/>
      <c r="C102" s="326"/>
      <c r="D102" s="326"/>
      <c r="E102" s="326"/>
      <c r="F102" s="326"/>
      <c r="G102" s="325"/>
      <c r="H102" s="327">
        <f>F6-H6</f>
        <v>482</v>
      </c>
      <c r="I102" s="327">
        <f>H102+K102</f>
        <v>2926</v>
      </c>
      <c r="J102" s="325"/>
      <c r="K102" s="327">
        <f>K6</f>
        <v>2444</v>
      </c>
      <c r="L102" s="325"/>
      <c r="M102" s="325"/>
      <c r="N102" s="325"/>
      <c r="O102" s="325"/>
      <c r="P102" s="328"/>
      <c r="Q102" s="325"/>
      <c r="R102" s="325"/>
      <c r="S102" s="325"/>
      <c r="T102" s="325"/>
      <c r="U102" s="325"/>
    </row>
    <row r="103" spans="1:21">
      <c r="A103" s="318"/>
      <c r="B103" s="318"/>
      <c r="C103" s="318"/>
      <c r="D103" s="318"/>
      <c r="E103" s="272"/>
      <c r="F103" s="320"/>
      <c r="G103" s="321"/>
      <c r="H103" s="276"/>
      <c r="I103" s="276"/>
      <c r="J103" s="321"/>
      <c r="K103" s="310"/>
      <c r="L103" s="322"/>
      <c r="M103" s="276"/>
      <c r="N103" s="310"/>
      <c r="O103" s="321"/>
      <c r="P103" s="324"/>
      <c r="Q103" s="310"/>
      <c r="R103" s="311"/>
      <c r="S103" s="311"/>
      <c r="T103" s="310"/>
      <c r="U103" s="310"/>
    </row>
    <row r="104" spans="1:21">
      <c r="A104" s="318"/>
      <c r="B104" s="318"/>
      <c r="C104" s="318"/>
      <c r="D104" s="318"/>
      <c r="E104" s="272"/>
      <c r="F104" s="320"/>
      <c r="G104" s="321"/>
      <c r="H104" s="276"/>
      <c r="I104" s="276"/>
      <c r="J104" s="321"/>
      <c r="K104" s="310"/>
      <c r="L104" s="322"/>
      <c r="M104" s="276"/>
      <c r="N104" s="310"/>
      <c r="O104" s="321"/>
      <c r="P104" s="324"/>
      <c r="Q104" s="310"/>
      <c r="R104" s="311"/>
      <c r="S104" s="311"/>
      <c r="T104" s="310"/>
      <c r="U104" s="310"/>
    </row>
    <row r="105" spans="1:21">
      <c r="A105" s="318"/>
      <c r="B105" s="318"/>
      <c r="C105" s="318"/>
      <c r="D105" s="318"/>
      <c r="E105" s="272"/>
      <c r="F105" s="320"/>
      <c r="G105" s="321"/>
      <c r="H105" s="276"/>
      <c r="I105" s="276"/>
      <c r="J105" s="321"/>
      <c r="K105" s="310"/>
      <c r="L105" s="322"/>
      <c r="M105" s="276"/>
      <c r="N105" s="310"/>
      <c r="O105" s="321"/>
      <c r="P105" s="324"/>
      <c r="Q105" s="310"/>
      <c r="R105" s="311"/>
      <c r="S105" s="311"/>
      <c r="T105" s="310"/>
      <c r="U105" s="310"/>
    </row>
    <row r="106" spans="1:21">
      <c r="A106" s="318"/>
      <c r="B106" s="318"/>
      <c r="C106" s="318"/>
      <c r="D106" s="318"/>
      <c r="E106" s="272"/>
      <c r="F106" s="320"/>
      <c r="G106" s="321"/>
      <c r="H106" s="276"/>
      <c r="I106" s="276"/>
      <c r="J106" s="321"/>
      <c r="K106" s="310"/>
      <c r="L106" s="322"/>
      <c r="M106" s="276"/>
      <c r="N106" s="310"/>
      <c r="O106" s="321"/>
      <c r="P106" s="324"/>
      <c r="Q106" s="310"/>
      <c r="R106" s="311"/>
      <c r="S106" s="311"/>
      <c r="T106" s="310"/>
      <c r="U106" s="310"/>
    </row>
  </sheetData>
  <autoFilter ref="A6:S98"/>
  <mergeCells count="13">
    <mergeCell ref="M4:M5"/>
    <mergeCell ref="N4:O4"/>
    <mergeCell ref="P4:P5"/>
    <mergeCell ref="B1:C1"/>
    <mergeCell ref="B2:C2"/>
    <mergeCell ref="A3:P3"/>
    <mergeCell ref="A4:A5"/>
    <mergeCell ref="B4:B5"/>
    <mergeCell ref="C4:C5"/>
    <mergeCell ref="D4:D5"/>
    <mergeCell ref="E4:E5"/>
    <mergeCell ref="F4:H4"/>
    <mergeCell ref="I4:L4"/>
  </mergeCells>
  <printOptions horizontalCentered="1"/>
  <pageMargins left="0.23622047244094491" right="0.23622047244094491" top="0.57999999999999996" bottom="0.37" header="0.28999999999999998" footer="0"/>
  <pageSetup paperSize="9" fitToHeight="0" pageOrder="overThenDown" orientation="landscape" blackAndWhite="1" r:id="rId1"/>
  <headerFooter differentFirst="1">
    <oddHeader>&amp;C&amp;P/ &amp;N</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K15"/>
  <sheetViews>
    <sheetView workbookViewId="0"/>
  </sheetViews>
  <sheetFormatPr defaultColWidth="10.109375" defaultRowHeight="15" customHeight="1"/>
  <cols>
    <col min="1" max="1" width="28.109375" customWidth="1"/>
    <col min="2" max="2" width="10.44140625" customWidth="1"/>
    <col min="7" max="7" width="4.33203125" customWidth="1"/>
  </cols>
  <sheetData>
    <row r="1" spans="1:11" ht="15" customHeight="1">
      <c r="A1" s="37" t="s">
        <v>6412</v>
      </c>
      <c r="B1" s="38"/>
      <c r="C1" s="38"/>
      <c r="D1" s="38"/>
      <c r="E1" s="39"/>
      <c r="F1" s="40"/>
      <c r="G1" s="41"/>
      <c r="H1" s="38"/>
      <c r="I1" s="38"/>
      <c r="J1" s="41"/>
      <c r="K1" s="41"/>
    </row>
    <row r="2" spans="1:11" ht="15" customHeight="1">
      <c r="A2" s="39"/>
      <c r="B2" s="39"/>
      <c r="C2" s="39" t="s">
        <v>22</v>
      </c>
      <c r="D2" s="39" t="s">
        <v>17</v>
      </c>
      <c r="E2" s="39" t="s">
        <v>1691</v>
      </c>
      <c r="F2" s="42"/>
      <c r="G2" s="39"/>
      <c r="H2" s="39"/>
      <c r="I2" s="39"/>
      <c r="J2" s="39"/>
      <c r="K2" s="39"/>
    </row>
    <row r="3" spans="1:11" ht="15" customHeight="1">
      <c r="A3" s="37"/>
      <c r="B3" s="38" t="s">
        <v>270</v>
      </c>
      <c r="C3" s="43">
        <f>'15P'!F805</f>
        <v>416</v>
      </c>
      <c r="D3" s="43">
        <f>'77X'!F2360</f>
        <v>729</v>
      </c>
      <c r="E3" s="44">
        <f t="shared" ref="E3:E5" si="0">SUM(C3:D3)</f>
        <v>1145</v>
      </c>
      <c r="F3" s="40"/>
      <c r="G3" s="41"/>
      <c r="H3" s="38"/>
      <c r="I3" s="38"/>
      <c r="J3" s="41"/>
      <c r="K3" s="41"/>
    </row>
    <row r="4" spans="1:11" ht="15" customHeight="1">
      <c r="A4" s="37"/>
      <c r="B4" s="38" t="s">
        <v>265</v>
      </c>
      <c r="C4" s="43">
        <f>'15P'!F806</f>
        <v>259</v>
      </c>
      <c r="D4" s="43">
        <f>'77X'!F2361</f>
        <v>936</v>
      </c>
      <c r="E4" s="44">
        <f t="shared" si="0"/>
        <v>1195</v>
      </c>
      <c r="F4" s="40"/>
      <c r="G4" s="41"/>
      <c r="H4" s="38"/>
      <c r="I4" s="38"/>
      <c r="J4" s="41"/>
      <c r="K4" s="41"/>
    </row>
    <row r="5" spans="1:11" ht="15" customHeight="1">
      <c r="A5" s="37"/>
      <c r="B5" s="38" t="s">
        <v>300</v>
      </c>
      <c r="C5" s="43">
        <f>'15P'!F807</f>
        <v>119</v>
      </c>
      <c r="D5" s="43">
        <f>'77X'!F2362</f>
        <v>686</v>
      </c>
      <c r="E5" s="44">
        <f t="shared" si="0"/>
        <v>805</v>
      </c>
      <c r="F5" s="40"/>
      <c r="G5" s="41"/>
      <c r="H5" s="38"/>
      <c r="I5" s="38"/>
      <c r="J5" s="41"/>
      <c r="K5" s="41"/>
    </row>
    <row r="6" spans="1:11" ht="15" customHeight="1">
      <c r="A6" s="37"/>
      <c r="B6" s="38"/>
      <c r="C6" s="35">
        <f t="shared" ref="C6:E6" si="1">SUM(C3:C5)</f>
        <v>794</v>
      </c>
      <c r="D6" s="35">
        <f t="shared" si="1"/>
        <v>2351</v>
      </c>
      <c r="E6" s="35">
        <f t="shared" si="1"/>
        <v>3145</v>
      </c>
      <c r="F6" s="40"/>
      <c r="G6" s="41"/>
      <c r="H6" s="38"/>
      <c r="I6" s="38"/>
      <c r="J6" s="41"/>
      <c r="K6" s="41"/>
    </row>
    <row r="7" spans="1:11" ht="15" customHeight="1">
      <c r="A7" s="37"/>
      <c r="B7" s="38"/>
      <c r="C7" s="38"/>
      <c r="D7" s="38"/>
      <c r="E7" s="39"/>
      <c r="F7" s="40"/>
      <c r="G7" s="41"/>
      <c r="J7" s="41"/>
      <c r="K7" s="41"/>
    </row>
    <row r="8" spans="1:11" ht="15" customHeight="1">
      <c r="A8" s="37"/>
      <c r="B8" s="38"/>
      <c r="C8" s="38"/>
      <c r="D8" s="38"/>
      <c r="E8" s="39"/>
      <c r="F8" s="42" t="s">
        <v>6361</v>
      </c>
      <c r="G8" s="41"/>
      <c r="H8" s="375" t="s">
        <v>6413</v>
      </c>
      <c r="I8" s="359"/>
      <c r="J8" s="41"/>
      <c r="K8" s="41"/>
    </row>
    <row r="9" spans="1:11" ht="15" customHeight="1">
      <c r="A9" s="37" t="s">
        <v>6414</v>
      </c>
      <c r="B9" s="45" t="s">
        <v>6415</v>
      </c>
      <c r="C9" s="46">
        <f>'15P'!F825</f>
        <v>705</v>
      </c>
      <c r="D9" s="46">
        <f>'77X'!F2381</f>
        <v>1781</v>
      </c>
      <c r="E9" s="47">
        <f t="shared" ref="E9:E12" si="2">SUM(C9:D9)</f>
        <v>2486</v>
      </c>
      <c r="F9" s="48">
        <f t="shared" ref="F9:F12" si="3">E9/$E$6</f>
        <v>0.79046104928457872</v>
      </c>
      <c r="G9" s="41"/>
      <c r="H9" s="43">
        <f>$E$6-E9</f>
        <v>659</v>
      </c>
      <c r="I9" s="49">
        <f>H9/$E$6</f>
        <v>0.20953895071542131</v>
      </c>
      <c r="J9" s="41"/>
      <c r="K9" s="41"/>
    </row>
    <row r="10" spans="1:11" ht="15" customHeight="1">
      <c r="A10" s="37"/>
      <c r="B10" s="36" t="s">
        <v>6326</v>
      </c>
      <c r="C10" s="43">
        <f>'15P'!F816</f>
        <v>70</v>
      </c>
      <c r="D10" s="43">
        <f>'77X'!F2372</f>
        <v>393</v>
      </c>
      <c r="E10" s="44">
        <f t="shared" si="2"/>
        <v>463</v>
      </c>
      <c r="F10" s="50">
        <f t="shared" si="3"/>
        <v>0.14721780604133544</v>
      </c>
      <c r="G10" s="41"/>
      <c r="H10" s="38"/>
      <c r="I10" s="38"/>
      <c r="J10" s="41"/>
      <c r="K10" s="41"/>
    </row>
    <row r="11" spans="1:11" ht="15" customHeight="1">
      <c r="A11" s="37"/>
      <c r="B11" s="36" t="s">
        <v>6329</v>
      </c>
      <c r="C11" s="43">
        <f>'15P'!F817</f>
        <v>215</v>
      </c>
      <c r="D11" s="43">
        <f>'77X'!F2373</f>
        <v>847</v>
      </c>
      <c r="E11" s="44">
        <f t="shared" si="2"/>
        <v>1062</v>
      </c>
      <c r="F11" s="50">
        <f t="shared" si="3"/>
        <v>0.33767885532591413</v>
      </c>
      <c r="G11" s="41"/>
      <c r="H11" s="38"/>
      <c r="I11" s="38"/>
      <c r="J11" s="41"/>
      <c r="K11" s="41"/>
    </row>
    <row r="12" spans="1:11" ht="15" customHeight="1">
      <c r="A12" s="37"/>
      <c r="B12" s="36" t="s">
        <v>1684</v>
      </c>
      <c r="C12" s="43">
        <f>'15P'!F818</f>
        <v>253</v>
      </c>
      <c r="D12" s="43">
        <f>'77X'!F2374</f>
        <v>541</v>
      </c>
      <c r="E12" s="44">
        <f t="shared" si="2"/>
        <v>794</v>
      </c>
      <c r="F12" s="50">
        <f t="shared" si="3"/>
        <v>0.25246422893481718</v>
      </c>
      <c r="G12" s="41"/>
      <c r="H12" s="38"/>
      <c r="I12" s="38"/>
      <c r="J12" s="41"/>
      <c r="K12" s="41"/>
    </row>
    <row r="13" spans="1:11" ht="15" customHeight="1">
      <c r="A13" s="37"/>
      <c r="B13" s="38"/>
      <c r="C13" s="38"/>
      <c r="D13" s="38"/>
      <c r="E13" s="39"/>
      <c r="F13" s="40"/>
      <c r="G13" s="41"/>
      <c r="H13" s="38"/>
      <c r="I13" s="38"/>
      <c r="J13" s="41"/>
      <c r="K13" s="41"/>
    </row>
    <row r="14" spans="1:11" ht="15" customHeight="1">
      <c r="A14" s="37"/>
      <c r="B14" s="38"/>
      <c r="C14" s="38"/>
      <c r="D14" s="38"/>
      <c r="E14" s="39"/>
      <c r="F14" s="40"/>
      <c r="G14" s="41"/>
      <c r="H14" s="38"/>
      <c r="I14" s="38"/>
      <c r="J14" s="41"/>
      <c r="K14" s="41"/>
    </row>
    <row r="15" spans="1:11" ht="15" customHeight="1">
      <c r="A15" s="37"/>
      <c r="B15" s="38"/>
      <c r="C15" s="38"/>
      <c r="D15" s="38"/>
      <c r="E15" s="39"/>
      <c r="F15" s="40"/>
      <c r="G15" s="41"/>
      <c r="H15" s="38"/>
      <c r="I15" s="38"/>
      <c r="J15" s="41"/>
      <c r="K15" s="41"/>
    </row>
  </sheetData>
  <mergeCells count="1">
    <mergeCell ref="H8:I8"/>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G10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0.109375" defaultRowHeight="15" customHeight="1"/>
  <cols>
    <col min="1" max="1" width="4.77734375" customWidth="1"/>
    <col min="2" max="2" width="20.44140625" customWidth="1"/>
    <col min="3" max="3" width="112.21875" customWidth="1"/>
    <col min="4" max="4" width="7.21875" customWidth="1"/>
  </cols>
  <sheetData>
    <row r="1" spans="1:7" ht="39" customHeight="1">
      <c r="A1" s="7"/>
      <c r="B1" s="23" t="s">
        <v>222</v>
      </c>
      <c r="C1" s="24"/>
      <c r="D1" s="8"/>
      <c r="E1" s="7"/>
      <c r="F1" s="7"/>
      <c r="G1" s="7" t="s">
        <v>223</v>
      </c>
    </row>
    <row r="2" spans="1:7" ht="18.75">
      <c r="A2" s="25" t="s">
        <v>0</v>
      </c>
      <c r="B2" s="25" t="s">
        <v>224</v>
      </c>
      <c r="C2" s="26" t="s">
        <v>225</v>
      </c>
      <c r="D2" s="25" t="s">
        <v>226</v>
      </c>
      <c r="E2" s="3"/>
      <c r="F2" s="3"/>
      <c r="G2" s="3"/>
    </row>
    <row r="3" spans="1:7" ht="18.75">
      <c r="A3" s="27">
        <v>1</v>
      </c>
      <c r="B3" s="28" t="s">
        <v>8</v>
      </c>
      <c r="C3" s="29"/>
      <c r="D3" s="27"/>
      <c r="E3" s="7"/>
      <c r="F3" s="7"/>
      <c r="G3" s="7"/>
    </row>
    <row r="4" spans="1:7" ht="18.75">
      <c r="A4" s="27">
        <v>2</v>
      </c>
      <c r="B4" s="28" t="s">
        <v>15</v>
      </c>
      <c r="C4" s="29"/>
      <c r="D4" s="27"/>
      <c r="E4" s="7"/>
      <c r="F4" s="7"/>
      <c r="G4" s="7"/>
    </row>
    <row r="5" spans="1:7" ht="93.75">
      <c r="A5" s="27">
        <v>3</v>
      </c>
      <c r="B5" s="28" t="s">
        <v>18</v>
      </c>
      <c r="C5" s="29" t="s">
        <v>227</v>
      </c>
      <c r="D5" s="27"/>
      <c r="E5" s="7"/>
      <c r="F5" s="7"/>
      <c r="G5" s="7"/>
    </row>
    <row r="6" spans="1:7" ht="112.5">
      <c r="A6" s="27">
        <v>4</v>
      </c>
      <c r="B6" s="28" t="s">
        <v>23</v>
      </c>
      <c r="C6" s="30" t="s">
        <v>228</v>
      </c>
      <c r="D6" s="27"/>
      <c r="E6" s="7"/>
      <c r="F6" s="7"/>
      <c r="G6" s="7"/>
    </row>
    <row r="7" spans="1:7" ht="18.75">
      <c r="A7" s="27">
        <v>5</v>
      </c>
      <c r="B7" s="28" t="s">
        <v>26</v>
      </c>
      <c r="C7" s="31"/>
      <c r="D7" s="27"/>
      <c r="E7" s="7"/>
      <c r="F7" s="7"/>
      <c r="G7" s="7"/>
    </row>
    <row r="8" spans="1:7" ht="18.75">
      <c r="A8" s="27">
        <v>6</v>
      </c>
      <c r="B8" s="28" t="s">
        <v>29</v>
      </c>
      <c r="C8" s="31"/>
      <c r="D8" s="27"/>
      <c r="E8" s="7"/>
      <c r="F8" s="7"/>
      <c r="G8" s="7"/>
    </row>
    <row r="9" spans="1:7" ht="18.75">
      <c r="A9" s="27">
        <v>7</v>
      </c>
      <c r="B9" s="28" t="s">
        <v>31</v>
      </c>
      <c r="C9" s="31"/>
      <c r="D9" s="27"/>
      <c r="E9" s="7"/>
      <c r="F9" s="7"/>
      <c r="G9" s="7"/>
    </row>
    <row r="10" spans="1:7" ht="18.75">
      <c r="A10" s="27">
        <v>8</v>
      </c>
      <c r="B10" s="28" t="s">
        <v>33</v>
      </c>
      <c r="C10" s="31"/>
      <c r="D10" s="27"/>
      <c r="E10" s="7"/>
      <c r="F10" s="7"/>
      <c r="G10" s="7"/>
    </row>
    <row r="11" spans="1:7" ht="18.75">
      <c r="A11" s="27">
        <v>9</v>
      </c>
      <c r="B11" s="28" t="s">
        <v>36</v>
      </c>
      <c r="C11" s="29"/>
      <c r="D11" s="27"/>
      <c r="E11" s="7"/>
      <c r="F11" s="7"/>
      <c r="G11" s="7"/>
    </row>
    <row r="12" spans="1:7" ht="18.75">
      <c r="A12" s="27">
        <v>10</v>
      </c>
      <c r="B12" s="28" t="s">
        <v>38</v>
      </c>
      <c r="C12" s="29"/>
      <c r="D12" s="27"/>
      <c r="E12" s="7"/>
      <c r="F12" s="7"/>
      <c r="G12" s="7"/>
    </row>
    <row r="13" spans="1:7" ht="18.75">
      <c r="A13" s="27">
        <v>11</v>
      </c>
      <c r="B13" s="28" t="s">
        <v>40</v>
      </c>
      <c r="C13" s="29"/>
      <c r="D13" s="27"/>
      <c r="E13" s="7"/>
      <c r="F13" s="7"/>
      <c r="G13" s="7"/>
    </row>
    <row r="14" spans="1:7" ht="18.75">
      <c r="A14" s="27">
        <v>12</v>
      </c>
      <c r="B14" s="28" t="s">
        <v>42</v>
      </c>
      <c r="C14" s="29"/>
      <c r="D14" s="27"/>
      <c r="E14" s="7"/>
      <c r="F14" s="7"/>
      <c r="G14" s="7"/>
    </row>
    <row r="15" spans="1:7" ht="18.75">
      <c r="A15" s="27">
        <v>13</v>
      </c>
      <c r="B15" s="28" t="s">
        <v>44</v>
      </c>
      <c r="C15" s="29" t="s">
        <v>229</v>
      </c>
      <c r="D15" s="27"/>
      <c r="E15" s="7"/>
      <c r="F15" s="7"/>
      <c r="G15" s="7"/>
    </row>
    <row r="16" spans="1:7" ht="18.75">
      <c r="A16" s="27">
        <v>14</v>
      </c>
      <c r="B16" s="28" t="s">
        <v>46</v>
      </c>
      <c r="C16" s="29"/>
      <c r="D16" s="27"/>
      <c r="E16" s="7"/>
      <c r="F16" s="7"/>
      <c r="G16" s="7"/>
    </row>
    <row r="17" spans="1:7" ht="18.75">
      <c r="A17" s="27">
        <v>15</v>
      </c>
      <c r="B17" s="28" t="s">
        <v>48</v>
      </c>
      <c r="C17" s="29"/>
      <c r="D17" s="27"/>
      <c r="E17" s="7"/>
      <c r="F17" s="7"/>
      <c r="G17" s="7"/>
    </row>
    <row r="18" spans="1:7" ht="18.75">
      <c r="A18" s="27">
        <v>16</v>
      </c>
      <c r="B18" s="28" t="s">
        <v>50</v>
      </c>
      <c r="C18" s="29"/>
      <c r="D18" s="27"/>
      <c r="E18" s="7"/>
      <c r="F18" s="7"/>
      <c r="G18" s="7"/>
    </row>
    <row r="19" spans="1:7" ht="18.75">
      <c r="A19" s="27">
        <v>17</v>
      </c>
      <c r="B19" s="28" t="s">
        <v>53</v>
      </c>
      <c r="C19" s="29"/>
      <c r="D19" s="27"/>
      <c r="E19" s="7"/>
      <c r="F19" s="7"/>
      <c r="G19" s="7"/>
    </row>
    <row r="20" spans="1:7" ht="18.75">
      <c r="A20" s="27">
        <v>18</v>
      </c>
      <c r="B20" s="28" t="s">
        <v>56</v>
      </c>
      <c r="C20" s="29"/>
      <c r="D20" s="27"/>
      <c r="E20" s="7"/>
      <c r="F20" s="7"/>
      <c r="G20" s="7"/>
    </row>
    <row r="21" spans="1:7" ht="56.25">
      <c r="A21" s="27">
        <v>19</v>
      </c>
      <c r="B21" s="28" t="s">
        <v>60</v>
      </c>
      <c r="C21" s="29" t="s">
        <v>230</v>
      </c>
      <c r="D21" s="27"/>
      <c r="E21" s="7"/>
      <c r="F21" s="7"/>
      <c r="G21" s="7"/>
    </row>
    <row r="22" spans="1:7" ht="18.75">
      <c r="A22" s="27">
        <v>20</v>
      </c>
      <c r="B22" s="28" t="s">
        <v>63</v>
      </c>
      <c r="C22" s="29"/>
      <c r="D22" s="27"/>
      <c r="E22" s="7"/>
      <c r="F22" s="7"/>
      <c r="G22" s="7"/>
    </row>
    <row r="23" spans="1:7" ht="56.25">
      <c r="A23" s="27">
        <v>21</v>
      </c>
      <c r="B23" s="28" t="s">
        <v>66</v>
      </c>
      <c r="C23" s="29" t="s">
        <v>231</v>
      </c>
      <c r="D23" s="27"/>
      <c r="E23" s="7"/>
      <c r="F23" s="7"/>
      <c r="G23" s="7"/>
    </row>
    <row r="24" spans="1:7" ht="18.75">
      <c r="A24" s="27">
        <v>22</v>
      </c>
      <c r="B24" s="28" t="s">
        <v>69</v>
      </c>
      <c r="C24" s="29"/>
      <c r="D24" s="27"/>
      <c r="E24" s="7"/>
      <c r="F24" s="7"/>
      <c r="G24" s="7"/>
    </row>
    <row r="25" spans="1:7" ht="93.75">
      <c r="A25" s="27">
        <v>23</v>
      </c>
      <c r="B25" s="28" t="s">
        <v>71</v>
      </c>
      <c r="C25" s="29" t="s">
        <v>232</v>
      </c>
      <c r="D25" s="27"/>
      <c r="E25" s="7"/>
      <c r="F25" s="7"/>
      <c r="G25" s="7"/>
    </row>
    <row r="26" spans="1:7" ht="18.75">
      <c r="A26" s="27">
        <v>24</v>
      </c>
      <c r="B26" s="28" t="s">
        <v>73</v>
      </c>
      <c r="C26" s="29" t="s">
        <v>233</v>
      </c>
      <c r="D26" s="27"/>
      <c r="E26" s="7"/>
      <c r="F26" s="7"/>
      <c r="G26" s="7"/>
    </row>
    <row r="27" spans="1:7" ht="18.75">
      <c r="A27" s="27">
        <v>25</v>
      </c>
      <c r="B27" s="28" t="s">
        <v>75</v>
      </c>
      <c r="C27" s="29"/>
      <c r="D27" s="27"/>
      <c r="E27" s="7"/>
      <c r="F27" s="7"/>
      <c r="G27" s="7"/>
    </row>
    <row r="28" spans="1:7" ht="93.75">
      <c r="A28" s="27">
        <v>26</v>
      </c>
      <c r="B28" s="28" t="s">
        <v>78</v>
      </c>
      <c r="C28" s="29" t="s">
        <v>234</v>
      </c>
      <c r="D28" s="27"/>
      <c r="E28" s="7"/>
      <c r="F28" s="7"/>
      <c r="G28" s="7"/>
    </row>
    <row r="29" spans="1:7" ht="18.75">
      <c r="A29" s="27">
        <v>27</v>
      </c>
      <c r="B29" s="28" t="s">
        <v>80</v>
      </c>
      <c r="C29" s="29"/>
      <c r="D29" s="27"/>
      <c r="E29" s="7"/>
      <c r="F29" s="7"/>
      <c r="G29" s="7"/>
    </row>
    <row r="30" spans="1:7" ht="18.75">
      <c r="A30" s="27">
        <v>28</v>
      </c>
      <c r="B30" s="28" t="s">
        <v>83</v>
      </c>
      <c r="C30" s="29"/>
      <c r="D30" s="27"/>
      <c r="E30" s="7"/>
      <c r="F30" s="7"/>
      <c r="G30" s="7"/>
    </row>
    <row r="31" spans="1:7" ht="18.75">
      <c r="A31" s="27">
        <v>29</v>
      </c>
      <c r="B31" s="28" t="s">
        <v>86</v>
      </c>
      <c r="C31" s="29"/>
      <c r="D31" s="27"/>
      <c r="E31" s="7"/>
      <c r="F31" s="7"/>
      <c r="G31" s="7"/>
    </row>
    <row r="32" spans="1:7" ht="18.75">
      <c r="A32" s="27">
        <v>30</v>
      </c>
      <c r="B32" s="28" t="s">
        <v>88</v>
      </c>
      <c r="C32" s="29" t="s">
        <v>235</v>
      </c>
      <c r="D32" s="27" t="s">
        <v>236</v>
      </c>
      <c r="E32" s="7"/>
      <c r="F32" s="7"/>
      <c r="G32" s="7"/>
    </row>
    <row r="33" spans="1:7" ht="56.25">
      <c r="A33" s="27">
        <v>31</v>
      </c>
      <c r="B33" s="28" t="s">
        <v>91</v>
      </c>
      <c r="C33" s="29" t="s">
        <v>237</v>
      </c>
      <c r="D33" s="27"/>
      <c r="E33" s="7"/>
      <c r="F33" s="7"/>
      <c r="G33" s="7"/>
    </row>
    <row r="34" spans="1:7" ht="18.75">
      <c r="A34" s="27">
        <v>32</v>
      </c>
      <c r="B34" s="28" t="s">
        <v>94</v>
      </c>
      <c r="C34" s="29"/>
      <c r="D34" s="27"/>
      <c r="E34" s="7"/>
      <c r="F34" s="7"/>
      <c r="G34" s="7"/>
    </row>
    <row r="35" spans="1:7" ht="18.75">
      <c r="A35" s="27">
        <v>33</v>
      </c>
      <c r="B35" s="28" t="s">
        <v>96</v>
      </c>
      <c r="C35" s="29"/>
      <c r="D35" s="27"/>
      <c r="E35" s="7"/>
      <c r="F35" s="7"/>
      <c r="G35" s="7"/>
    </row>
    <row r="36" spans="1:7" ht="18.75">
      <c r="A36" s="27">
        <v>34</v>
      </c>
      <c r="B36" s="28" t="s">
        <v>99</v>
      </c>
      <c r="C36" s="29"/>
      <c r="D36" s="27"/>
      <c r="E36" s="7"/>
      <c r="F36" s="7"/>
      <c r="G36" s="7"/>
    </row>
    <row r="37" spans="1:7" ht="18.75">
      <c r="A37" s="27">
        <v>35</v>
      </c>
      <c r="B37" s="28" t="s">
        <v>101</v>
      </c>
      <c r="C37" s="29" t="s">
        <v>238</v>
      </c>
      <c r="D37" s="27" t="s">
        <v>236</v>
      </c>
      <c r="E37" s="7"/>
      <c r="F37" s="7"/>
      <c r="G37" s="7"/>
    </row>
    <row r="38" spans="1:7" ht="18.75">
      <c r="A38" s="27">
        <v>36</v>
      </c>
      <c r="B38" s="28" t="s">
        <v>104</v>
      </c>
      <c r="C38" s="29"/>
      <c r="D38" s="27"/>
      <c r="E38" s="7"/>
      <c r="F38" s="7"/>
      <c r="G38" s="7"/>
    </row>
    <row r="39" spans="1:7" ht="18.75">
      <c r="A39" s="27">
        <v>37</v>
      </c>
      <c r="B39" s="28" t="s">
        <v>106</v>
      </c>
      <c r="C39" s="29"/>
      <c r="D39" s="27"/>
      <c r="E39" s="7"/>
      <c r="F39" s="7"/>
      <c r="G39" s="7"/>
    </row>
    <row r="40" spans="1:7" ht="18.75">
      <c r="A40" s="27">
        <v>38</v>
      </c>
      <c r="B40" s="28" t="s">
        <v>108</v>
      </c>
      <c r="C40" s="29"/>
      <c r="D40" s="27"/>
      <c r="E40" s="7"/>
      <c r="F40" s="7"/>
      <c r="G40" s="7"/>
    </row>
    <row r="41" spans="1:7" ht="18.75">
      <c r="A41" s="27">
        <v>39</v>
      </c>
      <c r="B41" s="28" t="s">
        <v>110</v>
      </c>
      <c r="C41" s="29"/>
      <c r="D41" s="27"/>
      <c r="E41" s="7"/>
      <c r="F41" s="7"/>
      <c r="G41" s="7"/>
    </row>
    <row r="42" spans="1:7" ht="18.75">
      <c r="A42" s="27">
        <v>40</v>
      </c>
      <c r="B42" s="28" t="s">
        <v>113</v>
      </c>
      <c r="C42" s="29" t="s">
        <v>239</v>
      </c>
      <c r="D42" s="27" t="s">
        <v>236</v>
      </c>
      <c r="E42" s="7"/>
      <c r="F42" s="7"/>
      <c r="G42" s="7"/>
    </row>
    <row r="43" spans="1:7" ht="18.75">
      <c r="A43" s="27">
        <v>41</v>
      </c>
      <c r="B43" s="28" t="s">
        <v>115</v>
      </c>
      <c r="C43" s="29"/>
      <c r="D43" s="27"/>
      <c r="E43" s="7"/>
      <c r="F43" s="7"/>
      <c r="G43" s="7"/>
    </row>
    <row r="44" spans="1:7" ht="18.75">
      <c r="A44" s="27">
        <v>42</v>
      </c>
      <c r="B44" s="28" t="s">
        <v>117</v>
      </c>
      <c r="C44" s="29"/>
      <c r="D44" s="27"/>
      <c r="E44" s="7"/>
      <c r="F44" s="7"/>
      <c r="G44" s="7"/>
    </row>
    <row r="45" spans="1:7" ht="18.75">
      <c r="A45" s="27">
        <v>43</v>
      </c>
      <c r="B45" s="28" t="s">
        <v>119</v>
      </c>
      <c r="C45" s="29" t="s">
        <v>239</v>
      </c>
      <c r="D45" s="27" t="s">
        <v>236</v>
      </c>
      <c r="E45" s="7"/>
      <c r="F45" s="7"/>
      <c r="G45" s="7"/>
    </row>
    <row r="46" spans="1:7" ht="18.75">
      <c r="A46" s="27">
        <v>44</v>
      </c>
      <c r="B46" s="28" t="s">
        <v>121</v>
      </c>
      <c r="C46" s="29"/>
      <c r="D46" s="27"/>
      <c r="E46" s="7"/>
      <c r="F46" s="7"/>
      <c r="G46" s="7"/>
    </row>
    <row r="47" spans="1:7" ht="18.75">
      <c r="A47" s="27">
        <v>45</v>
      </c>
      <c r="B47" s="28" t="s">
        <v>123</v>
      </c>
      <c r="C47" s="29"/>
      <c r="D47" s="27"/>
      <c r="E47" s="7"/>
      <c r="F47" s="7"/>
      <c r="G47" s="7"/>
    </row>
    <row r="48" spans="1:7" ht="18.75">
      <c r="A48" s="27">
        <v>46</v>
      </c>
      <c r="B48" s="28" t="s">
        <v>125</v>
      </c>
      <c r="C48" s="29"/>
      <c r="D48" s="27"/>
      <c r="E48" s="7"/>
      <c r="F48" s="7"/>
      <c r="G48" s="7"/>
    </row>
    <row r="49" spans="1:7" ht="37.5">
      <c r="A49" s="27">
        <v>47</v>
      </c>
      <c r="B49" s="28" t="s">
        <v>127</v>
      </c>
      <c r="C49" s="29" t="s">
        <v>240</v>
      </c>
      <c r="D49" s="27"/>
      <c r="E49" s="7"/>
      <c r="F49" s="7"/>
      <c r="G49" s="7"/>
    </row>
    <row r="50" spans="1:7" ht="18.75">
      <c r="A50" s="27">
        <v>48</v>
      </c>
      <c r="B50" s="28" t="s">
        <v>129</v>
      </c>
      <c r="C50" s="29" t="s">
        <v>239</v>
      </c>
      <c r="D50" s="27"/>
      <c r="E50" s="7"/>
      <c r="F50" s="7"/>
      <c r="G50" s="7"/>
    </row>
    <row r="51" spans="1:7" ht="18.75">
      <c r="A51" s="27">
        <v>49</v>
      </c>
      <c r="B51" s="28" t="s">
        <v>131</v>
      </c>
      <c r="C51" s="29"/>
      <c r="D51" s="27"/>
      <c r="E51" s="7"/>
      <c r="F51" s="7"/>
      <c r="G51" s="7"/>
    </row>
    <row r="52" spans="1:7" ht="18.75">
      <c r="A52" s="27">
        <v>50</v>
      </c>
      <c r="B52" s="28" t="s">
        <v>133</v>
      </c>
      <c r="C52" s="29"/>
      <c r="D52" s="27"/>
      <c r="E52" s="7"/>
      <c r="F52" s="7"/>
      <c r="G52" s="7"/>
    </row>
    <row r="53" spans="1:7" ht="18.75">
      <c r="A53" s="27">
        <v>51</v>
      </c>
      <c r="B53" s="28" t="s">
        <v>135</v>
      </c>
      <c r="C53" s="29"/>
      <c r="D53" s="27"/>
      <c r="E53" s="7"/>
      <c r="F53" s="7"/>
      <c r="G53" s="7"/>
    </row>
    <row r="54" spans="1:7" ht="18.75">
      <c r="A54" s="27">
        <v>52</v>
      </c>
      <c r="B54" s="28" t="s">
        <v>137</v>
      </c>
      <c r="C54" s="29"/>
      <c r="D54" s="27"/>
      <c r="E54" s="7"/>
      <c r="F54" s="7"/>
      <c r="G54" s="7"/>
    </row>
    <row r="55" spans="1:7" ht="18.75">
      <c r="A55" s="27">
        <v>53</v>
      </c>
      <c r="B55" s="28" t="s">
        <v>139</v>
      </c>
      <c r="C55" s="29"/>
      <c r="D55" s="27"/>
      <c r="E55" s="7"/>
      <c r="F55" s="7"/>
      <c r="G55" s="7"/>
    </row>
    <row r="56" spans="1:7" ht="18.75">
      <c r="A56" s="27">
        <v>54</v>
      </c>
      <c r="B56" s="28" t="s">
        <v>142</v>
      </c>
      <c r="C56" s="29"/>
      <c r="D56" s="27"/>
      <c r="E56" s="7"/>
      <c r="F56" s="7"/>
      <c r="G56" s="7"/>
    </row>
    <row r="57" spans="1:7" ht="18.75">
      <c r="A57" s="27">
        <v>55</v>
      </c>
      <c r="B57" s="28" t="s">
        <v>144</v>
      </c>
      <c r="C57" s="29"/>
      <c r="D57" s="27"/>
      <c r="E57" s="7"/>
      <c r="F57" s="7"/>
      <c r="G57" s="7"/>
    </row>
    <row r="58" spans="1:7" ht="18.75">
      <c r="A58" s="27">
        <v>56</v>
      </c>
      <c r="B58" s="28" t="s">
        <v>146</v>
      </c>
      <c r="C58" s="29"/>
      <c r="D58" s="27"/>
      <c r="E58" s="7"/>
      <c r="F58" s="7"/>
      <c r="G58" s="7"/>
    </row>
    <row r="59" spans="1:7" ht="18.75">
      <c r="A59" s="27">
        <v>57</v>
      </c>
      <c r="B59" s="28" t="s">
        <v>148</v>
      </c>
      <c r="C59" s="29"/>
      <c r="D59" s="27"/>
      <c r="E59" s="7"/>
      <c r="F59" s="7"/>
      <c r="G59" s="7"/>
    </row>
    <row r="60" spans="1:7" ht="18.75">
      <c r="A60" s="27">
        <v>58</v>
      </c>
      <c r="B60" s="28" t="s">
        <v>150</v>
      </c>
      <c r="C60" s="29"/>
      <c r="D60" s="27"/>
      <c r="E60" s="7"/>
      <c r="F60" s="7"/>
      <c r="G60" s="7"/>
    </row>
    <row r="61" spans="1:7" ht="18.75">
      <c r="A61" s="27">
        <v>59</v>
      </c>
      <c r="B61" s="28" t="s">
        <v>152</v>
      </c>
      <c r="C61" s="29" t="s">
        <v>241</v>
      </c>
      <c r="D61" s="27" t="s">
        <v>236</v>
      </c>
      <c r="E61" s="7"/>
      <c r="F61" s="7"/>
      <c r="G61" s="7"/>
    </row>
    <row r="62" spans="1:7" ht="18.75">
      <c r="A62" s="27">
        <v>60</v>
      </c>
      <c r="B62" s="28" t="s">
        <v>154</v>
      </c>
      <c r="C62" s="29"/>
      <c r="D62" s="27"/>
      <c r="E62" s="7"/>
      <c r="F62" s="7"/>
      <c r="G62" s="7"/>
    </row>
    <row r="63" spans="1:7" ht="37.5">
      <c r="A63" s="27">
        <v>61</v>
      </c>
      <c r="B63" s="28" t="s">
        <v>156</v>
      </c>
      <c r="C63" s="29" t="s">
        <v>242</v>
      </c>
      <c r="D63" s="27"/>
      <c r="E63" s="7"/>
      <c r="F63" s="7"/>
      <c r="G63" s="7"/>
    </row>
    <row r="64" spans="1:7" ht="37.5">
      <c r="A64" s="27">
        <v>62</v>
      </c>
      <c r="B64" s="28" t="s">
        <v>158</v>
      </c>
      <c r="C64" s="32" t="s">
        <v>243</v>
      </c>
      <c r="D64" s="27"/>
      <c r="E64" s="7"/>
      <c r="F64" s="7"/>
      <c r="G64" s="7"/>
    </row>
    <row r="65" spans="1:7" ht="18.75">
      <c r="A65" s="27">
        <v>63</v>
      </c>
      <c r="B65" s="28" t="s">
        <v>160</v>
      </c>
      <c r="C65" s="29"/>
      <c r="D65" s="27"/>
      <c r="E65" s="7"/>
      <c r="F65" s="7"/>
      <c r="G65" s="7"/>
    </row>
    <row r="66" spans="1:7" ht="18.75">
      <c r="A66" s="27">
        <v>64</v>
      </c>
      <c r="B66" s="28" t="s">
        <v>162</v>
      </c>
      <c r="C66" s="29" t="s">
        <v>239</v>
      </c>
      <c r="D66" s="27" t="s">
        <v>236</v>
      </c>
      <c r="E66" s="7"/>
      <c r="F66" s="7"/>
      <c r="G66" s="7"/>
    </row>
    <row r="67" spans="1:7" ht="18.75">
      <c r="A67" s="27">
        <v>65</v>
      </c>
      <c r="B67" s="28" t="s">
        <v>164</v>
      </c>
      <c r="C67" s="29"/>
      <c r="D67" s="27"/>
      <c r="E67" s="7"/>
      <c r="F67" s="7"/>
      <c r="G67" s="7"/>
    </row>
    <row r="68" spans="1:7" ht="18.75">
      <c r="A68" s="27">
        <v>66</v>
      </c>
      <c r="B68" s="28" t="s">
        <v>166</v>
      </c>
      <c r="C68" s="29" t="s">
        <v>239</v>
      </c>
      <c r="D68" s="27"/>
      <c r="E68" s="7"/>
      <c r="F68" s="7"/>
      <c r="G68" s="7"/>
    </row>
    <row r="69" spans="1:7" ht="18.75">
      <c r="A69" s="27">
        <v>67</v>
      </c>
      <c r="B69" s="28" t="s">
        <v>169</v>
      </c>
      <c r="C69" s="29" t="s">
        <v>239</v>
      </c>
      <c r="D69" s="27"/>
      <c r="E69" s="7"/>
      <c r="F69" s="7"/>
      <c r="G69" s="7"/>
    </row>
    <row r="70" spans="1:7" ht="18.75">
      <c r="A70" s="27">
        <v>68</v>
      </c>
      <c r="B70" s="28" t="s">
        <v>172</v>
      </c>
      <c r="C70" s="29" t="s">
        <v>239</v>
      </c>
      <c r="D70" s="27" t="s">
        <v>236</v>
      </c>
      <c r="E70" s="7"/>
      <c r="F70" s="7"/>
      <c r="G70" s="7"/>
    </row>
    <row r="71" spans="1:7" ht="18.75">
      <c r="A71" s="27">
        <v>69</v>
      </c>
      <c r="B71" s="28" t="s">
        <v>174</v>
      </c>
      <c r="C71" s="29" t="s">
        <v>239</v>
      </c>
      <c r="D71" s="27" t="s">
        <v>236</v>
      </c>
      <c r="E71" s="7"/>
      <c r="F71" s="7"/>
      <c r="G71" s="7"/>
    </row>
    <row r="72" spans="1:7" ht="18.75">
      <c r="A72" s="27">
        <v>70</v>
      </c>
      <c r="B72" s="28" t="s">
        <v>176</v>
      </c>
      <c r="C72" s="29"/>
      <c r="D72" s="27"/>
      <c r="E72" s="7"/>
      <c r="F72" s="7"/>
      <c r="G72" s="7"/>
    </row>
    <row r="73" spans="1:7" ht="18.75">
      <c r="A73" s="27">
        <v>71</v>
      </c>
      <c r="B73" s="28" t="s">
        <v>178</v>
      </c>
      <c r="C73" s="29"/>
      <c r="D73" s="27"/>
      <c r="E73" s="7"/>
      <c r="F73" s="7"/>
      <c r="G73" s="7"/>
    </row>
    <row r="74" spans="1:7" ht="18.75">
      <c r="A74" s="27">
        <v>72</v>
      </c>
      <c r="B74" s="28" t="s">
        <v>180</v>
      </c>
      <c r="C74" s="29" t="s">
        <v>233</v>
      </c>
      <c r="D74" s="27"/>
      <c r="E74" s="7"/>
      <c r="F74" s="7"/>
      <c r="G74" s="7"/>
    </row>
    <row r="75" spans="1:7" ht="18.75">
      <c r="A75" s="27">
        <v>73</v>
      </c>
      <c r="B75" s="28" t="s">
        <v>182</v>
      </c>
      <c r="C75" s="29"/>
      <c r="D75" s="27"/>
      <c r="E75" s="7"/>
      <c r="F75" s="7"/>
      <c r="G75" s="7"/>
    </row>
    <row r="76" spans="1:7" ht="18.75">
      <c r="A76" s="27">
        <v>74</v>
      </c>
      <c r="B76" s="28" t="s">
        <v>184</v>
      </c>
      <c r="C76" s="29"/>
      <c r="D76" s="27"/>
      <c r="E76" s="7"/>
      <c r="F76" s="7"/>
      <c r="G76" s="7"/>
    </row>
    <row r="77" spans="1:7" ht="18.75">
      <c r="A77" s="27">
        <v>75</v>
      </c>
      <c r="B77" s="28" t="s">
        <v>186</v>
      </c>
      <c r="C77" s="29"/>
      <c r="D77" s="27"/>
      <c r="E77" s="7"/>
      <c r="F77" s="7"/>
      <c r="G77" s="7"/>
    </row>
    <row r="78" spans="1:7" ht="56.25">
      <c r="A78" s="27">
        <v>76</v>
      </c>
      <c r="B78" s="28" t="s">
        <v>188</v>
      </c>
      <c r="C78" s="29" t="s">
        <v>244</v>
      </c>
      <c r="D78" s="27"/>
      <c r="E78" s="7"/>
      <c r="F78" s="7"/>
      <c r="G78" s="7"/>
    </row>
    <row r="79" spans="1:7" ht="18.75">
      <c r="A79" s="27">
        <v>77</v>
      </c>
      <c r="B79" s="28" t="s">
        <v>190</v>
      </c>
      <c r="C79" s="29"/>
      <c r="D79" s="27"/>
      <c r="E79" s="7"/>
      <c r="F79" s="7"/>
      <c r="G79" s="7"/>
    </row>
    <row r="80" spans="1:7" ht="225">
      <c r="A80" s="27">
        <v>78</v>
      </c>
      <c r="B80" s="28" t="s">
        <v>192</v>
      </c>
      <c r="C80" s="33" t="s">
        <v>245</v>
      </c>
      <c r="D80" s="27"/>
      <c r="E80" s="7"/>
      <c r="F80" s="7"/>
      <c r="G80" s="7"/>
    </row>
    <row r="81" spans="1:7" ht="18.75">
      <c r="A81" s="27">
        <v>79</v>
      </c>
      <c r="B81" s="28" t="s">
        <v>194</v>
      </c>
      <c r="C81" s="29"/>
      <c r="D81" s="27"/>
      <c r="E81" s="7"/>
      <c r="F81" s="7"/>
      <c r="G81" s="7"/>
    </row>
    <row r="82" spans="1:7" ht="18.75">
      <c r="A82" s="27">
        <v>80</v>
      </c>
      <c r="B82" s="28" t="s">
        <v>196</v>
      </c>
      <c r="C82" s="29"/>
      <c r="D82" s="27"/>
      <c r="E82" s="7"/>
      <c r="F82" s="7"/>
      <c r="G82" s="7"/>
    </row>
    <row r="83" spans="1:7" ht="18.75">
      <c r="A83" s="27">
        <v>81</v>
      </c>
      <c r="B83" s="28" t="s">
        <v>198</v>
      </c>
      <c r="C83" s="29"/>
      <c r="D83" s="27"/>
      <c r="E83" s="7"/>
      <c r="F83" s="7"/>
      <c r="G83" s="7"/>
    </row>
    <row r="84" spans="1:7" ht="18.75">
      <c r="A84" s="27">
        <v>82</v>
      </c>
      <c r="B84" s="28" t="s">
        <v>200</v>
      </c>
      <c r="C84" s="29" t="s">
        <v>239</v>
      </c>
      <c r="D84" s="27"/>
      <c r="E84" s="7"/>
      <c r="F84" s="7"/>
      <c r="G84" s="7"/>
    </row>
    <row r="85" spans="1:7" ht="18.75">
      <c r="A85" s="27">
        <v>83</v>
      </c>
      <c r="B85" s="28" t="s">
        <v>202</v>
      </c>
      <c r="C85" s="29"/>
      <c r="D85" s="27"/>
      <c r="E85" s="7"/>
      <c r="F85" s="7"/>
      <c r="G85" s="7"/>
    </row>
    <row r="86" spans="1:7" ht="18.75">
      <c r="A86" s="27">
        <v>84</v>
      </c>
      <c r="B86" s="28" t="s">
        <v>204</v>
      </c>
      <c r="C86" s="29"/>
      <c r="D86" s="27"/>
      <c r="E86" s="7"/>
      <c r="F86" s="7"/>
      <c r="G86" s="7"/>
    </row>
    <row r="87" spans="1:7" ht="18.75">
      <c r="A87" s="27">
        <v>85</v>
      </c>
      <c r="B87" s="28" t="s">
        <v>206</v>
      </c>
      <c r="C87" s="29"/>
      <c r="D87" s="27"/>
      <c r="E87" s="7"/>
      <c r="F87" s="7"/>
      <c r="G87" s="7"/>
    </row>
    <row r="88" spans="1:7" ht="262.5">
      <c r="A88" s="27">
        <v>86</v>
      </c>
      <c r="B88" s="28" t="s">
        <v>208</v>
      </c>
      <c r="C88" s="29" t="s">
        <v>246</v>
      </c>
      <c r="D88" s="27"/>
      <c r="E88" s="7"/>
      <c r="F88" s="7"/>
      <c r="G88" s="7"/>
    </row>
    <row r="89" spans="1:7" ht="18.75">
      <c r="A89" s="27">
        <v>87</v>
      </c>
      <c r="B89" s="28" t="s">
        <v>210</v>
      </c>
      <c r="C89" s="29" t="s">
        <v>239</v>
      </c>
      <c r="D89" s="27"/>
      <c r="E89" s="7"/>
      <c r="F89" s="7"/>
      <c r="G89" s="7"/>
    </row>
    <row r="90" spans="1:7" ht="18.75">
      <c r="A90" s="27">
        <v>88</v>
      </c>
      <c r="B90" s="28" t="s">
        <v>212</v>
      </c>
      <c r="C90" s="29"/>
      <c r="D90" s="27"/>
      <c r="E90" s="7"/>
      <c r="F90" s="7"/>
      <c r="G90" s="7"/>
    </row>
    <row r="91" spans="1:7" ht="18.75">
      <c r="A91" s="27">
        <v>89</v>
      </c>
      <c r="B91" s="28" t="s">
        <v>214</v>
      </c>
      <c r="C91" s="29"/>
      <c r="D91" s="27"/>
      <c r="E91" s="7"/>
      <c r="F91" s="7"/>
      <c r="G91" s="7"/>
    </row>
    <row r="92" spans="1:7" ht="18.75">
      <c r="A92" s="27">
        <v>90</v>
      </c>
      <c r="B92" s="28" t="s">
        <v>216</v>
      </c>
      <c r="C92" s="29"/>
      <c r="D92" s="27"/>
      <c r="E92" s="7"/>
      <c r="F92" s="7"/>
      <c r="G92" s="7"/>
    </row>
    <row r="93" spans="1:7" ht="409.5">
      <c r="A93" s="27">
        <v>91</v>
      </c>
      <c r="B93" s="28" t="s">
        <v>218</v>
      </c>
      <c r="C93" s="29" t="s">
        <v>247</v>
      </c>
      <c r="D93" s="27"/>
      <c r="E93" s="7"/>
      <c r="F93" s="7"/>
      <c r="G93" s="7"/>
    </row>
    <row r="94" spans="1:7" ht="18.75">
      <c r="A94" s="27">
        <v>92</v>
      </c>
      <c r="B94" s="28" t="s">
        <v>220</v>
      </c>
      <c r="C94" s="29" t="s">
        <v>248</v>
      </c>
      <c r="D94" s="27"/>
      <c r="E94" s="7"/>
      <c r="F94" s="7"/>
      <c r="G94" s="7"/>
    </row>
    <row r="95" spans="1:7" ht="18.75">
      <c r="A95" s="7"/>
      <c r="B95" s="7"/>
      <c r="C95" s="24"/>
      <c r="D95" s="8"/>
      <c r="E95" s="7"/>
      <c r="F95" s="7"/>
      <c r="G95" s="7"/>
    </row>
    <row r="96" spans="1:7" ht="18.75">
      <c r="A96" s="34"/>
      <c r="B96" s="34">
        <f t="shared" ref="B96:D96" si="0">COUNTA(B3:B94)</f>
        <v>92</v>
      </c>
      <c r="C96" s="34">
        <f t="shared" si="0"/>
        <v>31</v>
      </c>
      <c r="D96" s="34">
        <f t="shared" si="0"/>
        <v>8</v>
      </c>
      <c r="E96" s="34"/>
      <c r="F96" s="34"/>
      <c r="G96" s="34"/>
    </row>
    <row r="97" spans="1:7" ht="18.75">
      <c r="A97" s="7"/>
      <c r="B97" s="7"/>
      <c r="C97" s="24"/>
      <c r="D97" s="8"/>
      <c r="E97" s="7"/>
      <c r="F97" s="7"/>
      <c r="G97" s="7"/>
    </row>
    <row r="98" spans="1:7" ht="18.75">
      <c r="A98" s="7"/>
      <c r="B98" s="7"/>
      <c r="C98" s="24"/>
      <c r="D98" s="8"/>
      <c r="E98" s="7"/>
      <c r="F98" s="7"/>
      <c r="G98" s="7"/>
    </row>
    <row r="99" spans="1:7" ht="18.75">
      <c r="A99" s="7"/>
      <c r="B99" s="7"/>
      <c r="C99" s="24"/>
      <c r="D99" s="8"/>
      <c r="E99" s="7"/>
      <c r="F99" s="7"/>
      <c r="G99" s="7"/>
    </row>
    <row r="100" spans="1:7" ht="18.75">
      <c r="A100" s="7"/>
      <c r="B100" s="7"/>
      <c r="C100" s="24"/>
      <c r="D100" s="8"/>
      <c r="E100" s="7"/>
      <c r="F100" s="7"/>
      <c r="G100"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DD0E1"/>
  </sheetPr>
  <dimension ref="A1:T837"/>
  <sheetViews>
    <sheetView view="pageBreakPreview" zoomScale="60" zoomScaleNormal="100" workbookViewId="0">
      <pane ySplit="2" topLeftCell="A6" activePane="bottomLeft" state="frozen"/>
      <selection pane="bottomLeft" activeCell="B3" sqref="B3"/>
    </sheetView>
  </sheetViews>
  <sheetFormatPr defaultColWidth="10.109375" defaultRowHeight="18.75"/>
  <cols>
    <col min="1" max="1" width="6" style="55" customWidth="1"/>
    <col min="2" max="2" width="14.5546875" style="55" customWidth="1"/>
    <col min="3" max="3" width="13.5546875" style="55" hidden="1" customWidth="1"/>
    <col min="4" max="4" width="20.33203125" style="55" customWidth="1"/>
    <col min="5" max="5" width="7.6640625" style="55" customWidth="1"/>
    <col min="6" max="6" width="8.21875" style="55" customWidth="1"/>
    <col min="7" max="7" width="12.44140625" style="55" hidden="1" customWidth="1"/>
    <col min="8" max="8" width="13.44140625" style="55" customWidth="1"/>
    <col min="9" max="9" width="11.5546875" style="55" customWidth="1"/>
    <col min="10" max="10" width="10.6640625" style="55" customWidth="1"/>
    <col min="11" max="11" width="13.77734375" style="55" customWidth="1"/>
    <col min="12" max="12" width="15" style="55" customWidth="1"/>
    <col min="13" max="13" width="6.44140625" style="55" hidden="1" customWidth="1"/>
    <col min="14" max="14" width="13.44140625" style="55" customWidth="1"/>
    <col min="15" max="15" width="23" style="55" customWidth="1"/>
    <col min="16" max="16" width="13.33203125" style="55" customWidth="1"/>
    <col min="17" max="17" width="11.21875" style="55" customWidth="1"/>
    <col min="18" max="20" width="6.5546875" style="55" customWidth="1"/>
    <col min="21" max="16384" width="10.109375" style="55"/>
  </cols>
  <sheetData>
    <row r="1" spans="1:20" ht="50.25" customHeight="1">
      <c r="A1" s="51"/>
      <c r="B1" s="52"/>
      <c r="C1" s="53"/>
      <c r="D1" s="363" t="s">
        <v>6416</v>
      </c>
      <c r="E1" s="361"/>
      <c r="F1" s="361"/>
      <c r="G1" s="361"/>
      <c r="H1" s="361"/>
      <c r="I1" s="361"/>
      <c r="J1" s="361"/>
      <c r="K1" s="361"/>
      <c r="L1" s="361"/>
      <c r="M1" s="361"/>
      <c r="N1" s="361"/>
      <c r="O1" s="361"/>
      <c r="P1" s="361"/>
      <c r="Q1" s="361"/>
      <c r="R1" s="54"/>
      <c r="S1" s="54"/>
      <c r="T1" s="54"/>
    </row>
    <row r="2" spans="1:20" ht="31.5">
      <c r="A2" s="56" t="s">
        <v>0</v>
      </c>
      <c r="B2" s="56" t="s">
        <v>1</v>
      </c>
      <c r="C2" s="57" t="s">
        <v>249</v>
      </c>
      <c r="D2" s="56" t="s">
        <v>250</v>
      </c>
      <c r="E2" s="56" t="s">
        <v>251</v>
      </c>
      <c r="F2" s="58" t="s">
        <v>252</v>
      </c>
      <c r="G2" s="58" t="s">
        <v>253</v>
      </c>
      <c r="H2" s="58" t="s">
        <v>254</v>
      </c>
      <c r="I2" s="56" t="s">
        <v>255</v>
      </c>
      <c r="J2" s="56" t="s">
        <v>256</v>
      </c>
      <c r="K2" s="56" t="s">
        <v>257</v>
      </c>
      <c r="L2" s="56" t="s">
        <v>258</v>
      </c>
      <c r="M2" s="56" t="s">
        <v>259</v>
      </c>
      <c r="N2" s="56" t="s">
        <v>260</v>
      </c>
      <c r="O2" s="56" t="s">
        <v>261</v>
      </c>
      <c r="P2" s="56" t="s">
        <v>262</v>
      </c>
      <c r="Q2" s="56" t="s">
        <v>6</v>
      </c>
      <c r="R2" s="54"/>
      <c r="S2" s="54"/>
      <c r="T2" s="54"/>
    </row>
    <row r="3" spans="1:20" ht="78.75">
      <c r="A3" s="59">
        <f t="shared" ref="A3:A11" si="0">IF(LEN(B3)=0,"",SUBTOTAL(3,$B$3:B3))</f>
        <v>1</v>
      </c>
      <c r="B3" s="60" t="s">
        <v>263</v>
      </c>
      <c r="C3" s="61" t="s">
        <v>263</v>
      </c>
      <c r="D3" s="62" t="s">
        <v>264</v>
      </c>
      <c r="E3" s="63" t="s">
        <v>265</v>
      </c>
      <c r="F3" s="64">
        <v>99</v>
      </c>
      <c r="G3" s="64" t="str">
        <f t="shared" ref="G3:G257" si="1">IF(F3&gt;=300,"Đ","K")</f>
        <v>K</v>
      </c>
      <c r="H3" s="64">
        <v>429</v>
      </c>
      <c r="I3" s="63">
        <v>20</v>
      </c>
      <c r="J3" s="63">
        <v>0</v>
      </c>
      <c r="K3" s="63">
        <v>1</v>
      </c>
      <c r="L3" s="65" t="s">
        <v>266</v>
      </c>
      <c r="M3" s="63" t="str">
        <f t="shared" ref="M3:M257" si="2">LEFT(L3,1)</f>
        <v>X</v>
      </c>
      <c r="N3" s="63" t="s">
        <v>267</v>
      </c>
      <c r="O3" s="63" t="s">
        <v>268</v>
      </c>
      <c r="P3" s="63">
        <v>0</v>
      </c>
      <c r="Q3" s="63"/>
      <c r="R3" s="51"/>
      <c r="S3" s="51"/>
      <c r="T3" s="51"/>
    </row>
    <row r="4" spans="1:20" ht="31.5">
      <c r="A4" s="66" t="str">
        <f t="shared" si="0"/>
        <v/>
      </c>
      <c r="B4" s="67"/>
      <c r="C4" s="68" t="s">
        <v>263</v>
      </c>
      <c r="D4" s="69" t="s">
        <v>269</v>
      </c>
      <c r="E4" s="66" t="s">
        <v>270</v>
      </c>
      <c r="F4" s="70">
        <v>203</v>
      </c>
      <c r="G4" s="70" t="str">
        <f t="shared" si="1"/>
        <v>K</v>
      </c>
      <c r="H4" s="70">
        <v>723</v>
      </c>
      <c r="I4" s="66">
        <v>29</v>
      </c>
      <c r="J4" s="66">
        <v>0</v>
      </c>
      <c r="K4" s="66">
        <v>5</v>
      </c>
      <c r="L4" s="71" t="s">
        <v>266</v>
      </c>
      <c r="M4" s="66" t="str">
        <f t="shared" si="2"/>
        <v>X</v>
      </c>
      <c r="N4" s="66" t="s">
        <v>271</v>
      </c>
      <c r="O4" s="66" t="s">
        <v>272</v>
      </c>
      <c r="P4" s="66">
        <v>0</v>
      </c>
      <c r="Q4" s="66"/>
      <c r="R4" s="51"/>
      <c r="S4" s="51"/>
      <c r="T4" s="51"/>
    </row>
    <row r="5" spans="1:20" ht="78.75">
      <c r="A5" s="63" t="str">
        <f t="shared" si="0"/>
        <v/>
      </c>
      <c r="B5" s="72"/>
      <c r="C5" s="61" t="s">
        <v>263</v>
      </c>
      <c r="D5" s="62" t="s">
        <v>273</v>
      </c>
      <c r="E5" s="63" t="s">
        <v>265</v>
      </c>
      <c r="F5" s="64">
        <v>154</v>
      </c>
      <c r="G5" s="64" t="str">
        <f t="shared" si="1"/>
        <v>K</v>
      </c>
      <c r="H5" s="64">
        <v>593</v>
      </c>
      <c r="I5" s="63">
        <v>27</v>
      </c>
      <c r="J5" s="63">
        <v>0</v>
      </c>
      <c r="K5" s="63">
        <v>1</v>
      </c>
      <c r="L5" s="65" t="s">
        <v>274</v>
      </c>
      <c r="M5" s="63" t="str">
        <f t="shared" si="2"/>
        <v>X</v>
      </c>
      <c r="N5" s="63" t="s">
        <v>275</v>
      </c>
      <c r="O5" s="63" t="s">
        <v>272</v>
      </c>
      <c r="P5" s="63">
        <v>0</v>
      </c>
      <c r="Q5" s="63"/>
      <c r="R5" s="51"/>
      <c r="S5" s="51"/>
      <c r="T5" s="51"/>
    </row>
    <row r="6" spans="1:20" ht="47.25">
      <c r="A6" s="66" t="str">
        <f t="shared" si="0"/>
        <v/>
      </c>
      <c r="B6" s="67"/>
      <c r="C6" s="68" t="s">
        <v>263</v>
      </c>
      <c r="D6" s="69" t="s">
        <v>276</v>
      </c>
      <c r="E6" s="66" t="s">
        <v>265</v>
      </c>
      <c r="F6" s="70">
        <v>148</v>
      </c>
      <c r="G6" s="70" t="str">
        <f t="shared" si="1"/>
        <v>K</v>
      </c>
      <c r="H6" s="70">
        <v>578</v>
      </c>
      <c r="I6" s="66">
        <v>17</v>
      </c>
      <c r="J6" s="66">
        <v>0</v>
      </c>
      <c r="K6" s="66">
        <v>0</v>
      </c>
      <c r="L6" s="71" t="s">
        <v>274</v>
      </c>
      <c r="M6" s="66" t="str">
        <f t="shared" si="2"/>
        <v>X</v>
      </c>
      <c r="N6" s="66" t="s">
        <v>277</v>
      </c>
      <c r="O6" s="66" t="s">
        <v>272</v>
      </c>
      <c r="P6" s="66">
        <v>0</v>
      </c>
      <c r="Q6" s="66"/>
      <c r="R6" s="51"/>
      <c r="S6" s="51"/>
      <c r="T6" s="51"/>
    </row>
    <row r="7" spans="1:20" ht="47.25">
      <c r="A7" s="63" t="str">
        <f t="shared" si="0"/>
        <v/>
      </c>
      <c r="B7" s="72"/>
      <c r="C7" s="61" t="s">
        <v>263</v>
      </c>
      <c r="D7" s="62" t="s">
        <v>278</v>
      </c>
      <c r="E7" s="63" t="s">
        <v>265</v>
      </c>
      <c r="F7" s="64">
        <v>176</v>
      </c>
      <c r="G7" s="64" t="str">
        <f t="shared" si="1"/>
        <v>K</v>
      </c>
      <c r="H7" s="64">
        <v>734</v>
      </c>
      <c r="I7" s="63">
        <v>18</v>
      </c>
      <c r="J7" s="63">
        <v>0</v>
      </c>
      <c r="K7" s="63">
        <v>0</v>
      </c>
      <c r="L7" s="65" t="s">
        <v>279</v>
      </c>
      <c r="M7" s="63" t="str">
        <f t="shared" si="2"/>
        <v>X</v>
      </c>
      <c r="N7" s="63" t="s">
        <v>280</v>
      </c>
      <c r="O7" s="63" t="s">
        <v>281</v>
      </c>
      <c r="P7" s="63">
        <v>0</v>
      </c>
      <c r="Q7" s="63"/>
      <c r="R7" s="51"/>
      <c r="S7" s="51"/>
      <c r="T7" s="51"/>
    </row>
    <row r="8" spans="1:20" ht="31.5">
      <c r="A8" s="66" t="str">
        <f t="shared" si="0"/>
        <v/>
      </c>
      <c r="B8" s="67"/>
      <c r="C8" s="68" t="s">
        <v>263</v>
      </c>
      <c r="D8" s="69" t="s">
        <v>282</v>
      </c>
      <c r="E8" s="66" t="s">
        <v>265</v>
      </c>
      <c r="F8" s="70">
        <v>168</v>
      </c>
      <c r="G8" s="70" t="str">
        <f t="shared" si="1"/>
        <v>K</v>
      </c>
      <c r="H8" s="70">
        <v>650</v>
      </c>
      <c r="I8" s="66">
        <v>31</v>
      </c>
      <c r="J8" s="66">
        <v>0</v>
      </c>
      <c r="K8" s="66">
        <v>0</v>
      </c>
      <c r="L8" s="71" t="s">
        <v>266</v>
      </c>
      <c r="M8" s="66" t="str">
        <f t="shared" si="2"/>
        <v>X</v>
      </c>
      <c r="N8" s="66" t="s">
        <v>283</v>
      </c>
      <c r="O8" s="66" t="s">
        <v>272</v>
      </c>
      <c r="P8" s="66">
        <v>0</v>
      </c>
      <c r="Q8" s="66"/>
      <c r="R8" s="51"/>
      <c r="S8" s="51"/>
      <c r="T8" s="51"/>
    </row>
    <row r="9" spans="1:20" ht="31.5">
      <c r="A9" s="63" t="str">
        <f t="shared" si="0"/>
        <v/>
      </c>
      <c r="B9" s="72"/>
      <c r="C9" s="61" t="s">
        <v>263</v>
      </c>
      <c r="D9" s="62" t="s">
        <v>284</v>
      </c>
      <c r="E9" s="63" t="s">
        <v>265</v>
      </c>
      <c r="F9" s="64">
        <v>168</v>
      </c>
      <c r="G9" s="64" t="str">
        <f t="shared" si="1"/>
        <v>K</v>
      </c>
      <c r="H9" s="64">
        <v>588</v>
      </c>
      <c r="I9" s="63">
        <v>23</v>
      </c>
      <c r="J9" s="63">
        <v>0</v>
      </c>
      <c r="K9" s="63">
        <v>0</v>
      </c>
      <c r="L9" s="65" t="s">
        <v>266</v>
      </c>
      <c r="M9" s="63" t="str">
        <f t="shared" si="2"/>
        <v>X</v>
      </c>
      <c r="N9" s="63" t="s">
        <v>285</v>
      </c>
      <c r="O9" s="63" t="s">
        <v>286</v>
      </c>
      <c r="P9" s="63">
        <v>0</v>
      </c>
      <c r="Q9" s="63"/>
      <c r="R9" s="51"/>
      <c r="S9" s="51"/>
      <c r="T9" s="51"/>
    </row>
    <row r="10" spans="1:20" ht="47.25">
      <c r="A10" s="66" t="str">
        <f t="shared" si="0"/>
        <v/>
      </c>
      <c r="B10" s="67"/>
      <c r="C10" s="68" t="s">
        <v>263</v>
      </c>
      <c r="D10" s="69" t="s">
        <v>287</v>
      </c>
      <c r="E10" s="66" t="s">
        <v>265</v>
      </c>
      <c r="F10" s="70">
        <v>137</v>
      </c>
      <c r="G10" s="70" t="str">
        <f t="shared" si="1"/>
        <v>K</v>
      </c>
      <c r="H10" s="70">
        <v>439</v>
      </c>
      <c r="I10" s="66">
        <v>13</v>
      </c>
      <c r="J10" s="66">
        <v>0</v>
      </c>
      <c r="K10" s="66">
        <v>0</v>
      </c>
      <c r="L10" s="71" t="s">
        <v>279</v>
      </c>
      <c r="M10" s="66" t="str">
        <f t="shared" si="2"/>
        <v>X</v>
      </c>
      <c r="N10" s="66" t="s">
        <v>288</v>
      </c>
      <c r="O10" s="66" t="s">
        <v>281</v>
      </c>
      <c r="P10" s="66">
        <v>0</v>
      </c>
      <c r="Q10" s="66"/>
      <c r="R10" s="51"/>
      <c r="S10" s="51"/>
      <c r="T10" s="51"/>
    </row>
    <row r="11" spans="1:20" ht="31.5">
      <c r="A11" s="63" t="str">
        <f t="shared" si="0"/>
        <v/>
      </c>
      <c r="B11" s="72"/>
      <c r="C11" s="61" t="s">
        <v>263</v>
      </c>
      <c r="D11" s="62" t="s">
        <v>289</v>
      </c>
      <c r="E11" s="63" t="s">
        <v>265</v>
      </c>
      <c r="F11" s="64">
        <v>136</v>
      </c>
      <c r="G11" s="64" t="str">
        <f t="shared" si="1"/>
        <v>K</v>
      </c>
      <c r="H11" s="64">
        <v>478</v>
      </c>
      <c r="I11" s="63">
        <v>9</v>
      </c>
      <c r="J11" s="63">
        <v>0</v>
      </c>
      <c r="K11" s="63">
        <v>0</v>
      </c>
      <c r="L11" s="65" t="s">
        <v>290</v>
      </c>
      <c r="M11" s="63" t="str">
        <f t="shared" si="2"/>
        <v>C</v>
      </c>
      <c r="N11" s="63" t="s">
        <v>291</v>
      </c>
      <c r="O11" s="63" t="s">
        <v>281</v>
      </c>
      <c r="P11" s="63">
        <v>0</v>
      </c>
      <c r="Q11" s="63"/>
      <c r="R11" s="51"/>
      <c r="S11" s="51"/>
      <c r="T11" s="51"/>
    </row>
    <row r="12" spans="1:20" ht="31.5">
      <c r="A12" s="66"/>
      <c r="B12" s="67"/>
      <c r="C12" s="68" t="s">
        <v>263</v>
      </c>
      <c r="D12" s="69" t="s">
        <v>292</v>
      </c>
      <c r="E12" s="66" t="s">
        <v>270</v>
      </c>
      <c r="F12" s="70">
        <v>280</v>
      </c>
      <c r="G12" s="70" t="str">
        <f t="shared" si="1"/>
        <v>K</v>
      </c>
      <c r="H12" s="70">
        <v>1052</v>
      </c>
      <c r="I12" s="66">
        <v>24</v>
      </c>
      <c r="J12" s="66">
        <v>0</v>
      </c>
      <c r="K12" s="66">
        <v>0</v>
      </c>
      <c r="L12" s="71" t="s">
        <v>274</v>
      </c>
      <c r="M12" s="66" t="str">
        <f t="shared" si="2"/>
        <v>X</v>
      </c>
      <c r="N12" s="66" t="s">
        <v>293</v>
      </c>
      <c r="O12" s="66" t="s">
        <v>294</v>
      </c>
      <c r="P12" s="66">
        <v>0</v>
      </c>
      <c r="Q12" s="66"/>
      <c r="R12" s="51"/>
      <c r="S12" s="51"/>
      <c r="T12" s="51"/>
    </row>
    <row r="13" spans="1:20" ht="31.5">
      <c r="A13" s="63"/>
      <c r="B13" s="72"/>
      <c r="C13" s="61" t="s">
        <v>263</v>
      </c>
      <c r="D13" s="62" t="s">
        <v>295</v>
      </c>
      <c r="E13" s="63" t="s">
        <v>270</v>
      </c>
      <c r="F13" s="64">
        <v>316</v>
      </c>
      <c r="G13" s="64" t="str">
        <f t="shared" si="1"/>
        <v>Đ</v>
      </c>
      <c r="H13" s="64">
        <v>1266</v>
      </c>
      <c r="I13" s="63">
        <v>59</v>
      </c>
      <c r="J13" s="63">
        <v>0</v>
      </c>
      <c r="K13" s="63">
        <v>5</v>
      </c>
      <c r="L13" s="65" t="s">
        <v>266</v>
      </c>
      <c r="M13" s="63" t="str">
        <f t="shared" si="2"/>
        <v>X</v>
      </c>
      <c r="N13" s="63" t="s">
        <v>296</v>
      </c>
      <c r="O13" s="63" t="s">
        <v>281</v>
      </c>
      <c r="P13" s="63">
        <v>0</v>
      </c>
      <c r="Q13" s="63"/>
      <c r="R13" s="51"/>
      <c r="S13" s="51"/>
      <c r="T13" s="51"/>
    </row>
    <row r="14" spans="1:20" ht="47.25">
      <c r="A14" s="66"/>
      <c r="B14" s="67"/>
      <c r="C14" s="68" t="s">
        <v>263</v>
      </c>
      <c r="D14" s="69" t="s">
        <v>297</v>
      </c>
      <c r="E14" s="66" t="s">
        <v>265</v>
      </c>
      <c r="F14" s="70">
        <v>183</v>
      </c>
      <c r="G14" s="70" t="str">
        <f t="shared" si="1"/>
        <v>K</v>
      </c>
      <c r="H14" s="70">
        <v>774</v>
      </c>
      <c r="I14" s="66">
        <v>21</v>
      </c>
      <c r="J14" s="66">
        <v>1</v>
      </c>
      <c r="K14" s="66">
        <v>0</v>
      </c>
      <c r="L14" s="71" t="s">
        <v>290</v>
      </c>
      <c r="M14" s="66" t="str">
        <f t="shared" si="2"/>
        <v>C</v>
      </c>
      <c r="N14" s="66" t="s">
        <v>298</v>
      </c>
      <c r="O14" s="66" t="s">
        <v>281</v>
      </c>
      <c r="P14" s="66">
        <v>0</v>
      </c>
      <c r="Q14" s="66"/>
      <c r="R14" s="51"/>
      <c r="S14" s="51"/>
      <c r="T14" s="51"/>
    </row>
    <row r="15" spans="1:20" ht="31.5">
      <c r="A15" s="63"/>
      <c r="B15" s="72"/>
      <c r="C15" s="61" t="s">
        <v>263</v>
      </c>
      <c r="D15" s="72" t="s">
        <v>299</v>
      </c>
      <c r="E15" s="63" t="s">
        <v>300</v>
      </c>
      <c r="F15" s="64">
        <v>93</v>
      </c>
      <c r="G15" s="64" t="str">
        <f t="shared" si="1"/>
        <v>K</v>
      </c>
      <c r="H15" s="64">
        <v>361</v>
      </c>
      <c r="I15" s="63">
        <v>10</v>
      </c>
      <c r="J15" s="63">
        <v>0</v>
      </c>
      <c r="K15" s="63">
        <v>0</v>
      </c>
      <c r="L15" s="65" t="s">
        <v>301</v>
      </c>
      <c r="M15" s="63" t="str">
        <f t="shared" si="2"/>
        <v>X</v>
      </c>
      <c r="N15" s="63" t="s">
        <v>302</v>
      </c>
      <c r="O15" s="63" t="s">
        <v>272</v>
      </c>
      <c r="P15" s="63">
        <v>0</v>
      </c>
      <c r="Q15" s="63"/>
      <c r="R15" s="51"/>
      <c r="S15" s="51"/>
      <c r="T15" s="51"/>
    </row>
    <row r="16" spans="1:20" ht="31.5">
      <c r="A16" s="66"/>
      <c r="B16" s="67"/>
      <c r="C16" s="68" t="s">
        <v>263</v>
      </c>
      <c r="D16" s="67" t="s">
        <v>303</v>
      </c>
      <c r="E16" s="66" t="s">
        <v>300</v>
      </c>
      <c r="F16" s="70">
        <v>90</v>
      </c>
      <c r="G16" s="70" t="str">
        <f t="shared" si="1"/>
        <v>K</v>
      </c>
      <c r="H16" s="70">
        <v>397</v>
      </c>
      <c r="I16" s="66">
        <v>12</v>
      </c>
      <c r="J16" s="66">
        <v>0</v>
      </c>
      <c r="K16" s="66">
        <v>1</v>
      </c>
      <c r="L16" s="71" t="s">
        <v>301</v>
      </c>
      <c r="M16" s="66" t="str">
        <f t="shared" si="2"/>
        <v>X</v>
      </c>
      <c r="N16" s="66" t="s">
        <v>304</v>
      </c>
      <c r="O16" s="66" t="s">
        <v>305</v>
      </c>
      <c r="P16" s="66">
        <v>0</v>
      </c>
      <c r="Q16" s="66"/>
      <c r="R16" s="51"/>
      <c r="S16" s="51"/>
      <c r="T16" s="51"/>
    </row>
    <row r="17" spans="1:20" ht="31.5">
      <c r="A17" s="63"/>
      <c r="B17" s="72"/>
      <c r="C17" s="61" t="s">
        <v>263</v>
      </c>
      <c r="D17" s="72" t="s">
        <v>306</v>
      </c>
      <c r="E17" s="63" t="s">
        <v>265</v>
      </c>
      <c r="F17" s="64">
        <v>143</v>
      </c>
      <c r="G17" s="64" t="str">
        <f t="shared" si="1"/>
        <v>K</v>
      </c>
      <c r="H17" s="64">
        <v>584</v>
      </c>
      <c r="I17" s="63">
        <v>24</v>
      </c>
      <c r="J17" s="63">
        <v>0</v>
      </c>
      <c r="K17" s="63">
        <v>1</v>
      </c>
      <c r="L17" s="65" t="s">
        <v>307</v>
      </c>
      <c r="M17" s="63" t="str">
        <f t="shared" si="2"/>
        <v>X</v>
      </c>
      <c r="N17" s="63" t="s">
        <v>308</v>
      </c>
      <c r="O17" s="63" t="s">
        <v>309</v>
      </c>
      <c r="P17" s="63">
        <v>0</v>
      </c>
      <c r="Q17" s="63"/>
      <c r="R17" s="51"/>
      <c r="S17" s="51"/>
      <c r="T17" s="51"/>
    </row>
    <row r="18" spans="1:20" ht="63">
      <c r="A18" s="66"/>
      <c r="B18" s="67"/>
      <c r="C18" s="68" t="s">
        <v>263</v>
      </c>
      <c r="D18" s="67" t="s">
        <v>310</v>
      </c>
      <c r="E18" s="66" t="s">
        <v>265</v>
      </c>
      <c r="F18" s="70">
        <v>115</v>
      </c>
      <c r="G18" s="70" t="str">
        <f t="shared" si="1"/>
        <v>K</v>
      </c>
      <c r="H18" s="70">
        <v>435</v>
      </c>
      <c r="I18" s="66">
        <v>15</v>
      </c>
      <c r="J18" s="66">
        <v>1</v>
      </c>
      <c r="K18" s="66">
        <v>1</v>
      </c>
      <c r="L18" s="71" t="s">
        <v>311</v>
      </c>
      <c r="M18" s="66" t="str">
        <f t="shared" si="2"/>
        <v>X</v>
      </c>
      <c r="N18" s="66" t="s">
        <v>312</v>
      </c>
      <c r="O18" s="66" t="s">
        <v>305</v>
      </c>
      <c r="P18" s="66">
        <v>0</v>
      </c>
      <c r="Q18" s="66"/>
      <c r="R18" s="51"/>
      <c r="S18" s="51"/>
      <c r="T18" s="51"/>
    </row>
    <row r="19" spans="1:20" ht="31.5">
      <c r="A19" s="63"/>
      <c r="B19" s="72"/>
      <c r="C19" s="61" t="s">
        <v>263</v>
      </c>
      <c r="D19" s="72" t="s">
        <v>313</v>
      </c>
      <c r="E19" s="63" t="s">
        <v>265</v>
      </c>
      <c r="F19" s="64">
        <v>127</v>
      </c>
      <c r="G19" s="64" t="str">
        <f t="shared" si="1"/>
        <v>K</v>
      </c>
      <c r="H19" s="64">
        <v>439</v>
      </c>
      <c r="I19" s="63">
        <v>11</v>
      </c>
      <c r="J19" s="63">
        <v>0</v>
      </c>
      <c r="K19" s="63">
        <v>0</v>
      </c>
      <c r="L19" s="65" t="s">
        <v>311</v>
      </c>
      <c r="M19" s="63" t="str">
        <f t="shared" si="2"/>
        <v>X</v>
      </c>
      <c r="N19" s="63" t="s">
        <v>314</v>
      </c>
      <c r="O19" s="63" t="s">
        <v>309</v>
      </c>
      <c r="P19" s="63">
        <v>0</v>
      </c>
      <c r="Q19" s="63"/>
      <c r="R19" s="51"/>
      <c r="S19" s="51"/>
      <c r="T19" s="51"/>
    </row>
    <row r="20" spans="1:20" ht="31.5">
      <c r="A20" s="66"/>
      <c r="B20" s="67"/>
      <c r="C20" s="68" t="s">
        <v>263</v>
      </c>
      <c r="D20" s="67" t="s">
        <v>315</v>
      </c>
      <c r="E20" s="66" t="s">
        <v>300</v>
      </c>
      <c r="F20" s="70">
        <v>90</v>
      </c>
      <c r="G20" s="70" t="str">
        <f t="shared" si="1"/>
        <v>K</v>
      </c>
      <c r="H20" s="70">
        <v>349</v>
      </c>
      <c r="I20" s="66">
        <v>7</v>
      </c>
      <c r="J20" s="66">
        <v>1</v>
      </c>
      <c r="K20" s="66">
        <v>0</v>
      </c>
      <c r="L20" s="71" t="s">
        <v>266</v>
      </c>
      <c r="M20" s="66" t="str">
        <f t="shared" si="2"/>
        <v>X</v>
      </c>
      <c r="N20" s="66" t="s">
        <v>316</v>
      </c>
      <c r="O20" s="66" t="s">
        <v>309</v>
      </c>
      <c r="P20" s="66">
        <v>0</v>
      </c>
      <c r="Q20" s="66"/>
      <c r="R20" s="51"/>
      <c r="S20" s="51"/>
      <c r="T20" s="51"/>
    </row>
    <row r="21" spans="1:20">
      <c r="A21" s="63"/>
      <c r="B21" s="72"/>
      <c r="C21" s="61" t="s">
        <v>263</v>
      </c>
      <c r="D21" s="72" t="s">
        <v>317</v>
      </c>
      <c r="E21" s="63" t="s">
        <v>300</v>
      </c>
      <c r="F21" s="64">
        <v>77</v>
      </c>
      <c r="G21" s="64" t="str">
        <f t="shared" si="1"/>
        <v>K</v>
      </c>
      <c r="H21" s="64">
        <v>233</v>
      </c>
      <c r="I21" s="63">
        <v>5</v>
      </c>
      <c r="J21" s="63">
        <v>0</v>
      </c>
      <c r="K21" s="63">
        <v>0</v>
      </c>
      <c r="L21" s="65" t="s">
        <v>318</v>
      </c>
      <c r="M21" s="63" t="str">
        <f t="shared" si="2"/>
        <v>X</v>
      </c>
      <c r="N21" s="63" t="s">
        <v>319</v>
      </c>
      <c r="O21" s="63" t="s">
        <v>309</v>
      </c>
      <c r="P21" s="63">
        <v>0</v>
      </c>
      <c r="Q21" s="63"/>
      <c r="R21" s="51"/>
      <c r="S21" s="51"/>
      <c r="T21" s="51"/>
    </row>
    <row r="22" spans="1:20" ht="31.5">
      <c r="A22" s="66"/>
      <c r="B22" s="67"/>
      <c r="C22" s="68" t="s">
        <v>263</v>
      </c>
      <c r="D22" s="67" t="s">
        <v>320</v>
      </c>
      <c r="E22" s="66" t="s">
        <v>265</v>
      </c>
      <c r="F22" s="70">
        <v>116</v>
      </c>
      <c r="G22" s="70" t="str">
        <f t="shared" si="1"/>
        <v>K</v>
      </c>
      <c r="H22" s="70">
        <v>395</v>
      </c>
      <c r="I22" s="66">
        <v>16</v>
      </c>
      <c r="J22" s="66">
        <v>0</v>
      </c>
      <c r="K22" s="66">
        <v>0</v>
      </c>
      <c r="L22" s="71" t="s">
        <v>321</v>
      </c>
      <c r="M22" s="66" t="str">
        <f t="shared" si="2"/>
        <v>X</v>
      </c>
      <c r="N22" s="66" t="s">
        <v>322</v>
      </c>
      <c r="O22" s="66" t="s">
        <v>309</v>
      </c>
      <c r="P22" s="66">
        <v>0</v>
      </c>
      <c r="Q22" s="66"/>
      <c r="R22" s="51"/>
      <c r="S22" s="51"/>
      <c r="T22" s="51"/>
    </row>
    <row r="23" spans="1:20" ht="63">
      <c r="A23" s="63"/>
      <c r="B23" s="72"/>
      <c r="C23" s="61" t="s">
        <v>263</v>
      </c>
      <c r="D23" s="72" t="s">
        <v>323</v>
      </c>
      <c r="E23" s="63" t="s">
        <v>265</v>
      </c>
      <c r="F23" s="64">
        <v>141</v>
      </c>
      <c r="G23" s="64" t="str">
        <f t="shared" si="1"/>
        <v>K</v>
      </c>
      <c r="H23" s="64">
        <v>613</v>
      </c>
      <c r="I23" s="63">
        <v>24</v>
      </c>
      <c r="J23" s="63">
        <v>0</v>
      </c>
      <c r="K23" s="63">
        <v>2</v>
      </c>
      <c r="L23" s="65" t="s">
        <v>301</v>
      </c>
      <c r="M23" s="63" t="str">
        <f t="shared" si="2"/>
        <v>X</v>
      </c>
      <c r="N23" s="63" t="s">
        <v>324</v>
      </c>
      <c r="O23" s="63" t="s">
        <v>325</v>
      </c>
      <c r="P23" s="63">
        <v>0</v>
      </c>
      <c r="Q23" s="63"/>
      <c r="R23" s="51"/>
      <c r="S23" s="51"/>
      <c r="T23" s="51"/>
    </row>
    <row r="24" spans="1:20" ht="31.5">
      <c r="A24" s="66"/>
      <c r="B24" s="67"/>
      <c r="C24" s="68" t="s">
        <v>263</v>
      </c>
      <c r="D24" s="67" t="s">
        <v>326</v>
      </c>
      <c r="E24" s="66" t="s">
        <v>265</v>
      </c>
      <c r="F24" s="70">
        <v>136</v>
      </c>
      <c r="G24" s="70" t="str">
        <f t="shared" si="1"/>
        <v>K</v>
      </c>
      <c r="H24" s="70">
        <v>537</v>
      </c>
      <c r="I24" s="66">
        <v>12</v>
      </c>
      <c r="J24" s="66">
        <v>0</v>
      </c>
      <c r="K24" s="66">
        <v>5</v>
      </c>
      <c r="L24" s="71" t="s">
        <v>318</v>
      </c>
      <c r="M24" s="66" t="str">
        <f t="shared" si="2"/>
        <v>X</v>
      </c>
      <c r="N24" s="66" t="s">
        <v>327</v>
      </c>
      <c r="O24" s="66" t="s">
        <v>325</v>
      </c>
      <c r="P24" s="66">
        <v>0</v>
      </c>
      <c r="Q24" s="66"/>
      <c r="R24" s="51"/>
      <c r="S24" s="51"/>
      <c r="T24" s="51"/>
    </row>
    <row r="25" spans="1:20" ht="31.5">
      <c r="A25" s="63"/>
      <c r="B25" s="72"/>
      <c r="C25" s="61" t="s">
        <v>263</v>
      </c>
      <c r="D25" s="72" t="s">
        <v>328</v>
      </c>
      <c r="E25" s="63" t="s">
        <v>300</v>
      </c>
      <c r="F25" s="64">
        <v>105</v>
      </c>
      <c r="G25" s="64" t="str">
        <f t="shared" si="1"/>
        <v>K</v>
      </c>
      <c r="H25" s="64">
        <v>440</v>
      </c>
      <c r="I25" s="63">
        <v>11</v>
      </c>
      <c r="J25" s="63">
        <v>0</v>
      </c>
      <c r="K25" s="63">
        <v>1</v>
      </c>
      <c r="L25" s="65" t="s">
        <v>301</v>
      </c>
      <c r="M25" s="63" t="str">
        <f t="shared" si="2"/>
        <v>X</v>
      </c>
      <c r="N25" s="63" t="s">
        <v>329</v>
      </c>
      <c r="O25" s="63" t="s">
        <v>325</v>
      </c>
      <c r="P25" s="63">
        <v>0</v>
      </c>
      <c r="Q25" s="63"/>
      <c r="R25" s="51"/>
      <c r="S25" s="51"/>
      <c r="T25" s="51"/>
    </row>
    <row r="26" spans="1:20" ht="31.5">
      <c r="A26" s="66"/>
      <c r="B26" s="67"/>
      <c r="C26" s="68" t="s">
        <v>263</v>
      </c>
      <c r="D26" s="67" t="s">
        <v>330</v>
      </c>
      <c r="E26" s="66" t="s">
        <v>265</v>
      </c>
      <c r="F26" s="70">
        <v>135</v>
      </c>
      <c r="G26" s="70" t="str">
        <f t="shared" si="1"/>
        <v>K</v>
      </c>
      <c r="H26" s="70">
        <v>538</v>
      </c>
      <c r="I26" s="66">
        <v>15</v>
      </c>
      <c r="J26" s="66">
        <v>1</v>
      </c>
      <c r="K26" s="66">
        <v>0</v>
      </c>
      <c r="L26" s="71" t="s">
        <v>311</v>
      </c>
      <c r="M26" s="66" t="str">
        <f t="shared" si="2"/>
        <v>X</v>
      </c>
      <c r="N26" s="66" t="s">
        <v>331</v>
      </c>
      <c r="O26" s="66" t="s">
        <v>332</v>
      </c>
      <c r="P26" s="66">
        <v>0</v>
      </c>
      <c r="Q26" s="66"/>
      <c r="R26" s="51"/>
      <c r="S26" s="51"/>
      <c r="T26" s="51"/>
    </row>
    <row r="27" spans="1:20" ht="47.25">
      <c r="A27" s="63"/>
      <c r="B27" s="72"/>
      <c r="C27" s="61" t="s">
        <v>263</v>
      </c>
      <c r="D27" s="72" t="s">
        <v>333</v>
      </c>
      <c r="E27" s="63" t="s">
        <v>265</v>
      </c>
      <c r="F27" s="64">
        <v>108</v>
      </c>
      <c r="G27" s="64" t="str">
        <f t="shared" si="1"/>
        <v>K</v>
      </c>
      <c r="H27" s="64">
        <v>444</v>
      </c>
      <c r="I27" s="63">
        <v>22</v>
      </c>
      <c r="J27" s="63">
        <v>0</v>
      </c>
      <c r="K27" s="63">
        <v>0</v>
      </c>
      <c r="L27" s="65" t="s">
        <v>318</v>
      </c>
      <c r="M27" s="63" t="str">
        <f t="shared" si="2"/>
        <v>X</v>
      </c>
      <c r="N27" s="63" t="s">
        <v>334</v>
      </c>
      <c r="O27" s="63" t="s">
        <v>332</v>
      </c>
      <c r="P27" s="63">
        <v>0</v>
      </c>
      <c r="Q27" s="63"/>
      <c r="R27" s="51"/>
      <c r="S27" s="51"/>
      <c r="T27" s="51"/>
    </row>
    <row r="28" spans="1:20" ht="31.5">
      <c r="A28" s="66"/>
      <c r="B28" s="67"/>
      <c r="C28" s="68" t="s">
        <v>263</v>
      </c>
      <c r="D28" s="67" t="s">
        <v>335</v>
      </c>
      <c r="E28" s="66" t="s">
        <v>265</v>
      </c>
      <c r="F28" s="70">
        <v>123</v>
      </c>
      <c r="G28" s="70" t="str">
        <f t="shared" si="1"/>
        <v>K</v>
      </c>
      <c r="H28" s="70">
        <v>464</v>
      </c>
      <c r="I28" s="66">
        <v>15</v>
      </c>
      <c r="J28" s="66">
        <v>0</v>
      </c>
      <c r="K28" s="66">
        <v>1</v>
      </c>
      <c r="L28" s="71" t="s">
        <v>266</v>
      </c>
      <c r="M28" s="66" t="str">
        <f t="shared" si="2"/>
        <v>X</v>
      </c>
      <c r="N28" s="66" t="s">
        <v>336</v>
      </c>
      <c r="O28" s="66" t="s">
        <v>332</v>
      </c>
      <c r="P28" s="66">
        <v>0</v>
      </c>
      <c r="Q28" s="66"/>
      <c r="R28" s="51"/>
      <c r="S28" s="51"/>
      <c r="T28" s="51"/>
    </row>
    <row r="29" spans="1:20">
      <c r="A29" s="63"/>
      <c r="B29" s="72"/>
      <c r="C29" s="61" t="s">
        <v>263</v>
      </c>
      <c r="D29" s="72" t="s">
        <v>337</v>
      </c>
      <c r="E29" s="63" t="s">
        <v>300</v>
      </c>
      <c r="F29" s="64">
        <v>73</v>
      </c>
      <c r="G29" s="64" t="str">
        <f t="shared" si="1"/>
        <v>K</v>
      </c>
      <c r="H29" s="64">
        <v>357</v>
      </c>
      <c r="I29" s="63">
        <v>9</v>
      </c>
      <c r="J29" s="63">
        <v>1</v>
      </c>
      <c r="K29" s="63">
        <v>1</v>
      </c>
      <c r="L29" s="65" t="s">
        <v>318</v>
      </c>
      <c r="M29" s="63" t="str">
        <f t="shared" si="2"/>
        <v>X</v>
      </c>
      <c r="N29" s="63" t="s">
        <v>338</v>
      </c>
      <c r="O29" s="63" t="s">
        <v>339</v>
      </c>
      <c r="P29" s="63">
        <v>0</v>
      </c>
      <c r="Q29" s="63"/>
      <c r="R29" s="51"/>
      <c r="S29" s="51"/>
      <c r="T29" s="51"/>
    </row>
    <row r="30" spans="1:20" ht="47.25">
      <c r="A30" s="66"/>
      <c r="B30" s="67"/>
      <c r="C30" s="68" t="s">
        <v>263</v>
      </c>
      <c r="D30" s="67" t="s">
        <v>340</v>
      </c>
      <c r="E30" s="66" t="s">
        <v>265</v>
      </c>
      <c r="F30" s="70">
        <v>112</v>
      </c>
      <c r="G30" s="70" t="str">
        <f t="shared" si="1"/>
        <v>K</v>
      </c>
      <c r="H30" s="70">
        <v>570</v>
      </c>
      <c r="I30" s="66">
        <v>23</v>
      </c>
      <c r="J30" s="66">
        <v>1</v>
      </c>
      <c r="K30" s="66">
        <v>2</v>
      </c>
      <c r="L30" s="71" t="s">
        <v>274</v>
      </c>
      <c r="M30" s="66" t="str">
        <f t="shared" si="2"/>
        <v>X</v>
      </c>
      <c r="N30" s="66" t="s">
        <v>341</v>
      </c>
      <c r="O30" s="66" t="s">
        <v>305</v>
      </c>
      <c r="P30" s="66">
        <v>0</v>
      </c>
      <c r="Q30" s="66"/>
      <c r="R30" s="51"/>
      <c r="S30" s="51"/>
      <c r="T30" s="51"/>
    </row>
    <row r="31" spans="1:20" ht="47.25">
      <c r="A31" s="63"/>
      <c r="B31" s="72"/>
      <c r="C31" s="61" t="s">
        <v>263</v>
      </c>
      <c r="D31" s="72" t="s">
        <v>342</v>
      </c>
      <c r="E31" s="63" t="s">
        <v>300</v>
      </c>
      <c r="F31" s="64">
        <v>92</v>
      </c>
      <c r="G31" s="64" t="str">
        <f t="shared" si="1"/>
        <v>K</v>
      </c>
      <c r="H31" s="64">
        <v>445</v>
      </c>
      <c r="I31" s="63">
        <v>15</v>
      </c>
      <c r="J31" s="63">
        <v>1</v>
      </c>
      <c r="K31" s="63">
        <v>1</v>
      </c>
      <c r="L31" s="65" t="s">
        <v>301</v>
      </c>
      <c r="M31" s="63" t="str">
        <f t="shared" si="2"/>
        <v>X</v>
      </c>
      <c r="N31" s="63" t="s">
        <v>343</v>
      </c>
      <c r="O31" s="63" t="s">
        <v>305</v>
      </c>
      <c r="P31" s="63">
        <v>0</v>
      </c>
      <c r="Q31" s="63"/>
      <c r="R31" s="51"/>
      <c r="S31" s="51"/>
      <c r="T31" s="51"/>
    </row>
    <row r="32" spans="1:20" ht="31.5">
      <c r="A32" s="66"/>
      <c r="B32" s="67"/>
      <c r="C32" s="68" t="s">
        <v>263</v>
      </c>
      <c r="D32" s="67" t="s">
        <v>344</v>
      </c>
      <c r="E32" s="66" t="s">
        <v>300</v>
      </c>
      <c r="F32" s="70">
        <v>115</v>
      </c>
      <c r="G32" s="70" t="str">
        <f t="shared" si="1"/>
        <v>K</v>
      </c>
      <c r="H32" s="70">
        <v>494</v>
      </c>
      <c r="I32" s="66">
        <v>14</v>
      </c>
      <c r="J32" s="66">
        <v>0</v>
      </c>
      <c r="K32" s="66">
        <v>1</v>
      </c>
      <c r="L32" s="71" t="s">
        <v>318</v>
      </c>
      <c r="M32" s="66" t="str">
        <f t="shared" si="2"/>
        <v>X</v>
      </c>
      <c r="N32" s="66" t="s">
        <v>345</v>
      </c>
      <c r="O32" s="66" t="s">
        <v>286</v>
      </c>
      <c r="P32" s="66">
        <v>0</v>
      </c>
      <c r="Q32" s="66"/>
      <c r="R32" s="51"/>
      <c r="S32" s="51"/>
      <c r="T32" s="51"/>
    </row>
    <row r="33" spans="1:20" ht="47.25">
      <c r="A33" s="63"/>
      <c r="B33" s="72"/>
      <c r="C33" s="61" t="s">
        <v>263</v>
      </c>
      <c r="D33" s="72" t="s">
        <v>346</v>
      </c>
      <c r="E33" s="63" t="s">
        <v>265</v>
      </c>
      <c r="F33" s="64">
        <v>109</v>
      </c>
      <c r="G33" s="64" t="str">
        <f t="shared" si="1"/>
        <v>K</v>
      </c>
      <c r="H33" s="64">
        <v>477</v>
      </c>
      <c r="I33" s="63">
        <v>14</v>
      </c>
      <c r="J33" s="63">
        <v>2</v>
      </c>
      <c r="K33" s="63">
        <v>0</v>
      </c>
      <c r="L33" s="65" t="s">
        <v>301</v>
      </c>
      <c r="M33" s="63" t="str">
        <f t="shared" si="2"/>
        <v>X</v>
      </c>
      <c r="N33" s="63" t="s">
        <v>347</v>
      </c>
      <c r="O33" s="63" t="s">
        <v>286</v>
      </c>
      <c r="P33" s="63">
        <v>0</v>
      </c>
      <c r="Q33" s="63"/>
      <c r="R33" s="51"/>
      <c r="S33" s="51"/>
      <c r="T33" s="51"/>
    </row>
    <row r="34" spans="1:20" ht="47.25">
      <c r="A34" s="66"/>
      <c r="B34" s="67"/>
      <c r="C34" s="68" t="s">
        <v>263</v>
      </c>
      <c r="D34" s="67" t="s">
        <v>348</v>
      </c>
      <c r="E34" s="66" t="s">
        <v>265</v>
      </c>
      <c r="F34" s="70">
        <v>128</v>
      </c>
      <c r="G34" s="70" t="str">
        <f t="shared" si="1"/>
        <v>K</v>
      </c>
      <c r="H34" s="70">
        <v>530</v>
      </c>
      <c r="I34" s="66">
        <v>23</v>
      </c>
      <c r="J34" s="66">
        <v>0</v>
      </c>
      <c r="K34" s="66">
        <v>2</v>
      </c>
      <c r="L34" s="71" t="s">
        <v>301</v>
      </c>
      <c r="M34" s="66" t="str">
        <f t="shared" si="2"/>
        <v>X</v>
      </c>
      <c r="N34" s="66" t="s">
        <v>349</v>
      </c>
      <c r="O34" s="66" t="s">
        <v>286</v>
      </c>
      <c r="P34" s="66">
        <v>0</v>
      </c>
      <c r="Q34" s="66"/>
      <c r="R34" s="51"/>
      <c r="S34" s="51"/>
      <c r="T34" s="51"/>
    </row>
    <row r="35" spans="1:20" ht="47.25">
      <c r="A35" s="63"/>
      <c r="B35" s="72"/>
      <c r="C35" s="61" t="s">
        <v>263</v>
      </c>
      <c r="D35" s="72" t="s">
        <v>350</v>
      </c>
      <c r="E35" s="63" t="s">
        <v>300</v>
      </c>
      <c r="F35" s="64">
        <v>75</v>
      </c>
      <c r="G35" s="64" t="str">
        <f t="shared" si="1"/>
        <v>K</v>
      </c>
      <c r="H35" s="64">
        <v>324</v>
      </c>
      <c r="I35" s="63">
        <v>8</v>
      </c>
      <c r="J35" s="63">
        <v>1</v>
      </c>
      <c r="K35" s="63">
        <v>3</v>
      </c>
      <c r="L35" s="65" t="s">
        <v>351</v>
      </c>
      <c r="M35" s="63" t="str">
        <f t="shared" si="2"/>
        <v>X</v>
      </c>
      <c r="N35" s="63" t="s">
        <v>352</v>
      </c>
      <c r="O35" s="63" t="s">
        <v>353</v>
      </c>
      <c r="P35" s="63">
        <v>0</v>
      </c>
      <c r="Q35" s="63"/>
      <c r="R35" s="51"/>
      <c r="S35" s="51"/>
      <c r="T35" s="51"/>
    </row>
    <row r="36" spans="1:20" ht="31.5">
      <c r="A36" s="66"/>
      <c r="B36" s="67"/>
      <c r="C36" s="68" t="s">
        <v>263</v>
      </c>
      <c r="D36" s="67" t="s">
        <v>354</v>
      </c>
      <c r="E36" s="66" t="s">
        <v>265</v>
      </c>
      <c r="F36" s="70">
        <v>118</v>
      </c>
      <c r="G36" s="70" t="str">
        <f t="shared" si="1"/>
        <v>K</v>
      </c>
      <c r="H36" s="70">
        <v>468</v>
      </c>
      <c r="I36" s="66">
        <v>27</v>
      </c>
      <c r="J36" s="66">
        <v>1</v>
      </c>
      <c r="K36" s="66">
        <v>3</v>
      </c>
      <c r="L36" s="71" t="s">
        <v>301</v>
      </c>
      <c r="M36" s="66" t="str">
        <f t="shared" si="2"/>
        <v>X</v>
      </c>
      <c r="N36" s="66" t="s">
        <v>355</v>
      </c>
      <c r="O36" s="66" t="s">
        <v>305</v>
      </c>
      <c r="P36" s="66">
        <v>0</v>
      </c>
      <c r="Q36" s="66"/>
      <c r="R36" s="51"/>
      <c r="S36" s="51"/>
      <c r="T36" s="51"/>
    </row>
    <row r="37" spans="1:20" ht="31.5">
      <c r="A37" s="63"/>
      <c r="B37" s="72"/>
      <c r="C37" s="61" t="s">
        <v>263</v>
      </c>
      <c r="D37" s="72" t="s">
        <v>356</v>
      </c>
      <c r="E37" s="63" t="s">
        <v>300</v>
      </c>
      <c r="F37" s="64">
        <v>60</v>
      </c>
      <c r="G37" s="64" t="str">
        <f t="shared" si="1"/>
        <v>K</v>
      </c>
      <c r="H37" s="64">
        <v>280</v>
      </c>
      <c r="I37" s="63">
        <v>7</v>
      </c>
      <c r="J37" s="63">
        <v>0</v>
      </c>
      <c r="K37" s="63">
        <v>0</v>
      </c>
      <c r="L37" s="65" t="s">
        <v>351</v>
      </c>
      <c r="M37" s="63" t="str">
        <f t="shared" si="2"/>
        <v>X</v>
      </c>
      <c r="N37" s="63" t="s">
        <v>357</v>
      </c>
      <c r="O37" s="63" t="s">
        <v>281</v>
      </c>
      <c r="P37" s="63">
        <v>0</v>
      </c>
      <c r="Q37" s="63"/>
      <c r="R37" s="51"/>
      <c r="S37" s="51"/>
      <c r="T37" s="51"/>
    </row>
    <row r="38" spans="1:20" ht="31.5">
      <c r="A38" s="66"/>
      <c r="B38" s="67"/>
      <c r="C38" s="68" t="s">
        <v>263</v>
      </c>
      <c r="D38" s="67" t="s">
        <v>358</v>
      </c>
      <c r="E38" s="66" t="s">
        <v>300</v>
      </c>
      <c r="F38" s="70">
        <v>100</v>
      </c>
      <c r="G38" s="70" t="str">
        <f t="shared" si="1"/>
        <v>K</v>
      </c>
      <c r="H38" s="70">
        <v>403</v>
      </c>
      <c r="I38" s="66">
        <v>0</v>
      </c>
      <c r="J38" s="66">
        <v>0</v>
      </c>
      <c r="K38" s="66">
        <v>1</v>
      </c>
      <c r="L38" s="71" t="s">
        <v>351</v>
      </c>
      <c r="M38" s="66" t="str">
        <f t="shared" si="2"/>
        <v>X</v>
      </c>
      <c r="N38" s="66" t="s">
        <v>359</v>
      </c>
      <c r="O38" s="66" t="s">
        <v>325</v>
      </c>
      <c r="P38" s="66">
        <v>0</v>
      </c>
      <c r="Q38" s="66"/>
      <c r="R38" s="51"/>
      <c r="S38" s="51"/>
      <c r="T38" s="51"/>
    </row>
    <row r="39" spans="1:20" ht="47.25">
      <c r="A39" s="63"/>
      <c r="B39" s="72"/>
      <c r="C39" s="61" t="s">
        <v>263</v>
      </c>
      <c r="D39" s="72" t="s">
        <v>360</v>
      </c>
      <c r="E39" s="63" t="s">
        <v>300</v>
      </c>
      <c r="F39" s="64">
        <v>92</v>
      </c>
      <c r="G39" s="64" t="str">
        <f t="shared" si="1"/>
        <v>K</v>
      </c>
      <c r="H39" s="64">
        <v>365</v>
      </c>
      <c r="I39" s="63">
        <v>20</v>
      </c>
      <c r="J39" s="63">
        <v>0</v>
      </c>
      <c r="K39" s="63">
        <v>1</v>
      </c>
      <c r="L39" s="65" t="s">
        <v>318</v>
      </c>
      <c r="M39" s="63" t="str">
        <f t="shared" si="2"/>
        <v>X</v>
      </c>
      <c r="N39" s="63" t="s">
        <v>361</v>
      </c>
      <c r="O39" s="63" t="s">
        <v>362</v>
      </c>
      <c r="P39" s="63">
        <v>0</v>
      </c>
      <c r="Q39" s="63"/>
      <c r="R39" s="51"/>
      <c r="S39" s="51"/>
      <c r="T39" s="51"/>
    </row>
    <row r="40" spans="1:20" ht="47.25">
      <c r="A40" s="66"/>
      <c r="B40" s="67"/>
      <c r="C40" s="68" t="s">
        <v>263</v>
      </c>
      <c r="D40" s="67" t="s">
        <v>363</v>
      </c>
      <c r="E40" s="66" t="s">
        <v>300</v>
      </c>
      <c r="F40" s="70">
        <v>72</v>
      </c>
      <c r="G40" s="70" t="str">
        <f t="shared" si="1"/>
        <v>K</v>
      </c>
      <c r="H40" s="70">
        <v>330</v>
      </c>
      <c r="I40" s="66">
        <v>19</v>
      </c>
      <c r="J40" s="66">
        <v>1</v>
      </c>
      <c r="K40" s="66">
        <v>1</v>
      </c>
      <c r="L40" s="71" t="s">
        <v>351</v>
      </c>
      <c r="M40" s="66" t="str">
        <f t="shared" si="2"/>
        <v>X</v>
      </c>
      <c r="N40" s="66" t="s">
        <v>364</v>
      </c>
      <c r="O40" s="66" t="s">
        <v>281</v>
      </c>
      <c r="P40" s="66">
        <v>0</v>
      </c>
      <c r="Q40" s="66"/>
      <c r="R40" s="51"/>
      <c r="S40" s="51"/>
      <c r="T40" s="51"/>
    </row>
    <row r="41" spans="1:20" ht="31.5">
      <c r="A41" s="59">
        <f t="shared" ref="A41:A50" si="3">IF(LEN(B41)=0,"",SUBTOTAL(3,$B$3:B41))</f>
        <v>2</v>
      </c>
      <c r="B41" s="60" t="s">
        <v>365</v>
      </c>
      <c r="C41" s="61" t="s">
        <v>365</v>
      </c>
      <c r="D41" s="72" t="s">
        <v>366</v>
      </c>
      <c r="E41" s="63" t="s">
        <v>270</v>
      </c>
      <c r="F41" s="73">
        <v>252</v>
      </c>
      <c r="G41" s="64" t="str">
        <f t="shared" si="1"/>
        <v>K</v>
      </c>
      <c r="H41" s="73">
        <v>1087</v>
      </c>
      <c r="I41" s="63">
        <v>15</v>
      </c>
      <c r="J41" s="63">
        <v>3</v>
      </c>
      <c r="K41" s="63">
        <v>8</v>
      </c>
      <c r="L41" s="63" t="s">
        <v>367</v>
      </c>
      <c r="M41" s="63" t="str">
        <f t="shared" si="2"/>
        <v>T</v>
      </c>
      <c r="N41" s="63" t="s">
        <v>368</v>
      </c>
      <c r="O41" s="63" t="s">
        <v>369</v>
      </c>
      <c r="P41" s="63">
        <v>0</v>
      </c>
      <c r="Q41" s="63"/>
      <c r="R41" s="51"/>
      <c r="S41" s="51"/>
      <c r="T41" s="51"/>
    </row>
    <row r="42" spans="1:20" ht="31.5">
      <c r="A42" s="66" t="str">
        <f t="shared" si="3"/>
        <v/>
      </c>
      <c r="B42" s="67"/>
      <c r="C42" s="68" t="s">
        <v>365</v>
      </c>
      <c r="D42" s="67" t="s">
        <v>370</v>
      </c>
      <c r="E42" s="66" t="s">
        <v>270</v>
      </c>
      <c r="F42" s="74">
        <v>187</v>
      </c>
      <c r="G42" s="70" t="str">
        <f t="shared" si="1"/>
        <v>K</v>
      </c>
      <c r="H42" s="74">
        <v>585</v>
      </c>
      <c r="I42" s="66">
        <v>11</v>
      </c>
      <c r="J42" s="66">
        <v>1</v>
      </c>
      <c r="K42" s="66">
        <v>0</v>
      </c>
      <c r="L42" s="66" t="s">
        <v>311</v>
      </c>
      <c r="M42" s="66" t="str">
        <f t="shared" si="2"/>
        <v>X</v>
      </c>
      <c r="N42" s="66" t="s">
        <v>271</v>
      </c>
      <c r="O42" s="66" t="s">
        <v>371</v>
      </c>
      <c r="P42" s="66">
        <v>0</v>
      </c>
      <c r="Q42" s="66"/>
      <c r="R42" s="51"/>
      <c r="S42" s="51"/>
      <c r="T42" s="51"/>
    </row>
    <row r="43" spans="1:20" ht="31.5">
      <c r="A43" s="63" t="str">
        <f t="shared" si="3"/>
        <v/>
      </c>
      <c r="B43" s="72"/>
      <c r="C43" s="61" t="s">
        <v>365</v>
      </c>
      <c r="D43" s="72" t="s">
        <v>372</v>
      </c>
      <c r="E43" s="63" t="s">
        <v>270</v>
      </c>
      <c r="F43" s="73">
        <v>233</v>
      </c>
      <c r="G43" s="64" t="str">
        <f t="shared" si="1"/>
        <v>K</v>
      </c>
      <c r="H43" s="73">
        <v>974</v>
      </c>
      <c r="I43" s="63">
        <v>25</v>
      </c>
      <c r="J43" s="63">
        <v>2</v>
      </c>
      <c r="K43" s="63">
        <v>2</v>
      </c>
      <c r="L43" s="63" t="s">
        <v>274</v>
      </c>
      <c r="M43" s="63" t="str">
        <f t="shared" si="2"/>
        <v>X</v>
      </c>
      <c r="N43" s="63" t="s">
        <v>368</v>
      </c>
      <c r="O43" s="63" t="s">
        <v>373</v>
      </c>
      <c r="P43" s="63">
        <v>0</v>
      </c>
      <c r="Q43" s="63"/>
      <c r="R43" s="51"/>
      <c r="S43" s="51"/>
      <c r="T43" s="51"/>
    </row>
    <row r="44" spans="1:20" ht="31.5">
      <c r="A44" s="66" t="str">
        <f t="shared" si="3"/>
        <v/>
      </c>
      <c r="B44" s="67"/>
      <c r="C44" s="68" t="s">
        <v>365</v>
      </c>
      <c r="D44" s="67" t="s">
        <v>374</v>
      </c>
      <c r="E44" s="66" t="s">
        <v>270</v>
      </c>
      <c r="F44" s="74">
        <v>209</v>
      </c>
      <c r="G44" s="70" t="str">
        <f t="shared" si="1"/>
        <v>K</v>
      </c>
      <c r="H44" s="74">
        <v>797</v>
      </c>
      <c r="I44" s="66">
        <v>9</v>
      </c>
      <c r="J44" s="66">
        <v>1</v>
      </c>
      <c r="K44" s="66">
        <v>3</v>
      </c>
      <c r="L44" s="66" t="s">
        <v>274</v>
      </c>
      <c r="M44" s="66" t="str">
        <f t="shared" si="2"/>
        <v>X</v>
      </c>
      <c r="N44" s="66" t="s">
        <v>271</v>
      </c>
      <c r="O44" s="66" t="s">
        <v>375</v>
      </c>
      <c r="P44" s="66">
        <v>0</v>
      </c>
      <c r="Q44" s="66"/>
      <c r="R44" s="51"/>
      <c r="S44" s="51"/>
      <c r="T44" s="51"/>
    </row>
    <row r="45" spans="1:20" ht="31.5">
      <c r="A45" s="63" t="str">
        <f t="shared" si="3"/>
        <v/>
      </c>
      <c r="B45" s="72"/>
      <c r="C45" s="61" t="s">
        <v>365</v>
      </c>
      <c r="D45" s="72" t="s">
        <v>376</v>
      </c>
      <c r="E45" s="63" t="s">
        <v>270</v>
      </c>
      <c r="F45" s="73">
        <v>216</v>
      </c>
      <c r="G45" s="64" t="str">
        <f t="shared" si="1"/>
        <v>K</v>
      </c>
      <c r="H45" s="73">
        <v>946</v>
      </c>
      <c r="I45" s="63">
        <v>11</v>
      </c>
      <c r="J45" s="63">
        <v>1</v>
      </c>
      <c r="K45" s="63">
        <v>2</v>
      </c>
      <c r="L45" s="63" t="s">
        <v>274</v>
      </c>
      <c r="M45" s="63" t="str">
        <f t="shared" si="2"/>
        <v>X</v>
      </c>
      <c r="N45" s="63" t="s">
        <v>271</v>
      </c>
      <c r="O45" s="63" t="s">
        <v>377</v>
      </c>
      <c r="P45" s="63">
        <v>0</v>
      </c>
      <c r="Q45" s="63"/>
      <c r="R45" s="51"/>
      <c r="S45" s="51"/>
      <c r="T45" s="51"/>
    </row>
    <row r="46" spans="1:20" ht="31.5">
      <c r="A46" s="66" t="str">
        <f t="shared" si="3"/>
        <v/>
      </c>
      <c r="B46" s="67"/>
      <c r="C46" s="68" t="s">
        <v>365</v>
      </c>
      <c r="D46" s="67" t="s">
        <v>378</v>
      </c>
      <c r="E46" s="66" t="s">
        <v>270</v>
      </c>
      <c r="F46" s="74">
        <v>216</v>
      </c>
      <c r="G46" s="70" t="str">
        <f t="shared" si="1"/>
        <v>K</v>
      </c>
      <c r="H46" s="74">
        <v>741</v>
      </c>
      <c r="I46" s="66">
        <v>14</v>
      </c>
      <c r="J46" s="66">
        <v>2</v>
      </c>
      <c r="K46" s="66">
        <v>5</v>
      </c>
      <c r="L46" s="66" t="s">
        <v>274</v>
      </c>
      <c r="M46" s="66" t="str">
        <f t="shared" si="2"/>
        <v>X</v>
      </c>
      <c r="N46" s="66" t="s">
        <v>368</v>
      </c>
      <c r="O46" s="66" t="s">
        <v>375</v>
      </c>
      <c r="P46" s="66">
        <v>0</v>
      </c>
      <c r="Q46" s="66"/>
      <c r="R46" s="51"/>
      <c r="S46" s="51"/>
      <c r="T46" s="51"/>
    </row>
    <row r="47" spans="1:20" ht="31.5">
      <c r="A47" s="63" t="str">
        <f t="shared" si="3"/>
        <v/>
      </c>
      <c r="B47" s="72"/>
      <c r="C47" s="61" t="s">
        <v>365</v>
      </c>
      <c r="D47" s="72" t="s">
        <v>379</v>
      </c>
      <c r="E47" s="63" t="s">
        <v>270</v>
      </c>
      <c r="F47" s="73">
        <v>240</v>
      </c>
      <c r="G47" s="64" t="str">
        <f t="shared" si="1"/>
        <v>K</v>
      </c>
      <c r="H47" s="73">
        <v>1031</v>
      </c>
      <c r="I47" s="63">
        <v>19</v>
      </c>
      <c r="J47" s="63">
        <v>2</v>
      </c>
      <c r="K47" s="63">
        <v>5</v>
      </c>
      <c r="L47" s="63" t="s">
        <v>274</v>
      </c>
      <c r="M47" s="63" t="str">
        <f t="shared" si="2"/>
        <v>X</v>
      </c>
      <c r="N47" s="63" t="s">
        <v>368</v>
      </c>
      <c r="O47" s="63" t="s">
        <v>377</v>
      </c>
      <c r="P47" s="63">
        <v>0</v>
      </c>
      <c r="Q47" s="63"/>
      <c r="R47" s="51"/>
      <c r="S47" s="51"/>
      <c r="T47" s="51"/>
    </row>
    <row r="48" spans="1:20" ht="31.5">
      <c r="A48" s="66" t="str">
        <f t="shared" si="3"/>
        <v/>
      </c>
      <c r="B48" s="67"/>
      <c r="C48" s="68" t="s">
        <v>365</v>
      </c>
      <c r="D48" s="67" t="s">
        <v>380</v>
      </c>
      <c r="E48" s="66" t="s">
        <v>270</v>
      </c>
      <c r="F48" s="74">
        <v>224</v>
      </c>
      <c r="G48" s="70" t="str">
        <f t="shared" si="1"/>
        <v>K</v>
      </c>
      <c r="H48" s="74">
        <v>893</v>
      </c>
      <c r="I48" s="66">
        <v>17</v>
      </c>
      <c r="J48" s="66">
        <v>2</v>
      </c>
      <c r="K48" s="66">
        <v>8</v>
      </c>
      <c r="L48" s="66" t="s">
        <v>274</v>
      </c>
      <c r="M48" s="66" t="str">
        <f t="shared" si="2"/>
        <v>X</v>
      </c>
      <c r="N48" s="66" t="s">
        <v>368</v>
      </c>
      <c r="O48" s="66" t="s">
        <v>381</v>
      </c>
      <c r="P48" s="66">
        <v>0</v>
      </c>
      <c r="Q48" s="66"/>
      <c r="R48" s="51"/>
      <c r="S48" s="51"/>
      <c r="T48" s="51"/>
    </row>
    <row r="49" spans="1:20" ht="31.5">
      <c r="A49" s="63" t="str">
        <f t="shared" si="3"/>
        <v/>
      </c>
      <c r="B49" s="72"/>
      <c r="C49" s="61" t="s">
        <v>365</v>
      </c>
      <c r="D49" s="72" t="s">
        <v>382</v>
      </c>
      <c r="E49" s="63" t="s">
        <v>265</v>
      </c>
      <c r="F49" s="73">
        <v>140</v>
      </c>
      <c r="G49" s="64" t="str">
        <f t="shared" si="1"/>
        <v>K</v>
      </c>
      <c r="H49" s="73">
        <v>479</v>
      </c>
      <c r="I49" s="63">
        <v>7</v>
      </c>
      <c r="J49" s="63">
        <v>0</v>
      </c>
      <c r="K49" s="63">
        <v>0</v>
      </c>
      <c r="L49" s="63" t="s">
        <v>274</v>
      </c>
      <c r="M49" s="63" t="str">
        <f t="shared" si="2"/>
        <v>X</v>
      </c>
      <c r="N49" s="63" t="s">
        <v>383</v>
      </c>
      <c r="O49" s="63" t="s">
        <v>377</v>
      </c>
      <c r="P49" s="63">
        <v>0</v>
      </c>
      <c r="Q49" s="63"/>
      <c r="R49" s="51"/>
      <c r="S49" s="51"/>
      <c r="T49" s="51"/>
    </row>
    <row r="50" spans="1:20" ht="31.5">
      <c r="A50" s="66" t="str">
        <f t="shared" si="3"/>
        <v/>
      </c>
      <c r="B50" s="67"/>
      <c r="C50" s="68" t="s">
        <v>365</v>
      </c>
      <c r="D50" s="67" t="s">
        <v>384</v>
      </c>
      <c r="E50" s="66" t="s">
        <v>265</v>
      </c>
      <c r="F50" s="74">
        <v>121</v>
      </c>
      <c r="G50" s="70" t="str">
        <f t="shared" si="1"/>
        <v>K</v>
      </c>
      <c r="H50" s="74">
        <v>505</v>
      </c>
      <c r="I50" s="66">
        <v>20</v>
      </c>
      <c r="J50" s="66">
        <v>0</v>
      </c>
      <c r="K50" s="66">
        <v>0</v>
      </c>
      <c r="L50" s="66" t="s">
        <v>274</v>
      </c>
      <c r="M50" s="66" t="str">
        <f t="shared" si="2"/>
        <v>X</v>
      </c>
      <c r="N50" s="66" t="s">
        <v>368</v>
      </c>
      <c r="O50" s="66" t="s">
        <v>377</v>
      </c>
      <c r="P50" s="66">
        <v>0</v>
      </c>
      <c r="Q50" s="66"/>
      <c r="R50" s="51"/>
      <c r="S50" s="51"/>
      <c r="T50" s="51"/>
    </row>
    <row r="51" spans="1:20" ht="31.5">
      <c r="A51" s="75"/>
      <c r="B51" s="76"/>
      <c r="C51" s="61" t="s">
        <v>365</v>
      </c>
      <c r="D51" s="72" t="s">
        <v>385</v>
      </c>
      <c r="E51" s="63" t="s">
        <v>265</v>
      </c>
      <c r="F51" s="73">
        <v>170</v>
      </c>
      <c r="G51" s="64" t="str">
        <f t="shared" si="1"/>
        <v>K</v>
      </c>
      <c r="H51" s="73">
        <v>585</v>
      </c>
      <c r="I51" s="63">
        <v>18</v>
      </c>
      <c r="J51" s="63">
        <v>0</v>
      </c>
      <c r="K51" s="63">
        <v>0</v>
      </c>
      <c r="L51" s="63" t="s">
        <v>274</v>
      </c>
      <c r="M51" s="63" t="str">
        <f t="shared" si="2"/>
        <v>X</v>
      </c>
      <c r="N51" s="63" t="s">
        <v>368</v>
      </c>
      <c r="O51" s="63" t="s">
        <v>377</v>
      </c>
      <c r="P51" s="63">
        <v>0</v>
      </c>
      <c r="Q51" s="63"/>
      <c r="R51" s="77"/>
      <c r="S51" s="77"/>
      <c r="T51" s="77"/>
    </row>
    <row r="52" spans="1:20" ht="31.5">
      <c r="A52" s="78"/>
      <c r="B52" s="79"/>
      <c r="C52" s="68" t="s">
        <v>365</v>
      </c>
      <c r="D52" s="67" t="s">
        <v>386</v>
      </c>
      <c r="E52" s="66" t="s">
        <v>265</v>
      </c>
      <c r="F52" s="74">
        <v>114</v>
      </c>
      <c r="G52" s="70" t="str">
        <f t="shared" si="1"/>
        <v>K</v>
      </c>
      <c r="H52" s="74">
        <v>466</v>
      </c>
      <c r="I52" s="66">
        <v>9</v>
      </c>
      <c r="J52" s="66">
        <v>0</v>
      </c>
      <c r="K52" s="66">
        <v>1</v>
      </c>
      <c r="L52" s="66" t="s">
        <v>274</v>
      </c>
      <c r="M52" s="66" t="str">
        <f t="shared" si="2"/>
        <v>X</v>
      </c>
      <c r="N52" s="66" t="s">
        <v>383</v>
      </c>
      <c r="O52" s="66" t="s">
        <v>387</v>
      </c>
      <c r="P52" s="66">
        <v>0</v>
      </c>
      <c r="Q52" s="66"/>
      <c r="R52" s="77"/>
      <c r="S52" s="77"/>
      <c r="T52" s="77"/>
    </row>
    <row r="53" spans="1:20" ht="31.5">
      <c r="A53" s="75"/>
      <c r="B53" s="76"/>
      <c r="C53" s="61" t="s">
        <v>365</v>
      </c>
      <c r="D53" s="72" t="s">
        <v>388</v>
      </c>
      <c r="E53" s="63" t="s">
        <v>265</v>
      </c>
      <c r="F53" s="73">
        <v>143</v>
      </c>
      <c r="G53" s="64" t="str">
        <f t="shared" si="1"/>
        <v>K</v>
      </c>
      <c r="H53" s="73">
        <v>570</v>
      </c>
      <c r="I53" s="63">
        <v>12</v>
      </c>
      <c r="J53" s="63">
        <v>0</v>
      </c>
      <c r="K53" s="63">
        <v>0</v>
      </c>
      <c r="L53" s="63" t="s">
        <v>311</v>
      </c>
      <c r="M53" s="63" t="str">
        <f t="shared" si="2"/>
        <v>X</v>
      </c>
      <c r="N53" s="63" t="s">
        <v>383</v>
      </c>
      <c r="O53" s="63" t="s">
        <v>389</v>
      </c>
      <c r="P53" s="63">
        <v>0</v>
      </c>
      <c r="Q53" s="63"/>
      <c r="R53" s="77"/>
      <c r="S53" s="77"/>
      <c r="T53" s="77"/>
    </row>
    <row r="54" spans="1:20" ht="31.5">
      <c r="A54" s="78"/>
      <c r="B54" s="79"/>
      <c r="C54" s="68" t="s">
        <v>365</v>
      </c>
      <c r="D54" s="67" t="s">
        <v>390</v>
      </c>
      <c r="E54" s="66" t="s">
        <v>265</v>
      </c>
      <c r="F54" s="74">
        <v>148</v>
      </c>
      <c r="G54" s="70" t="str">
        <f t="shared" si="1"/>
        <v>K</v>
      </c>
      <c r="H54" s="74">
        <v>632</v>
      </c>
      <c r="I54" s="66">
        <v>13</v>
      </c>
      <c r="J54" s="66">
        <v>1</v>
      </c>
      <c r="K54" s="66">
        <v>2</v>
      </c>
      <c r="L54" s="66" t="s">
        <v>274</v>
      </c>
      <c r="M54" s="66" t="str">
        <f t="shared" si="2"/>
        <v>X</v>
      </c>
      <c r="N54" s="66" t="s">
        <v>368</v>
      </c>
      <c r="O54" s="66" t="s">
        <v>391</v>
      </c>
      <c r="P54" s="66">
        <v>0</v>
      </c>
      <c r="Q54" s="66"/>
      <c r="R54" s="77"/>
      <c r="S54" s="77"/>
      <c r="T54" s="77"/>
    </row>
    <row r="55" spans="1:20" ht="31.5">
      <c r="A55" s="75"/>
      <c r="B55" s="76"/>
      <c r="C55" s="61" t="s">
        <v>365</v>
      </c>
      <c r="D55" s="72" t="s">
        <v>392</v>
      </c>
      <c r="E55" s="63" t="s">
        <v>265</v>
      </c>
      <c r="F55" s="73">
        <v>117</v>
      </c>
      <c r="G55" s="64" t="str">
        <f t="shared" si="1"/>
        <v>K</v>
      </c>
      <c r="H55" s="73">
        <v>428</v>
      </c>
      <c r="I55" s="63">
        <v>11</v>
      </c>
      <c r="J55" s="63">
        <v>1</v>
      </c>
      <c r="K55" s="63">
        <v>4</v>
      </c>
      <c r="L55" s="63" t="s">
        <v>274</v>
      </c>
      <c r="M55" s="63" t="str">
        <f t="shared" si="2"/>
        <v>X</v>
      </c>
      <c r="N55" s="63" t="s">
        <v>383</v>
      </c>
      <c r="O55" s="63" t="s">
        <v>371</v>
      </c>
      <c r="P55" s="63">
        <v>0</v>
      </c>
      <c r="Q55" s="63"/>
      <c r="R55" s="77"/>
      <c r="S55" s="77"/>
      <c r="T55" s="77"/>
    </row>
    <row r="56" spans="1:20" ht="31.5">
      <c r="A56" s="78"/>
      <c r="B56" s="79"/>
      <c r="C56" s="68" t="s">
        <v>365</v>
      </c>
      <c r="D56" s="67" t="s">
        <v>393</v>
      </c>
      <c r="E56" s="66" t="s">
        <v>265</v>
      </c>
      <c r="F56" s="74">
        <v>141</v>
      </c>
      <c r="G56" s="70" t="str">
        <f t="shared" si="1"/>
        <v>K</v>
      </c>
      <c r="H56" s="74">
        <v>525</v>
      </c>
      <c r="I56" s="66">
        <v>4</v>
      </c>
      <c r="J56" s="66">
        <v>0</v>
      </c>
      <c r="K56" s="66">
        <v>3</v>
      </c>
      <c r="L56" s="66" t="s">
        <v>274</v>
      </c>
      <c r="M56" s="66" t="str">
        <f t="shared" si="2"/>
        <v>X</v>
      </c>
      <c r="N56" s="66" t="s">
        <v>383</v>
      </c>
      <c r="O56" s="66" t="s">
        <v>394</v>
      </c>
      <c r="P56" s="66">
        <v>0</v>
      </c>
      <c r="Q56" s="66"/>
      <c r="R56" s="77"/>
      <c r="S56" s="77"/>
      <c r="T56" s="77"/>
    </row>
    <row r="57" spans="1:20" ht="31.5">
      <c r="A57" s="75"/>
      <c r="B57" s="76"/>
      <c r="C57" s="61" t="s">
        <v>365</v>
      </c>
      <c r="D57" s="72" t="s">
        <v>395</v>
      </c>
      <c r="E57" s="63" t="s">
        <v>265</v>
      </c>
      <c r="F57" s="73">
        <v>143</v>
      </c>
      <c r="G57" s="64" t="str">
        <f t="shared" si="1"/>
        <v>K</v>
      </c>
      <c r="H57" s="73">
        <v>578</v>
      </c>
      <c r="I57" s="63">
        <v>18</v>
      </c>
      <c r="J57" s="63">
        <v>2</v>
      </c>
      <c r="K57" s="63">
        <v>3</v>
      </c>
      <c r="L57" s="63" t="s">
        <v>274</v>
      </c>
      <c r="M57" s="63" t="str">
        <f t="shared" si="2"/>
        <v>X</v>
      </c>
      <c r="N57" s="63" t="s">
        <v>368</v>
      </c>
      <c r="O57" s="63" t="s">
        <v>396</v>
      </c>
      <c r="P57" s="63">
        <v>0</v>
      </c>
      <c r="Q57" s="63"/>
      <c r="R57" s="77"/>
      <c r="S57" s="77"/>
      <c r="T57" s="77"/>
    </row>
    <row r="58" spans="1:20" ht="31.5">
      <c r="A58" s="78"/>
      <c r="B58" s="79"/>
      <c r="C58" s="68" t="s">
        <v>365</v>
      </c>
      <c r="D58" s="67" t="s">
        <v>397</v>
      </c>
      <c r="E58" s="66" t="s">
        <v>265</v>
      </c>
      <c r="F58" s="74">
        <v>129</v>
      </c>
      <c r="G58" s="70" t="str">
        <f t="shared" si="1"/>
        <v>K</v>
      </c>
      <c r="H58" s="74">
        <v>548</v>
      </c>
      <c r="I58" s="66">
        <v>12</v>
      </c>
      <c r="J58" s="66">
        <v>3</v>
      </c>
      <c r="K58" s="66">
        <v>2</v>
      </c>
      <c r="L58" s="66" t="s">
        <v>274</v>
      </c>
      <c r="M58" s="66" t="str">
        <f t="shared" si="2"/>
        <v>X</v>
      </c>
      <c r="N58" s="66" t="s">
        <v>383</v>
      </c>
      <c r="O58" s="66" t="s">
        <v>398</v>
      </c>
      <c r="P58" s="66">
        <v>0</v>
      </c>
      <c r="Q58" s="66"/>
      <c r="R58" s="77"/>
      <c r="S58" s="77"/>
      <c r="T58" s="77"/>
    </row>
    <row r="59" spans="1:20" ht="31.5">
      <c r="A59" s="75"/>
      <c r="B59" s="76"/>
      <c r="C59" s="61" t="s">
        <v>365</v>
      </c>
      <c r="D59" s="72" t="s">
        <v>399</v>
      </c>
      <c r="E59" s="63" t="s">
        <v>265</v>
      </c>
      <c r="F59" s="73">
        <v>156</v>
      </c>
      <c r="G59" s="64" t="str">
        <f t="shared" si="1"/>
        <v>K</v>
      </c>
      <c r="H59" s="73">
        <v>571</v>
      </c>
      <c r="I59" s="63">
        <v>6</v>
      </c>
      <c r="J59" s="63">
        <v>3</v>
      </c>
      <c r="K59" s="63">
        <v>6</v>
      </c>
      <c r="L59" s="63" t="s">
        <v>274</v>
      </c>
      <c r="M59" s="63" t="str">
        <f t="shared" si="2"/>
        <v>X</v>
      </c>
      <c r="N59" s="63" t="s">
        <v>383</v>
      </c>
      <c r="O59" s="63" t="s">
        <v>400</v>
      </c>
      <c r="P59" s="63">
        <v>0</v>
      </c>
      <c r="Q59" s="63"/>
      <c r="R59" s="77"/>
      <c r="S59" s="77"/>
      <c r="T59" s="77"/>
    </row>
    <row r="60" spans="1:20" ht="31.5">
      <c r="A60" s="78"/>
      <c r="B60" s="79"/>
      <c r="C60" s="68" t="s">
        <v>365</v>
      </c>
      <c r="D60" s="67" t="s">
        <v>401</v>
      </c>
      <c r="E60" s="66" t="s">
        <v>265</v>
      </c>
      <c r="F60" s="74">
        <v>135</v>
      </c>
      <c r="G60" s="70" t="str">
        <f t="shared" si="1"/>
        <v>K</v>
      </c>
      <c r="H60" s="74">
        <v>592</v>
      </c>
      <c r="I60" s="66">
        <v>9</v>
      </c>
      <c r="J60" s="66">
        <v>2</v>
      </c>
      <c r="K60" s="66">
        <v>0</v>
      </c>
      <c r="L60" s="66" t="s">
        <v>274</v>
      </c>
      <c r="M60" s="66" t="str">
        <f t="shared" si="2"/>
        <v>X</v>
      </c>
      <c r="N60" s="66" t="s">
        <v>383</v>
      </c>
      <c r="O60" s="66" t="s">
        <v>402</v>
      </c>
      <c r="P60" s="66">
        <v>0</v>
      </c>
      <c r="Q60" s="66"/>
      <c r="R60" s="77"/>
      <c r="S60" s="77"/>
      <c r="T60" s="77"/>
    </row>
    <row r="61" spans="1:20" ht="31.5">
      <c r="A61" s="75"/>
      <c r="B61" s="76"/>
      <c r="C61" s="61" t="s">
        <v>365</v>
      </c>
      <c r="D61" s="72" t="s">
        <v>403</v>
      </c>
      <c r="E61" s="63" t="s">
        <v>265</v>
      </c>
      <c r="F61" s="73">
        <v>164</v>
      </c>
      <c r="G61" s="64" t="str">
        <f t="shared" si="1"/>
        <v>K</v>
      </c>
      <c r="H61" s="73">
        <v>674</v>
      </c>
      <c r="I61" s="63">
        <v>10</v>
      </c>
      <c r="J61" s="63">
        <v>2</v>
      </c>
      <c r="K61" s="63">
        <v>5</v>
      </c>
      <c r="L61" s="63" t="s">
        <v>274</v>
      </c>
      <c r="M61" s="63" t="str">
        <f t="shared" si="2"/>
        <v>X</v>
      </c>
      <c r="N61" s="63" t="s">
        <v>383</v>
      </c>
      <c r="O61" s="63" t="s">
        <v>404</v>
      </c>
      <c r="P61" s="63">
        <v>0</v>
      </c>
      <c r="Q61" s="63"/>
      <c r="R61" s="77"/>
      <c r="S61" s="77"/>
      <c r="T61" s="77"/>
    </row>
    <row r="62" spans="1:20" ht="31.5">
      <c r="A62" s="78"/>
      <c r="B62" s="79"/>
      <c r="C62" s="68" t="s">
        <v>365</v>
      </c>
      <c r="D62" s="67" t="s">
        <v>405</v>
      </c>
      <c r="E62" s="66" t="s">
        <v>270</v>
      </c>
      <c r="F62" s="74">
        <v>191</v>
      </c>
      <c r="G62" s="70" t="str">
        <f t="shared" si="1"/>
        <v>K</v>
      </c>
      <c r="H62" s="74">
        <v>793</v>
      </c>
      <c r="I62" s="66">
        <v>21</v>
      </c>
      <c r="J62" s="66">
        <v>1</v>
      </c>
      <c r="K62" s="66">
        <v>2</v>
      </c>
      <c r="L62" s="66" t="s">
        <v>274</v>
      </c>
      <c r="M62" s="66" t="str">
        <f t="shared" si="2"/>
        <v>X</v>
      </c>
      <c r="N62" s="66" t="s">
        <v>368</v>
      </c>
      <c r="O62" s="66" t="s">
        <v>406</v>
      </c>
      <c r="P62" s="66">
        <v>0</v>
      </c>
      <c r="Q62" s="66"/>
      <c r="R62" s="77"/>
      <c r="S62" s="77"/>
      <c r="T62" s="77"/>
    </row>
    <row r="63" spans="1:20" ht="31.5">
      <c r="A63" s="75"/>
      <c r="B63" s="76"/>
      <c r="C63" s="61" t="s">
        <v>365</v>
      </c>
      <c r="D63" s="72" t="s">
        <v>407</v>
      </c>
      <c r="E63" s="63" t="s">
        <v>270</v>
      </c>
      <c r="F63" s="73">
        <v>222</v>
      </c>
      <c r="G63" s="64" t="str">
        <f t="shared" si="1"/>
        <v>K</v>
      </c>
      <c r="H63" s="73">
        <v>1100</v>
      </c>
      <c r="I63" s="63">
        <v>18</v>
      </c>
      <c r="J63" s="63">
        <v>3</v>
      </c>
      <c r="K63" s="63">
        <v>1</v>
      </c>
      <c r="L63" s="63" t="s">
        <v>301</v>
      </c>
      <c r="M63" s="63" t="str">
        <f t="shared" si="2"/>
        <v>X</v>
      </c>
      <c r="N63" s="63" t="s">
        <v>368</v>
      </c>
      <c r="O63" s="63" t="s">
        <v>408</v>
      </c>
      <c r="P63" s="63">
        <v>0</v>
      </c>
      <c r="Q63" s="63"/>
      <c r="R63" s="77"/>
      <c r="S63" s="77"/>
      <c r="T63" s="77"/>
    </row>
    <row r="64" spans="1:20" ht="31.5">
      <c r="A64" s="78"/>
      <c r="B64" s="79"/>
      <c r="C64" s="68" t="s">
        <v>365</v>
      </c>
      <c r="D64" s="67" t="s">
        <v>409</v>
      </c>
      <c r="E64" s="66" t="s">
        <v>265</v>
      </c>
      <c r="F64" s="74">
        <v>160</v>
      </c>
      <c r="G64" s="70" t="str">
        <f t="shared" si="1"/>
        <v>K</v>
      </c>
      <c r="H64" s="74">
        <v>506</v>
      </c>
      <c r="I64" s="66">
        <v>9</v>
      </c>
      <c r="J64" s="66">
        <v>0</v>
      </c>
      <c r="K64" s="66">
        <v>1</v>
      </c>
      <c r="L64" s="66" t="s">
        <v>274</v>
      </c>
      <c r="M64" s="66" t="str">
        <f t="shared" si="2"/>
        <v>X</v>
      </c>
      <c r="N64" s="66" t="s">
        <v>383</v>
      </c>
      <c r="O64" s="66" t="s">
        <v>410</v>
      </c>
      <c r="P64" s="66">
        <v>0</v>
      </c>
      <c r="Q64" s="66"/>
      <c r="R64" s="77"/>
      <c r="S64" s="77"/>
      <c r="T64" s="77"/>
    </row>
    <row r="65" spans="1:20" ht="31.5">
      <c r="A65" s="75"/>
      <c r="B65" s="76"/>
      <c r="C65" s="61" t="s">
        <v>365</v>
      </c>
      <c r="D65" s="72" t="s">
        <v>411</v>
      </c>
      <c r="E65" s="63" t="s">
        <v>265</v>
      </c>
      <c r="F65" s="73">
        <v>140</v>
      </c>
      <c r="G65" s="64" t="str">
        <f t="shared" si="1"/>
        <v>K</v>
      </c>
      <c r="H65" s="73">
        <v>593</v>
      </c>
      <c r="I65" s="63">
        <v>13</v>
      </c>
      <c r="J65" s="63">
        <v>0</v>
      </c>
      <c r="K65" s="63">
        <v>1</v>
      </c>
      <c r="L65" s="63" t="s">
        <v>274</v>
      </c>
      <c r="M65" s="63" t="str">
        <f t="shared" si="2"/>
        <v>X</v>
      </c>
      <c r="N65" s="63" t="s">
        <v>383</v>
      </c>
      <c r="O65" s="63" t="s">
        <v>412</v>
      </c>
      <c r="P65" s="63">
        <v>0</v>
      </c>
      <c r="Q65" s="63"/>
      <c r="R65" s="77"/>
      <c r="S65" s="77"/>
      <c r="T65" s="77"/>
    </row>
    <row r="66" spans="1:20" ht="31.5">
      <c r="A66" s="78"/>
      <c r="B66" s="79"/>
      <c r="C66" s="68" t="s">
        <v>365</v>
      </c>
      <c r="D66" s="67" t="s">
        <v>413</v>
      </c>
      <c r="E66" s="66" t="s">
        <v>265</v>
      </c>
      <c r="F66" s="74">
        <v>138</v>
      </c>
      <c r="G66" s="70" t="str">
        <f t="shared" si="1"/>
        <v>K</v>
      </c>
      <c r="H66" s="74">
        <v>538</v>
      </c>
      <c r="I66" s="66">
        <v>9</v>
      </c>
      <c r="J66" s="66">
        <v>1</v>
      </c>
      <c r="K66" s="66">
        <v>2</v>
      </c>
      <c r="L66" s="66" t="s">
        <v>274</v>
      </c>
      <c r="M66" s="66" t="str">
        <f t="shared" si="2"/>
        <v>X</v>
      </c>
      <c r="N66" s="66" t="s">
        <v>383</v>
      </c>
      <c r="O66" s="66" t="s">
        <v>414</v>
      </c>
      <c r="P66" s="66">
        <v>0</v>
      </c>
      <c r="Q66" s="66"/>
      <c r="R66" s="77"/>
      <c r="S66" s="77"/>
      <c r="T66" s="77"/>
    </row>
    <row r="67" spans="1:20" ht="31.5">
      <c r="A67" s="75"/>
      <c r="B67" s="76"/>
      <c r="C67" s="61" t="s">
        <v>365</v>
      </c>
      <c r="D67" s="72" t="s">
        <v>415</v>
      </c>
      <c r="E67" s="63" t="s">
        <v>265</v>
      </c>
      <c r="F67" s="73">
        <v>85</v>
      </c>
      <c r="G67" s="64" t="str">
        <f t="shared" si="1"/>
        <v>K</v>
      </c>
      <c r="H67" s="73">
        <v>349</v>
      </c>
      <c r="I67" s="63">
        <v>8</v>
      </c>
      <c r="J67" s="63">
        <v>0</v>
      </c>
      <c r="K67" s="63">
        <v>2</v>
      </c>
      <c r="L67" s="63" t="s">
        <v>274</v>
      </c>
      <c r="M67" s="63" t="str">
        <f t="shared" si="2"/>
        <v>X</v>
      </c>
      <c r="N67" s="63" t="s">
        <v>383</v>
      </c>
      <c r="O67" s="63" t="s">
        <v>414</v>
      </c>
      <c r="P67" s="63">
        <v>0</v>
      </c>
      <c r="Q67" s="63"/>
      <c r="R67" s="77"/>
      <c r="S67" s="77"/>
      <c r="T67" s="77"/>
    </row>
    <row r="68" spans="1:20" ht="31.5">
      <c r="A68" s="78"/>
      <c r="B68" s="79"/>
      <c r="C68" s="68" t="s">
        <v>365</v>
      </c>
      <c r="D68" s="67" t="s">
        <v>416</v>
      </c>
      <c r="E68" s="66" t="s">
        <v>265</v>
      </c>
      <c r="F68" s="74">
        <v>171</v>
      </c>
      <c r="G68" s="70" t="str">
        <f t="shared" si="1"/>
        <v>K</v>
      </c>
      <c r="H68" s="74">
        <v>692</v>
      </c>
      <c r="I68" s="66">
        <v>16</v>
      </c>
      <c r="J68" s="66">
        <v>0</v>
      </c>
      <c r="K68" s="66">
        <v>3</v>
      </c>
      <c r="L68" s="66" t="s">
        <v>274</v>
      </c>
      <c r="M68" s="66" t="str">
        <f t="shared" si="2"/>
        <v>X</v>
      </c>
      <c r="N68" s="66" t="s">
        <v>368</v>
      </c>
      <c r="O68" s="66" t="s">
        <v>417</v>
      </c>
      <c r="P68" s="66">
        <v>0</v>
      </c>
      <c r="Q68" s="66"/>
      <c r="R68" s="77"/>
      <c r="S68" s="77"/>
      <c r="T68" s="77"/>
    </row>
    <row r="69" spans="1:20" ht="31.5">
      <c r="A69" s="75"/>
      <c r="B69" s="76"/>
      <c r="C69" s="61" t="s">
        <v>365</v>
      </c>
      <c r="D69" s="72" t="s">
        <v>418</v>
      </c>
      <c r="E69" s="63" t="s">
        <v>265</v>
      </c>
      <c r="F69" s="73">
        <v>170</v>
      </c>
      <c r="G69" s="64" t="str">
        <f t="shared" si="1"/>
        <v>K</v>
      </c>
      <c r="H69" s="73">
        <v>778</v>
      </c>
      <c r="I69" s="63">
        <v>17</v>
      </c>
      <c r="J69" s="63">
        <v>1</v>
      </c>
      <c r="K69" s="63">
        <v>1</v>
      </c>
      <c r="L69" s="63" t="s">
        <v>274</v>
      </c>
      <c r="M69" s="63" t="str">
        <f t="shared" si="2"/>
        <v>X</v>
      </c>
      <c r="N69" s="63" t="s">
        <v>368</v>
      </c>
      <c r="O69" s="63" t="s">
        <v>419</v>
      </c>
      <c r="P69" s="63">
        <v>0</v>
      </c>
      <c r="Q69" s="63"/>
      <c r="R69" s="77"/>
      <c r="S69" s="77"/>
      <c r="T69" s="77"/>
    </row>
    <row r="70" spans="1:20" ht="31.5">
      <c r="A70" s="78"/>
      <c r="B70" s="79"/>
      <c r="C70" s="68" t="s">
        <v>365</v>
      </c>
      <c r="D70" s="67" t="s">
        <v>420</v>
      </c>
      <c r="E70" s="66" t="s">
        <v>265</v>
      </c>
      <c r="F70" s="74">
        <v>80</v>
      </c>
      <c r="G70" s="70" t="str">
        <f t="shared" si="1"/>
        <v>K</v>
      </c>
      <c r="H70" s="74">
        <v>400</v>
      </c>
      <c r="I70" s="66">
        <v>6</v>
      </c>
      <c r="J70" s="66">
        <v>1</v>
      </c>
      <c r="K70" s="66">
        <v>2</v>
      </c>
      <c r="L70" s="66" t="s">
        <v>301</v>
      </c>
      <c r="M70" s="66" t="str">
        <f t="shared" si="2"/>
        <v>X</v>
      </c>
      <c r="N70" s="66" t="s">
        <v>383</v>
      </c>
      <c r="O70" s="66" t="s">
        <v>339</v>
      </c>
      <c r="P70" s="66">
        <v>0</v>
      </c>
      <c r="Q70" s="66"/>
      <c r="R70" s="77"/>
      <c r="S70" s="77"/>
      <c r="T70" s="77"/>
    </row>
    <row r="71" spans="1:20" ht="31.5">
      <c r="A71" s="75"/>
      <c r="B71" s="76"/>
      <c r="C71" s="61" t="s">
        <v>365</v>
      </c>
      <c r="D71" s="72" t="s">
        <v>421</v>
      </c>
      <c r="E71" s="63" t="s">
        <v>265</v>
      </c>
      <c r="F71" s="73">
        <v>94</v>
      </c>
      <c r="G71" s="64" t="str">
        <f t="shared" si="1"/>
        <v>K</v>
      </c>
      <c r="H71" s="73">
        <v>674</v>
      </c>
      <c r="I71" s="63">
        <v>3</v>
      </c>
      <c r="J71" s="63">
        <v>0</v>
      </c>
      <c r="K71" s="63">
        <v>2</v>
      </c>
      <c r="L71" s="63" t="s">
        <v>311</v>
      </c>
      <c r="M71" s="63" t="str">
        <f t="shared" si="2"/>
        <v>X</v>
      </c>
      <c r="N71" s="63" t="s">
        <v>383</v>
      </c>
      <c r="O71" s="63" t="s">
        <v>422</v>
      </c>
      <c r="P71" s="63">
        <v>0</v>
      </c>
      <c r="Q71" s="63"/>
      <c r="R71" s="77"/>
      <c r="S71" s="77"/>
      <c r="T71" s="77"/>
    </row>
    <row r="72" spans="1:20" ht="31.5">
      <c r="A72" s="78"/>
      <c r="B72" s="79"/>
      <c r="C72" s="68" t="s">
        <v>365</v>
      </c>
      <c r="D72" s="67" t="s">
        <v>423</v>
      </c>
      <c r="E72" s="66" t="s">
        <v>265</v>
      </c>
      <c r="F72" s="74">
        <v>102</v>
      </c>
      <c r="G72" s="70" t="str">
        <f t="shared" si="1"/>
        <v>K</v>
      </c>
      <c r="H72" s="74">
        <v>459</v>
      </c>
      <c r="I72" s="66">
        <v>14</v>
      </c>
      <c r="J72" s="66">
        <v>0</v>
      </c>
      <c r="K72" s="66">
        <v>0</v>
      </c>
      <c r="L72" s="66" t="s">
        <v>274</v>
      </c>
      <c r="M72" s="66" t="str">
        <f t="shared" si="2"/>
        <v>X</v>
      </c>
      <c r="N72" s="66" t="s">
        <v>368</v>
      </c>
      <c r="O72" s="66" t="s">
        <v>424</v>
      </c>
      <c r="P72" s="66">
        <v>0</v>
      </c>
      <c r="Q72" s="66"/>
      <c r="R72" s="77"/>
      <c r="S72" s="77"/>
      <c r="T72" s="77"/>
    </row>
    <row r="73" spans="1:20" ht="31.5">
      <c r="A73" s="75"/>
      <c r="B73" s="76"/>
      <c r="C73" s="61" t="s">
        <v>365</v>
      </c>
      <c r="D73" s="72" t="s">
        <v>425</v>
      </c>
      <c r="E73" s="63" t="s">
        <v>265</v>
      </c>
      <c r="F73" s="73">
        <v>108</v>
      </c>
      <c r="G73" s="64" t="str">
        <f t="shared" si="1"/>
        <v>K</v>
      </c>
      <c r="H73" s="73">
        <v>525</v>
      </c>
      <c r="I73" s="63">
        <v>14</v>
      </c>
      <c r="J73" s="63">
        <v>0</v>
      </c>
      <c r="K73" s="63">
        <v>1</v>
      </c>
      <c r="L73" s="63" t="s">
        <v>274</v>
      </c>
      <c r="M73" s="63" t="str">
        <f t="shared" si="2"/>
        <v>X</v>
      </c>
      <c r="N73" s="63" t="s">
        <v>368</v>
      </c>
      <c r="O73" s="63" t="s">
        <v>426</v>
      </c>
      <c r="P73" s="63">
        <v>0</v>
      </c>
      <c r="Q73" s="63"/>
      <c r="R73" s="77"/>
      <c r="S73" s="77"/>
      <c r="T73" s="77"/>
    </row>
    <row r="74" spans="1:20" ht="31.5">
      <c r="A74" s="78"/>
      <c r="B74" s="79"/>
      <c r="C74" s="68" t="s">
        <v>365</v>
      </c>
      <c r="D74" s="69" t="s">
        <v>427</v>
      </c>
      <c r="E74" s="66" t="s">
        <v>270</v>
      </c>
      <c r="F74" s="74">
        <v>256</v>
      </c>
      <c r="G74" s="70" t="str">
        <f t="shared" si="1"/>
        <v>K</v>
      </c>
      <c r="H74" s="74">
        <v>1077</v>
      </c>
      <c r="I74" s="66">
        <v>15</v>
      </c>
      <c r="J74" s="66">
        <v>0</v>
      </c>
      <c r="K74" s="66">
        <v>3</v>
      </c>
      <c r="L74" s="66" t="s">
        <v>274</v>
      </c>
      <c r="M74" s="66" t="str">
        <f t="shared" si="2"/>
        <v>X</v>
      </c>
      <c r="N74" s="66" t="s">
        <v>368</v>
      </c>
      <c r="O74" s="66" t="s">
        <v>428</v>
      </c>
      <c r="P74" s="66">
        <v>0</v>
      </c>
      <c r="Q74" s="66"/>
      <c r="R74" s="77"/>
      <c r="S74" s="77"/>
      <c r="T74" s="77"/>
    </row>
    <row r="75" spans="1:20" ht="31.5">
      <c r="A75" s="75"/>
      <c r="B75" s="76"/>
      <c r="C75" s="61" t="s">
        <v>365</v>
      </c>
      <c r="D75" s="62" t="s">
        <v>429</v>
      </c>
      <c r="E75" s="63" t="s">
        <v>265</v>
      </c>
      <c r="F75" s="73">
        <v>182</v>
      </c>
      <c r="G75" s="64" t="str">
        <f t="shared" si="1"/>
        <v>K</v>
      </c>
      <c r="H75" s="73">
        <v>717</v>
      </c>
      <c r="I75" s="63">
        <v>11</v>
      </c>
      <c r="J75" s="63">
        <v>1</v>
      </c>
      <c r="K75" s="63">
        <v>0</v>
      </c>
      <c r="L75" s="63" t="s">
        <v>274</v>
      </c>
      <c r="M75" s="63" t="str">
        <f t="shared" si="2"/>
        <v>X</v>
      </c>
      <c r="N75" s="63" t="s">
        <v>383</v>
      </c>
      <c r="O75" s="63" t="s">
        <v>430</v>
      </c>
      <c r="P75" s="63">
        <v>0</v>
      </c>
      <c r="Q75" s="63"/>
      <c r="R75" s="77"/>
      <c r="S75" s="77"/>
      <c r="T75" s="77"/>
    </row>
    <row r="76" spans="1:20" ht="31.5">
      <c r="A76" s="78"/>
      <c r="B76" s="79"/>
      <c r="C76" s="68" t="s">
        <v>365</v>
      </c>
      <c r="D76" s="69" t="s">
        <v>431</v>
      </c>
      <c r="E76" s="66" t="s">
        <v>265</v>
      </c>
      <c r="F76" s="74">
        <v>100</v>
      </c>
      <c r="G76" s="70" t="str">
        <f t="shared" si="1"/>
        <v>K</v>
      </c>
      <c r="H76" s="74">
        <v>593</v>
      </c>
      <c r="I76" s="66">
        <v>11</v>
      </c>
      <c r="J76" s="66">
        <v>0</v>
      </c>
      <c r="K76" s="66">
        <v>0</v>
      </c>
      <c r="L76" s="66" t="s">
        <v>301</v>
      </c>
      <c r="M76" s="66" t="str">
        <f t="shared" si="2"/>
        <v>X</v>
      </c>
      <c r="N76" s="66" t="s">
        <v>383</v>
      </c>
      <c r="O76" s="66" t="s">
        <v>389</v>
      </c>
      <c r="P76" s="66">
        <v>0</v>
      </c>
      <c r="Q76" s="66" t="s">
        <v>432</v>
      </c>
      <c r="R76" s="77"/>
      <c r="S76" s="77"/>
      <c r="T76" s="77"/>
    </row>
    <row r="77" spans="1:20" ht="31.5">
      <c r="A77" s="63"/>
      <c r="B77" s="72"/>
      <c r="C77" s="61" t="s">
        <v>365</v>
      </c>
      <c r="D77" s="62" t="s">
        <v>433</v>
      </c>
      <c r="E77" s="63" t="s">
        <v>265</v>
      </c>
      <c r="F77" s="73">
        <v>160</v>
      </c>
      <c r="G77" s="64" t="str">
        <f t="shared" si="1"/>
        <v>K</v>
      </c>
      <c r="H77" s="73">
        <v>905</v>
      </c>
      <c r="I77" s="63">
        <v>16</v>
      </c>
      <c r="J77" s="63">
        <v>1</v>
      </c>
      <c r="K77" s="63">
        <v>0</v>
      </c>
      <c r="L77" s="63" t="s">
        <v>434</v>
      </c>
      <c r="M77" s="63" t="str">
        <f t="shared" si="2"/>
        <v>X</v>
      </c>
      <c r="N77" s="63" t="s">
        <v>368</v>
      </c>
      <c r="O77" s="63" t="s">
        <v>412</v>
      </c>
      <c r="P77" s="63">
        <v>0</v>
      </c>
      <c r="Q77" s="63"/>
      <c r="R77" s="51"/>
      <c r="S77" s="51"/>
      <c r="T77" s="51"/>
    </row>
    <row r="78" spans="1:20" ht="31.5">
      <c r="A78" s="66"/>
      <c r="B78" s="67"/>
      <c r="C78" s="68" t="s">
        <v>365</v>
      </c>
      <c r="D78" s="69" t="s">
        <v>435</v>
      </c>
      <c r="E78" s="66" t="s">
        <v>265</v>
      </c>
      <c r="F78" s="74">
        <v>179</v>
      </c>
      <c r="G78" s="70" t="str">
        <f t="shared" si="1"/>
        <v>K</v>
      </c>
      <c r="H78" s="74">
        <v>771</v>
      </c>
      <c r="I78" s="66">
        <v>12</v>
      </c>
      <c r="J78" s="66">
        <v>0</v>
      </c>
      <c r="K78" s="66">
        <v>1</v>
      </c>
      <c r="L78" s="66" t="s">
        <v>274</v>
      </c>
      <c r="M78" s="66" t="str">
        <f t="shared" si="2"/>
        <v>X</v>
      </c>
      <c r="N78" s="66" t="s">
        <v>383</v>
      </c>
      <c r="O78" s="66" t="s">
        <v>436</v>
      </c>
      <c r="P78" s="66">
        <v>0</v>
      </c>
      <c r="Q78" s="66"/>
      <c r="R78" s="51"/>
      <c r="S78" s="51"/>
      <c r="T78" s="51"/>
    </row>
    <row r="79" spans="1:20" ht="31.5">
      <c r="A79" s="63"/>
      <c r="B79" s="72"/>
      <c r="C79" s="61" t="s">
        <v>365</v>
      </c>
      <c r="D79" s="62" t="s">
        <v>437</v>
      </c>
      <c r="E79" s="63" t="s">
        <v>265</v>
      </c>
      <c r="F79" s="73">
        <v>113</v>
      </c>
      <c r="G79" s="64" t="str">
        <f t="shared" si="1"/>
        <v>K</v>
      </c>
      <c r="H79" s="73">
        <v>428</v>
      </c>
      <c r="I79" s="63">
        <v>4</v>
      </c>
      <c r="J79" s="63">
        <v>1</v>
      </c>
      <c r="K79" s="63">
        <v>0</v>
      </c>
      <c r="L79" s="63" t="s">
        <v>274</v>
      </c>
      <c r="M79" s="63" t="str">
        <f t="shared" si="2"/>
        <v>X</v>
      </c>
      <c r="N79" s="63" t="s">
        <v>383</v>
      </c>
      <c r="O79" s="63" t="s">
        <v>438</v>
      </c>
      <c r="P79" s="63">
        <v>0</v>
      </c>
      <c r="Q79" s="63"/>
      <c r="R79" s="51"/>
      <c r="S79" s="51"/>
      <c r="T79" s="51"/>
    </row>
    <row r="80" spans="1:20" ht="31.5">
      <c r="A80" s="66"/>
      <c r="B80" s="67"/>
      <c r="C80" s="68" t="s">
        <v>365</v>
      </c>
      <c r="D80" s="69" t="s">
        <v>439</v>
      </c>
      <c r="E80" s="66" t="s">
        <v>265</v>
      </c>
      <c r="F80" s="74">
        <v>102</v>
      </c>
      <c r="G80" s="70" t="str">
        <f t="shared" si="1"/>
        <v>K</v>
      </c>
      <c r="H80" s="74">
        <v>334</v>
      </c>
      <c r="I80" s="66">
        <v>5</v>
      </c>
      <c r="J80" s="66">
        <v>0</v>
      </c>
      <c r="K80" s="66">
        <v>2</v>
      </c>
      <c r="L80" s="66" t="s">
        <v>274</v>
      </c>
      <c r="M80" s="66" t="str">
        <f t="shared" si="2"/>
        <v>X</v>
      </c>
      <c r="N80" s="66" t="s">
        <v>383</v>
      </c>
      <c r="O80" s="66" t="s">
        <v>440</v>
      </c>
      <c r="P80" s="66">
        <v>0</v>
      </c>
      <c r="Q80" s="66"/>
      <c r="R80" s="51"/>
      <c r="S80" s="51"/>
      <c r="T80" s="51"/>
    </row>
    <row r="81" spans="1:20" ht="31.5">
      <c r="A81" s="63"/>
      <c r="B81" s="72"/>
      <c r="C81" s="61" t="s">
        <v>365</v>
      </c>
      <c r="D81" s="62" t="s">
        <v>441</v>
      </c>
      <c r="E81" s="63" t="s">
        <v>265</v>
      </c>
      <c r="F81" s="73">
        <v>150</v>
      </c>
      <c r="G81" s="64" t="str">
        <f t="shared" si="1"/>
        <v>K</v>
      </c>
      <c r="H81" s="73">
        <v>480</v>
      </c>
      <c r="I81" s="63">
        <v>8</v>
      </c>
      <c r="J81" s="63">
        <v>1</v>
      </c>
      <c r="K81" s="63">
        <v>0</v>
      </c>
      <c r="L81" s="63" t="s">
        <v>274</v>
      </c>
      <c r="M81" s="63" t="str">
        <f t="shared" si="2"/>
        <v>X</v>
      </c>
      <c r="N81" s="63" t="s">
        <v>383</v>
      </c>
      <c r="O81" s="63" t="s">
        <v>442</v>
      </c>
      <c r="P81" s="63">
        <v>0</v>
      </c>
      <c r="Q81" s="63"/>
      <c r="R81" s="51"/>
      <c r="S81" s="51"/>
      <c r="T81" s="51"/>
    </row>
    <row r="82" spans="1:20" ht="31.5">
      <c r="A82" s="66"/>
      <c r="B82" s="67"/>
      <c r="C82" s="68" t="s">
        <v>365</v>
      </c>
      <c r="D82" s="69" t="s">
        <v>443</v>
      </c>
      <c r="E82" s="66" t="s">
        <v>300</v>
      </c>
      <c r="F82" s="74">
        <v>85</v>
      </c>
      <c r="G82" s="70" t="str">
        <f t="shared" si="1"/>
        <v>K</v>
      </c>
      <c r="H82" s="74">
        <v>479</v>
      </c>
      <c r="I82" s="66">
        <v>10</v>
      </c>
      <c r="J82" s="66">
        <v>0</v>
      </c>
      <c r="K82" s="66">
        <v>0</v>
      </c>
      <c r="L82" s="66" t="s">
        <v>301</v>
      </c>
      <c r="M82" s="66" t="str">
        <f t="shared" si="2"/>
        <v>X</v>
      </c>
      <c r="N82" s="66" t="s">
        <v>383</v>
      </c>
      <c r="O82" s="66" t="s">
        <v>430</v>
      </c>
      <c r="P82" s="66">
        <v>0</v>
      </c>
      <c r="Q82" s="66" t="s">
        <v>432</v>
      </c>
      <c r="R82" s="51"/>
      <c r="S82" s="51"/>
      <c r="T82" s="51"/>
    </row>
    <row r="83" spans="1:20" ht="31.5">
      <c r="A83" s="63"/>
      <c r="B83" s="72"/>
      <c r="C83" s="61" t="s">
        <v>365</v>
      </c>
      <c r="D83" s="62" t="s">
        <v>444</v>
      </c>
      <c r="E83" s="63" t="s">
        <v>300</v>
      </c>
      <c r="F83" s="73">
        <v>115</v>
      </c>
      <c r="G83" s="64" t="str">
        <f t="shared" si="1"/>
        <v>K</v>
      </c>
      <c r="H83" s="73">
        <v>562</v>
      </c>
      <c r="I83" s="63">
        <v>8</v>
      </c>
      <c r="J83" s="63">
        <v>0</v>
      </c>
      <c r="K83" s="63">
        <v>0</v>
      </c>
      <c r="L83" s="63" t="s">
        <v>274</v>
      </c>
      <c r="M83" s="63" t="str">
        <f t="shared" si="2"/>
        <v>X</v>
      </c>
      <c r="N83" s="63" t="s">
        <v>383</v>
      </c>
      <c r="O83" s="63" t="s">
        <v>445</v>
      </c>
      <c r="P83" s="63">
        <v>0</v>
      </c>
      <c r="Q83" s="63"/>
      <c r="R83" s="51"/>
      <c r="S83" s="51"/>
      <c r="T83" s="51"/>
    </row>
    <row r="84" spans="1:20" ht="47.25">
      <c r="A84" s="80">
        <f t="shared" ref="A84:A93" si="4">IF(LEN(B84)=0,"",SUBTOTAL(3,$B$3:B84))</f>
        <v>3</v>
      </c>
      <c r="B84" s="81" t="s">
        <v>446</v>
      </c>
      <c r="C84" s="68" t="s">
        <v>446</v>
      </c>
      <c r="D84" s="67" t="s">
        <v>264</v>
      </c>
      <c r="E84" s="66" t="s">
        <v>300</v>
      </c>
      <c r="F84" s="74">
        <v>174</v>
      </c>
      <c r="G84" s="70" t="str">
        <f t="shared" si="1"/>
        <v>K</v>
      </c>
      <c r="H84" s="74">
        <v>674</v>
      </c>
      <c r="I84" s="66">
        <v>35</v>
      </c>
      <c r="J84" s="66">
        <v>2</v>
      </c>
      <c r="K84" s="66">
        <v>0</v>
      </c>
      <c r="L84" s="66" t="s">
        <v>318</v>
      </c>
      <c r="M84" s="66" t="str">
        <f t="shared" si="2"/>
        <v>X</v>
      </c>
      <c r="N84" s="66" t="s">
        <v>447</v>
      </c>
      <c r="O84" s="66" t="s">
        <v>305</v>
      </c>
      <c r="P84" s="66">
        <v>0</v>
      </c>
      <c r="Q84" s="66"/>
      <c r="R84" s="51"/>
      <c r="S84" s="51"/>
      <c r="T84" s="51"/>
    </row>
    <row r="85" spans="1:20" ht="47.25">
      <c r="A85" s="63" t="str">
        <f t="shared" si="4"/>
        <v/>
      </c>
      <c r="B85" s="72"/>
      <c r="C85" s="61" t="s">
        <v>446</v>
      </c>
      <c r="D85" s="72" t="s">
        <v>273</v>
      </c>
      <c r="E85" s="63" t="s">
        <v>300</v>
      </c>
      <c r="F85" s="73">
        <v>186</v>
      </c>
      <c r="G85" s="64" t="str">
        <f t="shared" si="1"/>
        <v>K</v>
      </c>
      <c r="H85" s="73">
        <v>694</v>
      </c>
      <c r="I85" s="63">
        <v>120</v>
      </c>
      <c r="J85" s="63">
        <v>2</v>
      </c>
      <c r="K85" s="63">
        <v>0</v>
      </c>
      <c r="L85" s="63" t="s">
        <v>274</v>
      </c>
      <c r="M85" s="63" t="str">
        <f t="shared" si="2"/>
        <v>X</v>
      </c>
      <c r="N85" s="63" t="s">
        <v>447</v>
      </c>
      <c r="O85" s="63" t="s">
        <v>305</v>
      </c>
      <c r="P85" s="63">
        <v>0</v>
      </c>
      <c r="Q85" s="63"/>
      <c r="R85" s="51"/>
      <c r="S85" s="51"/>
      <c r="T85" s="51"/>
    </row>
    <row r="86" spans="1:20" ht="47.25">
      <c r="A86" s="66" t="str">
        <f t="shared" si="4"/>
        <v/>
      </c>
      <c r="B86" s="67"/>
      <c r="C86" s="68" t="s">
        <v>446</v>
      </c>
      <c r="D86" s="67" t="s">
        <v>278</v>
      </c>
      <c r="E86" s="66" t="s">
        <v>300</v>
      </c>
      <c r="F86" s="74">
        <v>154</v>
      </c>
      <c r="G86" s="70" t="str">
        <f t="shared" si="1"/>
        <v>K</v>
      </c>
      <c r="H86" s="74">
        <v>558</v>
      </c>
      <c r="I86" s="66">
        <v>27</v>
      </c>
      <c r="J86" s="66">
        <v>2</v>
      </c>
      <c r="K86" s="66">
        <v>1</v>
      </c>
      <c r="L86" s="66" t="s">
        <v>318</v>
      </c>
      <c r="M86" s="66" t="str">
        <f t="shared" si="2"/>
        <v>X</v>
      </c>
      <c r="N86" s="66" t="s">
        <v>447</v>
      </c>
      <c r="O86" s="66" t="s">
        <v>448</v>
      </c>
      <c r="P86" s="66">
        <v>0</v>
      </c>
      <c r="Q86" s="66"/>
      <c r="R86" s="51"/>
      <c r="S86" s="51"/>
      <c r="T86" s="51"/>
    </row>
    <row r="87" spans="1:20" ht="47.25">
      <c r="A87" s="63" t="str">
        <f t="shared" si="4"/>
        <v/>
      </c>
      <c r="B87" s="72"/>
      <c r="C87" s="61" t="s">
        <v>446</v>
      </c>
      <c r="D87" s="72" t="s">
        <v>284</v>
      </c>
      <c r="E87" s="63" t="s">
        <v>300</v>
      </c>
      <c r="F87" s="73">
        <v>83</v>
      </c>
      <c r="G87" s="64" t="str">
        <f t="shared" si="1"/>
        <v>K</v>
      </c>
      <c r="H87" s="73">
        <v>304</v>
      </c>
      <c r="I87" s="63">
        <v>24</v>
      </c>
      <c r="J87" s="63">
        <v>1</v>
      </c>
      <c r="K87" s="63">
        <v>0</v>
      </c>
      <c r="L87" s="63" t="s">
        <v>449</v>
      </c>
      <c r="M87" s="63" t="str">
        <f t="shared" si="2"/>
        <v>X</v>
      </c>
      <c r="N87" s="63" t="s">
        <v>450</v>
      </c>
      <c r="O87" s="63" t="s">
        <v>412</v>
      </c>
      <c r="P87" s="63">
        <v>0</v>
      </c>
      <c r="Q87" s="63"/>
      <c r="R87" s="51"/>
      <c r="S87" s="51"/>
      <c r="T87" s="51"/>
    </row>
    <row r="88" spans="1:20" ht="47.25">
      <c r="A88" s="66" t="str">
        <f t="shared" si="4"/>
        <v/>
      </c>
      <c r="B88" s="67"/>
      <c r="C88" s="68" t="s">
        <v>446</v>
      </c>
      <c r="D88" s="67" t="s">
        <v>287</v>
      </c>
      <c r="E88" s="66" t="s">
        <v>265</v>
      </c>
      <c r="F88" s="74">
        <v>158</v>
      </c>
      <c r="G88" s="70" t="str">
        <f t="shared" si="1"/>
        <v>K</v>
      </c>
      <c r="H88" s="74">
        <v>604</v>
      </c>
      <c r="I88" s="66">
        <v>71</v>
      </c>
      <c r="J88" s="66">
        <v>2</v>
      </c>
      <c r="K88" s="66">
        <v>0</v>
      </c>
      <c r="L88" s="66" t="s">
        <v>318</v>
      </c>
      <c r="M88" s="66" t="str">
        <f t="shared" si="2"/>
        <v>X</v>
      </c>
      <c r="N88" s="66" t="s">
        <v>451</v>
      </c>
      <c r="O88" s="66" t="s">
        <v>309</v>
      </c>
      <c r="P88" s="66">
        <v>0</v>
      </c>
      <c r="Q88" s="66"/>
      <c r="R88" s="51"/>
      <c r="S88" s="51"/>
      <c r="T88" s="51"/>
    </row>
    <row r="89" spans="1:20" ht="47.25">
      <c r="A89" s="63" t="str">
        <f t="shared" si="4"/>
        <v/>
      </c>
      <c r="B89" s="72"/>
      <c r="C89" s="61" t="s">
        <v>446</v>
      </c>
      <c r="D89" s="72" t="s">
        <v>289</v>
      </c>
      <c r="E89" s="63" t="s">
        <v>300</v>
      </c>
      <c r="F89" s="73">
        <v>119</v>
      </c>
      <c r="G89" s="64" t="str">
        <f t="shared" si="1"/>
        <v>K</v>
      </c>
      <c r="H89" s="73">
        <v>457</v>
      </c>
      <c r="I89" s="63">
        <v>48</v>
      </c>
      <c r="J89" s="63">
        <v>0</v>
      </c>
      <c r="K89" s="63">
        <v>0</v>
      </c>
      <c r="L89" s="63" t="s">
        <v>318</v>
      </c>
      <c r="M89" s="63" t="str">
        <f t="shared" si="2"/>
        <v>X</v>
      </c>
      <c r="N89" s="63" t="s">
        <v>452</v>
      </c>
      <c r="O89" s="63" t="s">
        <v>309</v>
      </c>
      <c r="P89" s="63">
        <v>0</v>
      </c>
      <c r="Q89" s="63"/>
      <c r="R89" s="51"/>
      <c r="S89" s="51"/>
      <c r="T89" s="51"/>
    </row>
    <row r="90" spans="1:20" ht="31.5">
      <c r="A90" s="66" t="str">
        <f t="shared" si="4"/>
        <v/>
      </c>
      <c r="B90" s="67"/>
      <c r="C90" s="68" t="s">
        <v>446</v>
      </c>
      <c r="D90" s="67" t="s">
        <v>292</v>
      </c>
      <c r="E90" s="66" t="s">
        <v>300</v>
      </c>
      <c r="F90" s="74">
        <v>125</v>
      </c>
      <c r="G90" s="70" t="str">
        <f t="shared" si="1"/>
        <v>K</v>
      </c>
      <c r="H90" s="74">
        <v>467</v>
      </c>
      <c r="I90" s="66">
        <v>85</v>
      </c>
      <c r="J90" s="66">
        <v>2</v>
      </c>
      <c r="K90" s="66">
        <v>1</v>
      </c>
      <c r="L90" s="66" t="s">
        <v>453</v>
      </c>
      <c r="M90" s="66" t="str">
        <f t="shared" si="2"/>
        <v>X</v>
      </c>
      <c r="N90" s="66" t="s">
        <v>454</v>
      </c>
      <c r="O90" s="66" t="s">
        <v>305</v>
      </c>
      <c r="P90" s="66">
        <v>0</v>
      </c>
      <c r="Q90" s="66"/>
      <c r="R90" s="51"/>
      <c r="S90" s="51"/>
      <c r="T90" s="51"/>
    </row>
    <row r="91" spans="1:20" ht="47.25">
      <c r="A91" s="63" t="str">
        <f t="shared" si="4"/>
        <v/>
      </c>
      <c r="B91" s="72"/>
      <c r="C91" s="61" t="s">
        <v>446</v>
      </c>
      <c r="D91" s="72" t="s">
        <v>455</v>
      </c>
      <c r="E91" s="63" t="s">
        <v>300</v>
      </c>
      <c r="F91" s="73">
        <v>125</v>
      </c>
      <c r="G91" s="64" t="str">
        <f t="shared" si="1"/>
        <v>K</v>
      </c>
      <c r="H91" s="73">
        <v>456</v>
      </c>
      <c r="I91" s="63">
        <v>84</v>
      </c>
      <c r="J91" s="63">
        <v>1</v>
      </c>
      <c r="K91" s="63">
        <v>1</v>
      </c>
      <c r="L91" s="63" t="s">
        <v>318</v>
      </c>
      <c r="M91" s="63" t="str">
        <f t="shared" si="2"/>
        <v>X</v>
      </c>
      <c r="N91" s="63" t="s">
        <v>452</v>
      </c>
      <c r="O91" s="63" t="s">
        <v>305</v>
      </c>
      <c r="P91" s="63">
        <v>0</v>
      </c>
      <c r="Q91" s="63"/>
      <c r="R91" s="51"/>
      <c r="S91" s="51"/>
      <c r="T91" s="51"/>
    </row>
    <row r="92" spans="1:20" ht="47.25">
      <c r="A92" s="66" t="str">
        <f t="shared" si="4"/>
        <v/>
      </c>
      <c r="B92" s="67"/>
      <c r="C92" s="68" t="s">
        <v>446</v>
      </c>
      <c r="D92" s="67" t="s">
        <v>456</v>
      </c>
      <c r="E92" s="66" t="s">
        <v>265</v>
      </c>
      <c r="F92" s="74">
        <v>196</v>
      </c>
      <c r="G92" s="70" t="str">
        <f t="shared" si="1"/>
        <v>K</v>
      </c>
      <c r="H92" s="74">
        <v>748</v>
      </c>
      <c r="I92" s="66">
        <v>85</v>
      </c>
      <c r="J92" s="66">
        <v>2</v>
      </c>
      <c r="K92" s="66">
        <v>1</v>
      </c>
      <c r="L92" s="66" t="s">
        <v>318</v>
      </c>
      <c r="M92" s="66" t="str">
        <f t="shared" si="2"/>
        <v>X</v>
      </c>
      <c r="N92" s="66" t="s">
        <v>452</v>
      </c>
      <c r="O92" s="66" t="s">
        <v>305</v>
      </c>
      <c r="P92" s="66">
        <v>0</v>
      </c>
      <c r="Q92" s="66"/>
      <c r="R92" s="51"/>
      <c r="S92" s="51"/>
      <c r="T92" s="51"/>
    </row>
    <row r="93" spans="1:20" ht="47.25">
      <c r="A93" s="63" t="str">
        <f t="shared" si="4"/>
        <v/>
      </c>
      <c r="B93" s="72"/>
      <c r="C93" s="61" t="s">
        <v>446</v>
      </c>
      <c r="D93" s="72" t="s">
        <v>457</v>
      </c>
      <c r="E93" s="63" t="s">
        <v>300</v>
      </c>
      <c r="F93" s="73">
        <v>111</v>
      </c>
      <c r="G93" s="64" t="str">
        <f t="shared" si="1"/>
        <v>K</v>
      </c>
      <c r="H93" s="73">
        <v>385</v>
      </c>
      <c r="I93" s="63">
        <v>60</v>
      </c>
      <c r="J93" s="63">
        <v>0</v>
      </c>
      <c r="K93" s="63">
        <v>0</v>
      </c>
      <c r="L93" s="63" t="s">
        <v>318</v>
      </c>
      <c r="M93" s="63" t="str">
        <f t="shared" si="2"/>
        <v>X</v>
      </c>
      <c r="N93" s="63" t="s">
        <v>452</v>
      </c>
      <c r="O93" s="63" t="s">
        <v>305</v>
      </c>
      <c r="P93" s="63">
        <v>0</v>
      </c>
      <c r="Q93" s="63"/>
      <c r="R93" s="51"/>
      <c r="S93" s="51"/>
      <c r="T93" s="51"/>
    </row>
    <row r="94" spans="1:20" ht="47.25">
      <c r="A94" s="66"/>
      <c r="B94" s="67"/>
      <c r="C94" s="68" t="s">
        <v>446</v>
      </c>
      <c r="D94" s="67" t="s">
        <v>458</v>
      </c>
      <c r="E94" s="66" t="s">
        <v>300</v>
      </c>
      <c r="F94" s="74">
        <v>101</v>
      </c>
      <c r="G94" s="70" t="str">
        <f t="shared" si="1"/>
        <v>K</v>
      </c>
      <c r="H94" s="74">
        <v>354</v>
      </c>
      <c r="I94" s="66">
        <v>67</v>
      </c>
      <c r="J94" s="66">
        <v>3</v>
      </c>
      <c r="K94" s="66">
        <v>0</v>
      </c>
      <c r="L94" s="66" t="s">
        <v>318</v>
      </c>
      <c r="M94" s="66" t="str">
        <f t="shared" si="2"/>
        <v>X</v>
      </c>
      <c r="N94" s="66" t="s">
        <v>452</v>
      </c>
      <c r="O94" s="66" t="s">
        <v>305</v>
      </c>
      <c r="P94" s="66">
        <v>0</v>
      </c>
      <c r="Q94" s="66"/>
      <c r="R94" s="51"/>
      <c r="S94" s="51"/>
      <c r="T94" s="51"/>
    </row>
    <row r="95" spans="1:20" ht="47.25">
      <c r="A95" s="63"/>
      <c r="B95" s="72"/>
      <c r="C95" s="61" t="s">
        <v>446</v>
      </c>
      <c r="D95" s="72" t="s">
        <v>459</v>
      </c>
      <c r="E95" s="63" t="s">
        <v>270</v>
      </c>
      <c r="F95" s="73">
        <v>265</v>
      </c>
      <c r="G95" s="64" t="str">
        <f t="shared" si="1"/>
        <v>K</v>
      </c>
      <c r="H95" s="73">
        <v>558</v>
      </c>
      <c r="I95" s="63">
        <v>130</v>
      </c>
      <c r="J95" s="63">
        <v>0</v>
      </c>
      <c r="K95" s="63">
        <v>3</v>
      </c>
      <c r="L95" s="63" t="s">
        <v>460</v>
      </c>
      <c r="M95" s="63" t="str">
        <f t="shared" si="2"/>
        <v>X</v>
      </c>
      <c r="N95" s="63" t="s">
        <v>461</v>
      </c>
      <c r="O95" s="63" t="s">
        <v>462</v>
      </c>
      <c r="P95" s="63">
        <v>0</v>
      </c>
      <c r="Q95" s="63"/>
      <c r="R95" s="51"/>
      <c r="S95" s="51"/>
      <c r="T95" s="51"/>
    </row>
    <row r="96" spans="1:20" ht="47.25">
      <c r="A96" s="66"/>
      <c r="B96" s="67"/>
      <c r="C96" s="68" t="s">
        <v>446</v>
      </c>
      <c r="D96" s="67" t="s">
        <v>463</v>
      </c>
      <c r="E96" s="66" t="s">
        <v>300</v>
      </c>
      <c r="F96" s="74">
        <v>100</v>
      </c>
      <c r="G96" s="70" t="str">
        <f t="shared" si="1"/>
        <v>K</v>
      </c>
      <c r="H96" s="74">
        <v>349</v>
      </c>
      <c r="I96" s="66">
        <v>70</v>
      </c>
      <c r="J96" s="66">
        <v>0</v>
      </c>
      <c r="K96" s="66">
        <v>0</v>
      </c>
      <c r="L96" s="66" t="s">
        <v>311</v>
      </c>
      <c r="M96" s="66" t="str">
        <f t="shared" si="2"/>
        <v>X</v>
      </c>
      <c r="N96" s="66" t="s">
        <v>464</v>
      </c>
      <c r="O96" s="66" t="s">
        <v>465</v>
      </c>
      <c r="P96" s="66">
        <v>0</v>
      </c>
      <c r="Q96" s="66"/>
      <c r="R96" s="51"/>
      <c r="S96" s="51"/>
      <c r="T96" s="51"/>
    </row>
    <row r="97" spans="1:20" ht="47.25">
      <c r="A97" s="63"/>
      <c r="B97" s="72"/>
      <c r="C97" s="61" t="s">
        <v>446</v>
      </c>
      <c r="D97" s="72" t="s">
        <v>466</v>
      </c>
      <c r="E97" s="63" t="s">
        <v>300</v>
      </c>
      <c r="F97" s="73">
        <v>158</v>
      </c>
      <c r="G97" s="64" t="str">
        <f t="shared" si="1"/>
        <v>K</v>
      </c>
      <c r="H97" s="73">
        <v>628</v>
      </c>
      <c r="I97" s="63">
        <v>110</v>
      </c>
      <c r="J97" s="63">
        <v>0</v>
      </c>
      <c r="K97" s="63">
        <v>1</v>
      </c>
      <c r="L97" s="63" t="s">
        <v>453</v>
      </c>
      <c r="M97" s="63" t="str">
        <f t="shared" si="2"/>
        <v>X</v>
      </c>
      <c r="N97" s="63" t="s">
        <v>467</v>
      </c>
      <c r="O97" s="63" t="s">
        <v>305</v>
      </c>
      <c r="P97" s="63">
        <v>0</v>
      </c>
      <c r="Q97" s="63"/>
      <c r="R97" s="51"/>
      <c r="S97" s="51"/>
      <c r="T97" s="51"/>
    </row>
    <row r="98" spans="1:20" ht="47.25">
      <c r="A98" s="66"/>
      <c r="B98" s="67"/>
      <c r="C98" s="68" t="s">
        <v>446</v>
      </c>
      <c r="D98" s="67" t="s">
        <v>468</v>
      </c>
      <c r="E98" s="66" t="s">
        <v>265</v>
      </c>
      <c r="F98" s="74">
        <v>143</v>
      </c>
      <c r="G98" s="70" t="str">
        <f t="shared" si="1"/>
        <v>K</v>
      </c>
      <c r="H98" s="74">
        <v>549</v>
      </c>
      <c r="I98" s="66">
        <v>70</v>
      </c>
      <c r="J98" s="66">
        <v>1</v>
      </c>
      <c r="K98" s="66">
        <v>0</v>
      </c>
      <c r="L98" s="66" t="s">
        <v>311</v>
      </c>
      <c r="M98" s="66" t="str">
        <f t="shared" si="2"/>
        <v>X</v>
      </c>
      <c r="N98" s="66" t="s">
        <v>467</v>
      </c>
      <c r="O98" s="66" t="s">
        <v>465</v>
      </c>
      <c r="P98" s="66">
        <v>0</v>
      </c>
      <c r="Q98" s="66"/>
      <c r="R98" s="51"/>
      <c r="S98" s="51"/>
      <c r="T98" s="51"/>
    </row>
    <row r="99" spans="1:20" ht="47.25">
      <c r="A99" s="63"/>
      <c r="B99" s="72"/>
      <c r="C99" s="61" t="s">
        <v>446</v>
      </c>
      <c r="D99" s="72" t="s">
        <v>469</v>
      </c>
      <c r="E99" s="63" t="s">
        <v>265</v>
      </c>
      <c r="F99" s="73">
        <v>120</v>
      </c>
      <c r="G99" s="64" t="str">
        <f t="shared" si="1"/>
        <v>K</v>
      </c>
      <c r="H99" s="73">
        <v>435</v>
      </c>
      <c r="I99" s="63">
        <v>125</v>
      </c>
      <c r="J99" s="63">
        <v>0</v>
      </c>
      <c r="K99" s="63">
        <v>0</v>
      </c>
      <c r="L99" s="63" t="s">
        <v>318</v>
      </c>
      <c r="M99" s="63" t="str">
        <f t="shared" si="2"/>
        <v>X</v>
      </c>
      <c r="N99" s="63" t="s">
        <v>470</v>
      </c>
      <c r="O99" s="63" t="s">
        <v>377</v>
      </c>
      <c r="P99" s="63">
        <v>0</v>
      </c>
      <c r="Q99" s="63"/>
      <c r="R99" s="51"/>
      <c r="S99" s="51"/>
      <c r="T99" s="51"/>
    </row>
    <row r="100" spans="1:20" ht="47.25">
      <c r="A100" s="66"/>
      <c r="B100" s="67"/>
      <c r="C100" s="68" t="s">
        <v>446</v>
      </c>
      <c r="D100" s="67" t="s">
        <v>471</v>
      </c>
      <c r="E100" s="66" t="s">
        <v>300</v>
      </c>
      <c r="F100" s="74">
        <v>121</v>
      </c>
      <c r="G100" s="70" t="str">
        <f t="shared" si="1"/>
        <v>K</v>
      </c>
      <c r="H100" s="74">
        <v>518</v>
      </c>
      <c r="I100" s="66">
        <v>84</v>
      </c>
      <c r="J100" s="66">
        <v>2</v>
      </c>
      <c r="K100" s="66">
        <v>1</v>
      </c>
      <c r="L100" s="66" t="s">
        <v>301</v>
      </c>
      <c r="M100" s="66" t="str">
        <f t="shared" si="2"/>
        <v>X</v>
      </c>
      <c r="N100" s="66" t="s">
        <v>472</v>
      </c>
      <c r="O100" s="66" t="s">
        <v>362</v>
      </c>
      <c r="P100" s="66">
        <v>0</v>
      </c>
      <c r="Q100" s="66"/>
      <c r="R100" s="51"/>
      <c r="S100" s="51"/>
      <c r="T100" s="51"/>
    </row>
    <row r="101" spans="1:20" ht="47.25">
      <c r="A101" s="63"/>
      <c r="B101" s="72"/>
      <c r="C101" s="61" t="s">
        <v>446</v>
      </c>
      <c r="D101" s="72" t="s">
        <v>473</v>
      </c>
      <c r="E101" s="63" t="s">
        <v>300</v>
      </c>
      <c r="F101" s="73">
        <v>85</v>
      </c>
      <c r="G101" s="64" t="str">
        <f t="shared" si="1"/>
        <v>K</v>
      </c>
      <c r="H101" s="73">
        <v>285</v>
      </c>
      <c r="I101" s="63">
        <v>68</v>
      </c>
      <c r="J101" s="63">
        <v>1</v>
      </c>
      <c r="K101" s="63">
        <v>0</v>
      </c>
      <c r="L101" s="63" t="s">
        <v>367</v>
      </c>
      <c r="M101" s="63" t="str">
        <f t="shared" si="2"/>
        <v>T</v>
      </c>
      <c r="N101" s="63" t="s">
        <v>474</v>
      </c>
      <c r="O101" s="63" t="s">
        <v>353</v>
      </c>
      <c r="P101" s="63">
        <v>0</v>
      </c>
      <c r="Q101" s="63"/>
      <c r="R101" s="51"/>
      <c r="S101" s="51"/>
      <c r="T101" s="51"/>
    </row>
    <row r="102" spans="1:20" ht="47.25">
      <c r="A102" s="66"/>
      <c r="B102" s="67"/>
      <c r="C102" s="68" t="s">
        <v>446</v>
      </c>
      <c r="D102" s="67" t="s">
        <v>475</v>
      </c>
      <c r="E102" s="66" t="s">
        <v>300</v>
      </c>
      <c r="F102" s="74">
        <v>76</v>
      </c>
      <c r="G102" s="70" t="str">
        <f t="shared" si="1"/>
        <v>K</v>
      </c>
      <c r="H102" s="74">
        <v>263</v>
      </c>
      <c r="I102" s="66">
        <v>15</v>
      </c>
      <c r="J102" s="66">
        <v>0</v>
      </c>
      <c r="K102" s="66">
        <v>1</v>
      </c>
      <c r="L102" s="66" t="s">
        <v>453</v>
      </c>
      <c r="M102" s="66" t="str">
        <f t="shared" si="2"/>
        <v>X</v>
      </c>
      <c r="N102" s="66" t="s">
        <v>476</v>
      </c>
      <c r="O102" s="66" t="s">
        <v>309</v>
      </c>
      <c r="P102" s="66">
        <v>0</v>
      </c>
      <c r="Q102" s="66"/>
      <c r="R102" s="51"/>
      <c r="S102" s="51"/>
      <c r="T102" s="51"/>
    </row>
    <row r="103" spans="1:20" ht="47.25">
      <c r="A103" s="63"/>
      <c r="B103" s="72"/>
      <c r="C103" s="61" t="s">
        <v>446</v>
      </c>
      <c r="D103" s="72" t="s">
        <v>477</v>
      </c>
      <c r="E103" s="63" t="s">
        <v>300</v>
      </c>
      <c r="F103" s="73">
        <v>107</v>
      </c>
      <c r="G103" s="64" t="str">
        <f t="shared" si="1"/>
        <v>K</v>
      </c>
      <c r="H103" s="73">
        <v>322</v>
      </c>
      <c r="I103" s="63">
        <v>39</v>
      </c>
      <c r="J103" s="63">
        <v>0</v>
      </c>
      <c r="K103" s="63">
        <v>0</v>
      </c>
      <c r="L103" s="63" t="s">
        <v>453</v>
      </c>
      <c r="M103" s="63" t="str">
        <f t="shared" si="2"/>
        <v>X</v>
      </c>
      <c r="N103" s="63" t="s">
        <v>478</v>
      </c>
      <c r="O103" s="63" t="s">
        <v>479</v>
      </c>
      <c r="P103" s="63">
        <v>0</v>
      </c>
      <c r="Q103" s="63"/>
      <c r="R103" s="51"/>
      <c r="S103" s="51"/>
      <c r="T103" s="51"/>
    </row>
    <row r="104" spans="1:20" ht="47.25">
      <c r="A104" s="66"/>
      <c r="B104" s="67"/>
      <c r="C104" s="68" t="s">
        <v>446</v>
      </c>
      <c r="D104" s="67" t="s">
        <v>480</v>
      </c>
      <c r="E104" s="66" t="s">
        <v>270</v>
      </c>
      <c r="F104" s="74">
        <v>249</v>
      </c>
      <c r="G104" s="70" t="str">
        <f t="shared" si="1"/>
        <v>K</v>
      </c>
      <c r="H104" s="74">
        <v>947</v>
      </c>
      <c r="I104" s="66">
        <v>55</v>
      </c>
      <c r="J104" s="66">
        <v>0</v>
      </c>
      <c r="K104" s="66">
        <v>0</v>
      </c>
      <c r="L104" s="66" t="s">
        <v>318</v>
      </c>
      <c r="M104" s="66" t="str">
        <f t="shared" si="2"/>
        <v>X</v>
      </c>
      <c r="N104" s="66" t="s">
        <v>478</v>
      </c>
      <c r="O104" s="66" t="s">
        <v>481</v>
      </c>
      <c r="P104" s="66">
        <v>0</v>
      </c>
      <c r="Q104" s="66"/>
      <c r="R104" s="51"/>
      <c r="S104" s="51"/>
      <c r="T104" s="51"/>
    </row>
    <row r="105" spans="1:20" ht="47.25">
      <c r="A105" s="63"/>
      <c r="B105" s="72"/>
      <c r="C105" s="61" t="s">
        <v>446</v>
      </c>
      <c r="D105" s="72" t="s">
        <v>315</v>
      </c>
      <c r="E105" s="63" t="s">
        <v>300</v>
      </c>
      <c r="F105" s="73">
        <v>115</v>
      </c>
      <c r="G105" s="64" t="str">
        <f t="shared" si="1"/>
        <v>K</v>
      </c>
      <c r="H105" s="73">
        <v>320</v>
      </c>
      <c r="I105" s="63">
        <v>30</v>
      </c>
      <c r="J105" s="63">
        <v>0</v>
      </c>
      <c r="K105" s="63">
        <v>0</v>
      </c>
      <c r="L105" s="63" t="s">
        <v>318</v>
      </c>
      <c r="M105" s="63" t="str">
        <f t="shared" si="2"/>
        <v>X</v>
      </c>
      <c r="N105" s="63" t="s">
        <v>478</v>
      </c>
      <c r="O105" s="63" t="s">
        <v>479</v>
      </c>
      <c r="P105" s="63">
        <v>0</v>
      </c>
      <c r="Q105" s="63"/>
      <c r="R105" s="51"/>
      <c r="S105" s="51"/>
      <c r="T105" s="51"/>
    </row>
    <row r="106" spans="1:20" ht="47.25">
      <c r="A106" s="66"/>
      <c r="B106" s="67"/>
      <c r="C106" s="68" t="s">
        <v>446</v>
      </c>
      <c r="D106" s="67" t="s">
        <v>317</v>
      </c>
      <c r="E106" s="66" t="s">
        <v>265</v>
      </c>
      <c r="F106" s="74">
        <v>157</v>
      </c>
      <c r="G106" s="70" t="str">
        <f t="shared" si="1"/>
        <v>K</v>
      </c>
      <c r="H106" s="74">
        <v>535</v>
      </c>
      <c r="I106" s="66">
        <v>42</v>
      </c>
      <c r="J106" s="66">
        <v>2</v>
      </c>
      <c r="K106" s="66">
        <v>1</v>
      </c>
      <c r="L106" s="66" t="s">
        <v>318</v>
      </c>
      <c r="M106" s="66" t="str">
        <f t="shared" si="2"/>
        <v>X</v>
      </c>
      <c r="N106" s="66" t="s">
        <v>478</v>
      </c>
      <c r="O106" s="66" t="s">
        <v>479</v>
      </c>
      <c r="P106" s="66">
        <v>0</v>
      </c>
      <c r="Q106" s="66"/>
      <c r="R106" s="51"/>
      <c r="S106" s="51"/>
      <c r="T106" s="51"/>
    </row>
    <row r="107" spans="1:20" ht="47.25">
      <c r="A107" s="63"/>
      <c r="B107" s="72"/>
      <c r="C107" s="61" t="s">
        <v>446</v>
      </c>
      <c r="D107" s="72" t="s">
        <v>320</v>
      </c>
      <c r="E107" s="63" t="s">
        <v>265</v>
      </c>
      <c r="F107" s="73">
        <v>160</v>
      </c>
      <c r="G107" s="64" t="str">
        <f t="shared" si="1"/>
        <v>K</v>
      </c>
      <c r="H107" s="73">
        <v>592</v>
      </c>
      <c r="I107" s="63">
        <v>20</v>
      </c>
      <c r="J107" s="63">
        <v>0</v>
      </c>
      <c r="K107" s="63">
        <v>0</v>
      </c>
      <c r="L107" s="63" t="s">
        <v>274</v>
      </c>
      <c r="M107" s="63" t="str">
        <f t="shared" si="2"/>
        <v>X</v>
      </c>
      <c r="N107" s="63" t="s">
        <v>451</v>
      </c>
      <c r="O107" s="63" t="s">
        <v>482</v>
      </c>
      <c r="P107" s="63">
        <v>0</v>
      </c>
      <c r="Q107" s="63"/>
      <c r="R107" s="51"/>
      <c r="S107" s="51"/>
      <c r="T107" s="51"/>
    </row>
    <row r="108" spans="1:20" ht="47.25">
      <c r="A108" s="66"/>
      <c r="B108" s="67"/>
      <c r="C108" s="68" t="s">
        <v>446</v>
      </c>
      <c r="D108" s="67" t="s">
        <v>483</v>
      </c>
      <c r="E108" s="66" t="s">
        <v>270</v>
      </c>
      <c r="F108" s="74">
        <v>230</v>
      </c>
      <c r="G108" s="70" t="str">
        <f t="shared" si="1"/>
        <v>K</v>
      </c>
      <c r="H108" s="74">
        <v>803</v>
      </c>
      <c r="I108" s="66">
        <v>60</v>
      </c>
      <c r="J108" s="66">
        <v>0</v>
      </c>
      <c r="K108" s="66">
        <v>0</v>
      </c>
      <c r="L108" s="66" t="s">
        <v>318</v>
      </c>
      <c r="M108" s="66" t="str">
        <f t="shared" si="2"/>
        <v>X</v>
      </c>
      <c r="N108" s="66" t="s">
        <v>451</v>
      </c>
      <c r="O108" s="66" t="s">
        <v>482</v>
      </c>
      <c r="P108" s="66">
        <v>0</v>
      </c>
      <c r="Q108" s="66"/>
      <c r="R108" s="51"/>
      <c r="S108" s="51"/>
      <c r="T108" s="51"/>
    </row>
    <row r="109" spans="1:20" ht="47.25">
      <c r="A109" s="63"/>
      <c r="B109" s="72"/>
      <c r="C109" s="61" t="s">
        <v>446</v>
      </c>
      <c r="D109" s="72" t="s">
        <v>484</v>
      </c>
      <c r="E109" s="63" t="s">
        <v>270</v>
      </c>
      <c r="F109" s="73">
        <v>260</v>
      </c>
      <c r="G109" s="64" t="str">
        <f t="shared" si="1"/>
        <v>K</v>
      </c>
      <c r="H109" s="73">
        <v>965</v>
      </c>
      <c r="I109" s="63">
        <v>86</v>
      </c>
      <c r="J109" s="63">
        <v>1</v>
      </c>
      <c r="K109" s="63">
        <v>0</v>
      </c>
      <c r="L109" s="63" t="s">
        <v>274</v>
      </c>
      <c r="M109" s="63" t="str">
        <f t="shared" si="2"/>
        <v>X</v>
      </c>
      <c r="N109" s="63" t="s">
        <v>452</v>
      </c>
      <c r="O109" s="63" t="s">
        <v>353</v>
      </c>
      <c r="P109" s="63">
        <v>0</v>
      </c>
      <c r="Q109" s="63"/>
      <c r="R109" s="51"/>
      <c r="S109" s="51"/>
      <c r="T109" s="51"/>
    </row>
    <row r="110" spans="1:20" ht="47.25">
      <c r="A110" s="66"/>
      <c r="B110" s="67"/>
      <c r="C110" s="68" t="s">
        <v>446</v>
      </c>
      <c r="D110" s="67" t="s">
        <v>485</v>
      </c>
      <c r="E110" s="66" t="s">
        <v>270</v>
      </c>
      <c r="F110" s="66">
        <v>308</v>
      </c>
      <c r="G110" s="70" t="str">
        <f t="shared" si="1"/>
        <v>Đ</v>
      </c>
      <c r="H110" s="66">
        <v>1070</v>
      </c>
      <c r="I110" s="66">
        <v>123</v>
      </c>
      <c r="J110" s="82">
        <v>1</v>
      </c>
      <c r="K110" s="82">
        <v>0</v>
      </c>
      <c r="L110" s="66" t="s">
        <v>318</v>
      </c>
      <c r="M110" s="66" t="str">
        <f t="shared" si="2"/>
        <v>X</v>
      </c>
      <c r="N110" s="66" t="s">
        <v>486</v>
      </c>
      <c r="O110" s="66" t="s">
        <v>353</v>
      </c>
      <c r="P110" s="66">
        <v>0</v>
      </c>
      <c r="Q110" s="66"/>
      <c r="R110" s="51"/>
      <c r="S110" s="51"/>
      <c r="T110" s="51"/>
    </row>
    <row r="111" spans="1:20" ht="47.25">
      <c r="A111" s="63"/>
      <c r="B111" s="72"/>
      <c r="C111" s="61" t="s">
        <v>446</v>
      </c>
      <c r="D111" s="72" t="s">
        <v>487</v>
      </c>
      <c r="E111" s="63" t="s">
        <v>300</v>
      </c>
      <c r="F111" s="73">
        <v>85</v>
      </c>
      <c r="G111" s="64" t="str">
        <f t="shared" si="1"/>
        <v>K</v>
      </c>
      <c r="H111" s="73">
        <v>294</v>
      </c>
      <c r="I111" s="63">
        <v>16</v>
      </c>
      <c r="J111" s="63">
        <v>1</v>
      </c>
      <c r="K111" s="63">
        <v>0</v>
      </c>
      <c r="L111" s="63" t="s">
        <v>318</v>
      </c>
      <c r="M111" s="63" t="str">
        <f t="shared" si="2"/>
        <v>X</v>
      </c>
      <c r="N111" s="63" t="s">
        <v>488</v>
      </c>
      <c r="O111" s="63" t="s">
        <v>309</v>
      </c>
      <c r="P111" s="63">
        <v>0</v>
      </c>
      <c r="Q111" s="63"/>
      <c r="R111" s="51"/>
      <c r="S111" s="51"/>
      <c r="T111" s="51"/>
    </row>
    <row r="112" spans="1:20" ht="47.25">
      <c r="A112" s="66"/>
      <c r="B112" s="67"/>
      <c r="C112" s="68" t="s">
        <v>446</v>
      </c>
      <c r="D112" s="67" t="s">
        <v>489</v>
      </c>
      <c r="E112" s="66" t="s">
        <v>270</v>
      </c>
      <c r="F112" s="74">
        <v>294</v>
      </c>
      <c r="G112" s="70" t="str">
        <f t="shared" si="1"/>
        <v>K</v>
      </c>
      <c r="H112" s="74">
        <v>1075</v>
      </c>
      <c r="I112" s="66">
        <v>117</v>
      </c>
      <c r="J112" s="66">
        <v>3</v>
      </c>
      <c r="K112" s="66">
        <v>0</v>
      </c>
      <c r="L112" s="66" t="s">
        <v>318</v>
      </c>
      <c r="M112" s="66" t="str">
        <f t="shared" si="2"/>
        <v>X</v>
      </c>
      <c r="N112" s="66" t="s">
        <v>486</v>
      </c>
      <c r="O112" s="66" t="s">
        <v>286</v>
      </c>
      <c r="P112" s="66">
        <v>0</v>
      </c>
      <c r="Q112" s="66"/>
      <c r="R112" s="51"/>
      <c r="S112" s="51"/>
      <c r="T112" s="51"/>
    </row>
    <row r="113" spans="1:20" ht="63">
      <c r="A113" s="63"/>
      <c r="B113" s="72"/>
      <c r="C113" s="61" t="s">
        <v>446</v>
      </c>
      <c r="D113" s="72" t="s">
        <v>490</v>
      </c>
      <c r="E113" s="63" t="s">
        <v>300</v>
      </c>
      <c r="F113" s="73">
        <v>137</v>
      </c>
      <c r="G113" s="64" t="str">
        <f t="shared" si="1"/>
        <v>K</v>
      </c>
      <c r="H113" s="73">
        <v>476</v>
      </c>
      <c r="I113" s="63">
        <v>62</v>
      </c>
      <c r="J113" s="63">
        <v>3</v>
      </c>
      <c r="K113" s="63">
        <v>0</v>
      </c>
      <c r="L113" s="63" t="s">
        <v>274</v>
      </c>
      <c r="M113" s="63" t="str">
        <f t="shared" si="2"/>
        <v>X</v>
      </c>
      <c r="N113" s="63" t="s">
        <v>491</v>
      </c>
      <c r="O113" s="63" t="s">
        <v>400</v>
      </c>
      <c r="P113" s="63">
        <v>0</v>
      </c>
      <c r="Q113" s="63"/>
      <c r="R113" s="51"/>
      <c r="S113" s="51"/>
      <c r="T113" s="51"/>
    </row>
    <row r="114" spans="1:20" ht="47.25">
      <c r="A114" s="66"/>
      <c r="B114" s="67"/>
      <c r="C114" s="68" t="s">
        <v>446</v>
      </c>
      <c r="D114" s="67" t="s">
        <v>492</v>
      </c>
      <c r="E114" s="66" t="s">
        <v>300</v>
      </c>
      <c r="F114" s="74">
        <v>90</v>
      </c>
      <c r="G114" s="70" t="str">
        <f t="shared" si="1"/>
        <v>K</v>
      </c>
      <c r="H114" s="74">
        <v>378</v>
      </c>
      <c r="I114" s="66">
        <v>88</v>
      </c>
      <c r="J114" s="66">
        <v>3</v>
      </c>
      <c r="K114" s="66">
        <v>0</v>
      </c>
      <c r="L114" s="66" t="s">
        <v>274</v>
      </c>
      <c r="M114" s="66" t="str">
        <f t="shared" si="2"/>
        <v>X</v>
      </c>
      <c r="N114" s="66" t="s">
        <v>493</v>
      </c>
      <c r="O114" s="66" t="s">
        <v>400</v>
      </c>
      <c r="P114" s="66">
        <v>0</v>
      </c>
      <c r="Q114" s="66"/>
      <c r="R114" s="51"/>
      <c r="S114" s="51"/>
      <c r="T114" s="51"/>
    </row>
    <row r="115" spans="1:20" ht="63">
      <c r="A115" s="63"/>
      <c r="B115" s="72"/>
      <c r="C115" s="61" t="s">
        <v>446</v>
      </c>
      <c r="D115" s="72" t="s">
        <v>494</v>
      </c>
      <c r="E115" s="63" t="s">
        <v>265</v>
      </c>
      <c r="F115" s="73">
        <v>147</v>
      </c>
      <c r="G115" s="64" t="str">
        <f t="shared" si="1"/>
        <v>K</v>
      </c>
      <c r="H115" s="73">
        <v>539</v>
      </c>
      <c r="I115" s="63">
        <v>117</v>
      </c>
      <c r="J115" s="63">
        <v>4</v>
      </c>
      <c r="K115" s="63">
        <v>6</v>
      </c>
      <c r="L115" s="63" t="s">
        <v>274</v>
      </c>
      <c r="M115" s="63" t="str">
        <f t="shared" si="2"/>
        <v>X</v>
      </c>
      <c r="N115" s="63" t="s">
        <v>495</v>
      </c>
      <c r="O115" s="63" t="s">
        <v>332</v>
      </c>
      <c r="P115" s="63">
        <v>0</v>
      </c>
      <c r="Q115" s="63"/>
      <c r="R115" s="51"/>
      <c r="S115" s="51"/>
      <c r="T115" s="51"/>
    </row>
    <row r="116" spans="1:20" ht="47.25">
      <c r="A116" s="66"/>
      <c r="B116" s="67"/>
      <c r="C116" s="68" t="s">
        <v>446</v>
      </c>
      <c r="D116" s="67" t="s">
        <v>496</v>
      </c>
      <c r="E116" s="66" t="s">
        <v>265</v>
      </c>
      <c r="F116" s="74">
        <v>201</v>
      </c>
      <c r="G116" s="70" t="str">
        <f t="shared" si="1"/>
        <v>K</v>
      </c>
      <c r="H116" s="74">
        <v>752</v>
      </c>
      <c r="I116" s="66">
        <v>196</v>
      </c>
      <c r="J116" s="66">
        <v>5</v>
      </c>
      <c r="K116" s="66">
        <v>2</v>
      </c>
      <c r="L116" s="66" t="s">
        <v>449</v>
      </c>
      <c r="M116" s="66" t="str">
        <f t="shared" si="2"/>
        <v>X</v>
      </c>
      <c r="N116" s="66" t="s">
        <v>497</v>
      </c>
      <c r="O116" s="66" t="s">
        <v>498</v>
      </c>
      <c r="P116" s="66">
        <v>0</v>
      </c>
      <c r="Q116" s="66"/>
      <c r="R116" s="51"/>
      <c r="S116" s="51"/>
      <c r="T116" s="51"/>
    </row>
    <row r="117" spans="1:20" ht="47.25">
      <c r="A117" s="63"/>
      <c r="B117" s="72"/>
      <c r="C117" s="61" t="s">
        <v>446</v>
      </c>
      <c r="D117" s="72" t="s">
        <v>499</v>
      </c>
      <c r="E117" s="63" t="s">
        <v>300</v>
      </c>
      <c r="F117" s="73">
        <v>68</v>
      </c>
      <c r="G117" s="64" t="str">
        <f t="shared" si="1"/>
        <v>K</v>
      </c>
      <c r="H117" s="73">
        <v>276</v>
      </c>
      <c r="I117" s="63">
        <v>51</v>
      </c>
      <c r="J117" s="63">
        <v>1</v>
      </c>
      <c r="K117" s="63">
        <v>1</v>
      </c>
      <c r="L117" s="63" t="s">
        <v>318</v>
      </c>
      <c r="M117" s="63" t="str">
        <f t="shared" si="2"/>
        <v>X</v>
      </c>
      <c r="N117" s="63" t="s">
        <v>500</v>
      </c>
      <c r="O117" s="63" t="s">
        <v>398</v>
      </c>
      <c r="P117" s="63">
        <v>0</v>
      </c>
      <c r="Q117" s="63"/>
      <c r="R117" s="51"/>
      <c r="S117" s="51"/>
      <c r="T117" s="51"/>
    </row>
    <row r="118" spans="1:20" ht="47.25">
      <c r="A118" s="66"/>
      <c r="B118" s="67"/>
      <c r="C118" s="68" t="s">
        <v>446</v>
      </c>
      <c r="D118" s="67" t="s">
        <v>501</v>
      </c>
      <c r="E118" s="66" t="s">
        <v>300</v>
      </c>
      <c r="F118" s="74">
        <v>97</v>
      </c>
      <c r="G118" s="70" t="str">
        <f t="shared" si="1"/>
        <v>K</v>
      </c>
      <c r="H118" s="74">
        <v>360</v>
      </c>
      <c r="I118" s="66">
        <v>72</v>
      </c>
      <c r="J118" s="66">
        <v>1</v>
      </c>
      <c r="K118" s="66">
        <v>2</v>
      </c>
      <c r="L118" s="66" t="s">
        <v>318</v>
      </c>
      <c r="M118" s="66" t="str">
        <f t="shared" si="2"/>
        <v>X</v>
      </c>
      <c r="N118" s="66" t="s">
        <v>502</v>
      </c>
      <c r="O118" s="66" t="s">
        <v>503</v>
      </c>
      <c r="P118" s="66">
        <v>0</v>
      </c>
      <c r="Q118" s="66"/>
      <c r="R118" s="51"/>
      <c r="S118" s="51"/>
      <c r="T118" s="51"/>
    </row>
    <row r="119" spans="1:20" ht="47.25">
      <c r="A119" s="63"/>
      <c r="B119" s="72"/>
      <c r="C119" s="61" t="s">
        <v>446</v>
      </c>
      <c r="D119" s="72" t="s">
        <v>504</v>
      </c>
      <c r="E119" s="63" t="s">
        <v>300</v>
      </c>
      <c r="F119" s="73">
        <v>95</v>
      </c>
      <c r="G119" s="64" t="str">
        <f t="shared" si="1"/>
        <v>K</v>
      </c>
      <c r="H119" s="73">
        <v>318</v>
      </c>
      <c r="I119" s="63">
        <v>42</v>
      </c>
      <c r="J119" s="63">
        <v>1</v>
      </c>
      <c r="K119" s="63">
        <v>2</v>
      </c>
      <c r="L119" s="63" t="s">
        <v>301</v>
      </c>
      <c r="M119" s="63" t="str">
        <f t="shared" si="2"/>
        <v>X</v>
      </c>
      <c r="N119" s="63" t="s">
        <v>505</v>
      </c>
      <c r="O119" s="63" t="s">
        <v>506</v>
      </c>
      <c r="P119" s="63">
        <v>0</v>
      </c>
      <c r="Q119" s="63"/>
      <c r="R119" s="51"/>
      <c r="S119" s="51"/>
      <c r="T119" s="51"/>
    </row>
    <row r="120" spans="1:20" ht="63">
      <c r="A120" s="66"/>
      <c r="B120" s="67"/>
      <c r="C120" s="68" t="s">
        <v>446</v>
      </c>
      <c r="D120" s="67" t="s">
        <v>507</v>
      </c>
      <c r="E120" s="66" t="s">
        <v>300</v>
      </c>
      <c r="F120" s="74">
        <v>135</v>
      </c>
      <c r="G120" s="70" t="str">
        <f t="shared" si="1"/>
        <v>K</v>
      </c>
      <c r="H120" s="74">
        <v>540</v>
      </c>
      <c r="I120" s="66">
        <v>115</v>
      </c>
      <c r="J120" s="66">
        <v>8</v>
      </c>
      <c r="K120" s="66">
        <v>10</v>
      </c>
      <c r="L120" s="66" t="s">
        <v>318</v>
      </c>
      <c r="M120" s="66" t="str">
        <f t="shared" si="2"/>
        <v>X</v>
      </c>
      <c r="N120" s="66" t="s">
        <v>508</v>
      </c>
      <c r="O120" s="66" t="s">
        <v>332</v>
      </c>
      <c r="P120" s="66">
        <v>0</v>
      </c>
      <c r="Q120" s="66"/>
      <c r="R120" s="51"/>
      <c r="S120" s="51"/>
      <c r="T120" s="51"/>
    </row>
    <row r="121" spans="1:20" ht="47.25">
      <c r="A121" s="63"/>
      <c r="B121" s="72"/>
      <c r="C121" s="61" t="s">
        <v>446</v>
      </c>
      <c r="D121" s="72" t="s">
        <v>509</v>
      </c>
      <c r="E121" s="63" t="s">
        <v>300</v>
      </c>
      <c r="F121" s="73">
        <v>89</v>
      </c>
      <c r="G121" s="64" t="str">
        <f t="shared" si="1"/>
        <v>K</v>
      </c>
      <c r="H121" s="73">
        <v>361</v>
      </c>
      <c r="I121" s="63">
        <v>83</v>
      </c>
      <c r="J121" s="63">
        <v>1</v>
      </c>
      <c r="K121" s="63">
        <v>2</v>
      </c>
      <c r="L121" s="63" t="s">
        <v>318</v>
      </c>
      <c r="M121" s="63" t="str">
        <f t="shared" si="2"/>
        <v>X</v>
      </c>
      <c r="N121" s="63" t="s">
        <v>510</v>
      </c>
      <c r="O121" s="63" t="s">
        <v>362</v>
      </c>
      <c r="P121" s="63">
        <v>0</v>
      </c>
      <c r="Q121" s="63"/>
      <c r="R121" s="51"/>
      <c r="S121" s="51"/>
      <c r="T121" s="51"/>
    </row>
    <row r="122" spans="1:20" ht="47.25">
      <c r="A122" s="66"/>
      <c r="B122" s="67"/>
      <c r="C122" s="68" t="s">
        <v>446</v>
      </c>
      <c r="D122" s="67" t="s">
        <v>511</v>
      </c>
      <c r="E122" s="66" t="s">
        <v>300</v>
      </c>
      <c r="F122" s="74">
        <v>98</v>
      </c>
      <c r="G122" s="70" t="str">
        <f t="shared" si="1"/>
        <v>K</v>
      </c>
      <c r="H122" s="74">
        <v>450</v>
      </c>
      <c r="I122" s="66">
        <v>94</v>
      </c>
      <c r="J122" s="66">
        <v>0</v>
      </c>
      <c r="K122" s="66">
        <v>0</v>
      </c>
      <c r="L122" s="66" t="s">
        <v>460</v>
      </c>
      <c r="M122" s="66" t="str">
        <f t="shared" si="2"/>
        <v>X</v>
      </c>
      <c r="N122" s="66" t="s">
        <v>502</v>
      </c>
      <c r="O122" s="66" t="s">
        <v>362</v>
      </c>
      <c r="P122" s="66">
        <v>0</v>
      </c>
      <c r="Q122" s="66"/>
      <c r="R122" s="51"/>
      <c r="S122" s="51"/>
      <c r="T122" s="51"/>
    </row>
    <row r="123" spans="1:20" ht="47.25">
      <c r="A123" s="63"/>
      <c r="B123" s="72"/>
      <c r="C123" s="61" t="s">
        <v>446</v>
      </c>
      <c r="D123" s="72" t="s">
        <v>512</v>
      </c>
      <c r="E123" s="63" t="s">
        <v>300</v>
      </c>
      <c r="F123" s="73">
        <v>89</v>
      </c>
      <c r="G123" s="64" t="str">
        <f t="shared" si="1"/>
        <v>K</v>
      </c>
      <c r="H123" s="73">
        <v>368</v>
      </c>
      <c r="I123" s="63">
        <v>75</v>
      </c>
      <c r="J123" s="63">
        <v>1</v>
      </c>
      <c r="K123" s="63">
        <v>3</v>
      </c>
      <c r="L123" s="63" t="s">
        <v>318</v>
      </c>
      <c r="M123" s="63" t="str">
        <f t="shared" si="2"/>
        <v>X</v>
      </c>
      <c r="N123" s="63" t="s">
        <v>502</v>
      </c>
      <c r="O123" s="63" t="s">
        <v>513</v>
      </c>
      <c r="P123" s="63">
        <v>0</v>
      </c>
      <c r="Q123" s="63"/>
      <c r="R123" s="51"/>
      <c r="S123" s="51"/>
      <c r="T123" s="51"/>
    </row>
    <row r="124" spans="1:20" ht="47.25">
      <c r="A124" s="66"/>
      <c r="B124" s="67"/>
      <c r="C124" s="68" t="s">
        <v>446</v>
      </c>
      <c r="D124" s="67" t="s">
        <v>514</v>
      </c>
      <c r="E124" s="66" t="s">
        <v>265</v>
      </c>
      <c r="F124" s="74">
        <v>173</v>
      </c>
      <c r="G124" s="70" t="str">
        <f t="shared" si="1"/>
        <v>K</v>
      </c>
      <c r="H124" s="74">
        <v>662</v>
      </c>
      <c r="I124" s="66">
        <v>147</v>
      </c>
      <c r="J124" s="66">
        <v>0</v>
      </c>
      <c r="K124" s="66">
        <v>2</v>
      </c>
      <c r="L124" s="66" t="s">
        <v>318</v>
      </c>
      <c r="M124" s="66" t="str">
        <f t="shared" si="2"/>
        <v>X</v>
      </c>
      <c r="N124" s="66" t="s">
        <v>502</v>
      </c>
      <c r="O124" s="66" t="s">
        <v>513</v>
      </c>
      <c r="P124" s="66">
        <v>0</v>
      </c>
      <c r="Q124" s="66"/>
      <c r="R124" s="51"/>
      <c r="S124" s="51"/>
      <c r="T124" s="51"/>
    </row>
    <row r="125" spans="1:20" ht="63">
      <c r="A125" s="63"/>
      <c r="B125" s="72"/>
      <c r="C125" s="61" t="s">
        <v>446</v>
      </c>
      <c r="D125" s="72" t="s">
        <v>515</v>
      </c>
      <c r="E125" s="63" t="s">
        <v>300</v>
      </c>
      <c r="F125" s="73">
        <v>91</v>
      </c>
      <c r="G125" s="64" t="str">
        <f t="shared" si="1"/>
        <v>K</v>
      </c>
      <c r="H125" s="73">
        <v>344</v>
      </c>
      <c r="I125" s="63">
        <v>88</v>
      </c>
      <c r="J125" s="63">
        <v>1</v>
      </c>
      <c r="K125" s="63">
        <v>2</v>
      </c>
      <c r="L125" s="63" t="s">
        <v>318</v>
      </c>
      <c r="M125" s="63" t="str">
        <f t="shared" si="2"/>
        <v>X</v>
      </c>
      <c r="N125" s="63" t="s">
        <v>516</v>
      </c>
      <c r="O125" s="63" t="s">
        <v>513</v>
      </c>
      <c r="P125" s="63">
        <v>0</v>
      </c>
      <c r="Q125" s="63"/>
      <c r="R125" s="51"/>
      <c r="S125" s="51"/>
      <c r="T125" s="51"/>
    </row>
    <row r="126" spans="1:20">
      <c r="A126" s="66"/>
      <c r="B126" s="67"/>
      <c r="C126" s="68" t="s">
        <v>446</v>
      </c>
      <c r="D126" s="67" t="s">
        <v>517</v>
      </c>
      <c r="E126" s="66" t="s">
        <v>300</v>
      </c>
      <c r="F126" s="74">
        <v>91</v>
      </c>
      <c r="G126" s="70" t="str">
        <f t="shared" si="1"/>
        <v>K</v>
      </c>
      <c r="H126" s="74">
        <v>393</v>
      </c>
      <c r="I126" s="66">
        <v>91</v>
      </c>
      <c r="J126" s="66">
        <v>4</v>
      </c>
      <c r="K126" s="66">
        <v>6</v>
      </c>
      <c r="L126" s="66" t="s">
        <v>318</v>
      </c>
      <c r="M126" s="66" t="str">
        <f t="shared" si="2"/>
        <v>X</v>
      </c>
      <c r="N126" s="66" t="s">
        <v>518</v>
      </c>
      <c r="O126" s="66" t="s">
        <v>398</v>
      </c>
      <c r="P126" s="66">
        <v>0</v>
      </c>
      <c r="Q126" s="66"/>
      <c r="R126" s="51"/>
      <c r="S126" s="51"/>
      <c r="T126" s="51"/>
    </row>
    <row r="127" spans="1:20" ht="47.25">
      <c r="A127" s="63"/>
      <c r="B127" s="72"/>
      <c r="C127" s="61" t="s">
        <v>446</v>
      </c>
      <c r="D127" s="72" t="s">
        <v>519</v>
      </c>
      <c r="E127" s="63" t="s">
        <v>300</v>
      </c>
      <c r="F127" s="73">
        <v>28</v>
      </c>
      <c r="G127" s="64" t="str">
        <f t="shared" si="1"/>
        <v>K</v>
      </c>
      <c r="H127" s="73">
        <v>116</v>
      </c>
      <c r="I127" s="63">
        <v>22</v>
      </c>
      <c r="J127" s="63">
        <v>0</v>
      </c>
      <c r="K127" s="63">
        <v>0</v>
      </c>
      <c r="L127" s="63" t="s">
        <v>318</v>
      </c>
      <c r="M127" s="63" t="str">
        <f t="shared" si="2"/>
        <v>X</v>
      </c>
      <c r="N127" s="63" t="s">
        <v>520</v>
      </c>
      <c r="O127" s="63" t="s">
        <v>325</v>
      </c>
      <c r="P127" s="63">
        <v>0</v>
      </c>
      <c r="Q127" s="63"/>
      <c r="R127" s="51"/>
      <c r="S127" s="51"/>
      <c r="T127" s="51"/>
    </row>
    <row r="128" spans="1:20" ht="47.25">
      <c r="A128" s="66"/>
      <c r="B128" s="67"/>
      <c r="C128" s="68" t="s">
        <v>446</v>
      </c>
      <c r="D128" s="67" t="s">
        <v>521</v>
      </c>
      <c r="E128" s="66" t="s">
        <v>265</v>
      </c>
      <c r="F128" s="74">
        <v>133</v>
      </c>
      <c r="G128" s="70" t="str">
        <f t="shared" si="1"/>
        <v>K</v>
      </c>
      <c r="H128" s="74">
        <v>420</v>
      </c>
      <c r="I128" s="66">
        <v>106</v>
      </c>
      <c r="J128" s="66">
        <v>4</v>
      </c>
      <c r="K128" s="66">
        <v>5</v>
      </c>
      <c r="L128" s="66" t="s">
        <v>318</v>
      </c>
      <c r="M128" s="66" t="str">
        <f t="shared" si="2"/>
        <v>X</v>
      </c>
      <c r="N128" s="66" t="s">
        <v>520</v>
      </c>
      <c r="O128" s="66" t="s">
        <v>325</v>
      </c>
      <c r="P128" s="66">
        <v>0</v>
      </c>
      <c r="Q128" s="66"/>
      <c r="R128" s="51"/>
      <c r="S128" s="51"/>
      <c r="T128" s="51"/>
    </row>
    <row r="129" spans="1:20" ht="31.5">
      <c r="A129" s="59">
        <f t="shared" ref="A129:A138" si="5">IF(LEN(B129)=0,"",SUBTOTAL(3,$B$3:B129))</f>
        <v>4</v>
      </c>
      <c r="B129" s="60" t="s">
        <v>522</v>
      </c>
      <c r="C129" s="61" t="s">
        <v>522</v>
      </c>
      <c r="D129" s="72" t="s">
        <v>523</v>
      </c>
      <c r="E129" s="63" t="s">
        <v>270</v>
      </c>
      <c r="F129" s="83">
        <v>284</v>
      </c>
      <c r="G129" s="64" t="str">
        <f t="shared" si="1"/>
        <v>K</v>
      </c>
      <c r="H129" s="84">
        <v>855</v>
      </c>
      <c r="I129" s="71">
        <v>148</v>
      </c>
      <c r="J129" s="71">
        <v>3</v>
      </c>
      <c r="K129" s="71">
        <v>0</v>
      </c>
      <c r="L129" s="63" t="s">
        <v>318</v>
      </c>
      <c r="M129" s="63" t="str">
        <f t="shared" si="2"/>
        <v>X</v>
      </c>
      <c r="N129" s="85" t="s">
        <v>524</v>
      </c>
      <c r="O129" s="66" t="s">
        <v>353</v>
      </c>
      <c r="P129" s="63">
        <v>0</v>
      </c>
      <c r="Q129" s="63"/>
      <c r="R129" s="51"/>
      <c r="S129" s="51"/>
      <c r="T129" s="51"/>
    </row>
    <row r="130" spans="1:20" ht="31.5">
      <c r="A130" s="66" t="str">
        <f t="shared" si="5"/>
        <v/>
      </c>
      <c r="B130" s="67"/>
      <c r="C130" s="68" t="s">
        <v>522</v>
      </c>
      <c r="D130" s="67" t="s">
        <v>525</v>
      </c>
      <c r="E130" s="66" t="s">
        <v>300</v>
      </c>
      <c r="F130" s="83">
        <v>143</v>
      </c>
      <c r="G130" s="70" t="str">
        <f t="shared" si="1"/>
        <v>K</v>
      </c>
      <c r="H130" s="86">
        <v>451</v>
      </c>
      <c r="I130" s="65">
        <v>92</v>
      </c>
      <c r="J130" s="65">
        <v>1</v>
      </c>
      <c r="K130" s="65">
        <v>0</v>
      </c>
      <c r="L130" s="71" t="s">
        <v>318</v>
      </c>
      <c r="M130" s="66" t="str">
        <f t="shared" si="2"/>
        <v>X</v>
      </c>
      <c r="N130" s="87" t="s">
        <v>526</v>
      </c>
      <c r="O130" s="63" t="s">
        <v>527</v>
      </c>
      <c r="P130" s="66">
        <v>0</v>
      </c>
      <c r="Q130" s="66"/>
      <c r="R130" s="51"/>
      <c r="S130" s="51"/>
      <c r="T130" s="51"/>
    </row>
    <row r="131" spans="1:20" ht="31.5">
      <c r="A131" s="63" t="str">
        <f t="shared" si="5"/>
        <v/>
      </c>
      <c r="B131" s="72"/>
      <c r="C131" s="61" t="s">
        <v>522</v>
      </c>
      <c r="D131" s="72" t="s">
        <v>528</v>
      </c>
      <c r="E131" s="63" t="s">
        <v>300</v>
      </c>
      <c r="F131" s="83">
        <v>121</v>
      </c>
      <c r="G131" s="64" t="str">
        <f t="shared" si="1"/>
        <v>K</v>
      </c>
      <c r="H131" s="84">
        <v>433</v>
      </c>
      <c r="I131" s="71">
        <v>57</v>
      </c>
      <c r="J131" s="71">
        <v>0</v>
      </c>
      <c r="K131" s="71">
        <v>0</v>
      </c>
      <c r="L131" s="65" t="s">
        <v>274</v>
      </c>
      <c r="M131" s="63" t="str">
        <f t="shared" si="2"/>
        <v>X</v>
      </c>
      <c r="N131" s="85" t="s">
        <v>529</v>
      </c>
      <c r="O131" s="66" t="s">
        <v>530</v>
      </c>
      <c r="P131" s="63">
        <v>0</v>
      </c>
      <c r="Q131" s="63"/>
      <c r="R131" s="51"/>
      <c r="S131" s="51"/>
      <c r="T131" s="51"/>
    </row>
    <row r="132" spans="1:20" ht="31.5">
      <c r="A132" s="66" t="str">
        <f t="shared" si="5"/>
        <v/>
      </c>
      <c r="B132" s="67"/>
      <c r="C132" s="68" t="s">
        <v>522</v>
      </c>
      <c r="D132" s="67" t="s">
        <v>531</v>
      </c>
      <c r="E132" s="66" t="s">
        <v>265</v>
      </c>
      <c r="F132" s="83">
        <v>152</v>
      </c>
      <c r="G132" s="70" t="str">
        <f t="shared" si="1"/>
        <v>K</v>
      </c>
      <c r="H132" s="86">
        <v>410</v>
      </c>
      <c r="I132" s="65">
        <v>88</v>
      </c>
      <c r="J132" s="65">
        <v>2</v>
      </c>
      <c r="K132" s="65">
        <v>0</v>
      </c>
      <c r="L132" s="71" t="s">
        <v>318</v>
      </c>
      <c r="M132" s="66" t="str">
        <f t="shared" si="2"/>
        <v>X</v>
      </c>
      <c r="N132" s="87" t="s">
        <v>532</v>
      </c>
      <c r="O132" s="63" t="s">
        <v>479</v>
      </c>
      <c r="P132" s="66">
        <v>0</v>
      </c>
      <c r="Q132" s="66"/>
      <c r="R132" s="51"/>
      <c r="S132" s="51"/>
      <c r="T132" s="51"/>
    </row>
    <row r="133" spans="1:20" ht="31.5">
      <c r="A133" s="63" t="str">
        <f t="shared" si="5"/>
        <v/>
      </c>
      <c r="B133" s="72"/>
      <c r="C133" s="61" t="s">
        <v>522</v>
      </c>
      <c r="D133" s="72" t="s">
        <v>533</v>
      </c>
      <c r="E133" s="63" t="s">
        <v>300</v>
      </c>
      <c r="F133" s="83">
        <v>186</v>
      </c>
      <c r="G133" s="64" t="str">
        <f t="shared" si="1"/>
        <v>K</v>
      </c>
      <c r="H133" s="84">
        <v>570</v>
      </c>
      <c r="I133" s="71">
        <v>113</v>
      </c>
      <c r="J133" s="71">
        <v>3</v>
      </c>
      <c r="K133" s="71">
        <v>0</v>
      </c>
      <c r="L133" s="65" t="s">
        <v>351</v>
      </c>
      <c r="M133" s="63" t="str">
        <f t="shared" si="2"/>
        <v>X</v>
      </c>
      <c r="N133" s="85" t="s">
        <v>534</v>
      </c>
      <c r="O133" s="66" t="s">
        <v>339</v>
      </c>
      <c r="P133" s="63">
        <v>0</v>
      </c>
      <c r="Q133" s="63"/>
      <c r="R133" s="51"/>
      <c r="S133" s="51"/>
      <c r="T133" s="51"/>
    </row>
    <row r="134" spans="1:20" ht="31.5">
      <c r="A134" s="66" t="str">
        <f t="shared" si="5"/>
        <v/>
      </c>
      <c r="B134" s="67"/>
      <c r="C134" s="68" t="s">
        <v>522</v>
      </c>
      <c r="D134" s="67" t="s">
        <v>535</v>
      </c>
      <c r="E134" s="66" t="s">
        <v>300</v>
      </c>
      <c r="F134" s="83">
        <v>138</v>
      </c>
      <c r="G134" s="70" t="str">
        <f t="shared" si="1"/>
        <v>K</v>
      </c>
      <c r="H134" s="86">
        <v>420</v>
      </c>
      <c r="I134" s="65">
        <v>67</v>
      </c>
      <c r="J134" s="65">
        <v>0</v>
      </c>
      <c r="K134" s="65">
        <v>0</v>
      </c>
      <c r="L134" s="71" t="s">
        <v>449</v>
      </c>
      <c r="M134" s="66" t="str">
        <f t="shared" si="2"/>
        <v>X</v>
      </c>
      <c r="N134" s="87" t="s">
        <v>534</v>
      </c>
      <c r="O134" s="63" t="s">
        <v>536</v>
      </c>
      <c r="P134" s="66">
        <v>0</v>
      </c>
      <c r="Q134" s="66"/>
      <c r="R134" s="51"/>
      <c r="S134" s="51"/>
      <c r="T134" s="51"/>
    </row>
    <row r="135" spans="1:20" ht="31.5">
      <c r="A135" s="63" t="str">
        <f t="shared" si="5"/>
        <v/>
      </c>
      <c r="B135" s="72"/>
      <c r="C135" s="61" t="s">
        <v>522</v>
      </c>
      <c r="D135" s="72" t="s">
        <v>537</v>
      </c>
      <c r="E135" s="63" t="s">
        <v>300</v>
      </c>
      <c r="F135" s="83">
        <v>164</v>
      </c>
      <c r="G135" s="64" t="str">
        <f t="shared" si="1"/>
        <v>K</v>
      </c>
      <c r="H135" s="84">
        <v>462</v>
      </c>
      <c r="I135" s="71">
        <v>73</v>
      </c>
      <c r="J135" s="71">
        <v>1</v>
      </c>
      <c r="K135" s="71">
        <v>0</v>
      </c>
      <c r="L135" s="65" t="s">
        <v>318</v>
      </c>
      <c r="M135" s="63" t="str">
        <f t="shared" si="2"/>
        <v>X</v>
      </c>
      <c r="N135" s="85" t="s">
        <v>538</v>
      </c>
      <c r="O135" s="66" t="s">
        <v>419</v>
      </c>
      <c r="P135" s="63">
        <v>0</v>
      </c>
      <c r="Q135" s="63"/>
      <c r="R135" s="51"/>
      <c r="S135" s="51"/>
      <c r="T135" s="51"/>
    </row>
    <row r="136" spans="1:20" ht="31.5">
      <c r="A136" s="66" t="str">
        <f t="shared" si="5"/>
        <v/>
      </c>
      <c r="B136" s="67"/>
      <c r="C136" s="68" t="s">
        <v>522</v>
      </c>
      <c r="D136" s="67" t="s">
        <v>539</v>
      </c>
      <c r="E136" s="66" t="s">
        <v>300</v>
      </c>
      <c r="F136" s="83">
        <v>118</v>
      </c>
      <c r="G136" s="70" t="str">
        <f t="shared" si="1"/>
        <v>K</v>
      </c>
      <c r="H136" s="86">
        <v>442</v>
      </c>
      <c r="I136" s="65">
        <v>67</v>
      </c>
      <c r="J136" s="65">
        <v>2</v>
      </c>
      <c r="K136" s="65">
        <v>0</v>
      </c>
      <c r="L136" s="71" t="s">
        <v>351</v>
      </c>
      <c r="M136" s="66" t="str">
        <f t="shared" si="2"/>
        <v>X</v>
      </c>
      <c r="N136" s="87" t="s">
        <v>540</v>
      </c>
      <c r="O136" s="63" t="s">
        <v>541</v>
      </c>
      <c r="P136" s="66">
        <v>0</v>
      </c>
      <c r="Q136" s="66"/>
      <c r="R136" s="51"/>
      <c r="S136" s="51"/>
      <c r="T136" s="51"/>
    </row>
    <row r="137" spans="1:20" ht="31.5">
      <c r="A137" s="63" t="str">
        <f t="shared" si="5"/>
        <v/>
      </c>
      <c r="B137" s="72"/>
      <c r="C137" s="61" t="s">
        <v>522</v>
      </c>
      <c r="D137" s="72" t="s">
        <v>542</v>
      </c>
      <c r="E137" s="63" t="s">
        <v>300</v>
      </c>
      <c r="F137" s="83">
        <v>134</v>
      </c>
      <c r="G137" s="64" t="str">
        <f t="shared" si="1"/>
        <v>K</v>
      </c>
      <c r="H137" s="84">
        <v>474</v>
      </c>
      <c r="I137" s="71">
        <v>92</v>
      </c>
      <c r="J137" s="71">
        <v>0</v>
      </c>
      <c r="K137" s="71">
        <v>0</v>
      </c>
      <c r="L137" s="65" t="s">
        <v>543</v>
      </c>
      <c r="M137" s="63" t="str">
        <f t="shared" si="2"/>
        <v>X</v>
      </c>
      <c r="N137" s="85" t="s">
        <v>544</v>
      </c>
      <c r="O137" s="66" t="s">
        <v>479</v>
      </c>
      <c r="P137" s="63">
        <v>0</v>
      </c>
      <c r="Q137" s="63"/>
      <c r="R137" s="51"/>
      <c r="S137" s="51"/>
      <c r="T137" s="51"/>
    </row>
    <row r="138" spans="1:20" ht="31.5">
      <c r="A138" s="66" t="str">
        <f t="shared" si="5"/>
        <v/>
      </c>
      <c r="B138" s="67"/>
      <c r="C138" s="68" t="s">
        <v>522</v>
      </c>
      <c r="D138" s="67" t="s">
        <v>545</v>
      </c>
      <c r="E138" s="66" t="s">
        <v>265</v>
      </c>
      <c r="F138" s="83">
        <v>178</v>
      </c>
      <c r="G138" s="70" t="str">
        <f t="shared" si="1"/>
        <v>K</v>
      </c>
      <c r="H138" s="86">
        <v>591</v>
      </c>
      <c r="I138" s="65">
        <v>89</v>
      </c>
      <c r="J138" s="65">
        <v>0</v>
      </c>
      <c r="K138" s="65">
        <v>0</v>
      </c>
      <c r="L138" s="71" t="s">
        <v>274</v>
      </c>
      <c r="M138" s="66" t="str">
        <f t="shared" si="2"/>
        <v>X</v>
      </c>
      <c r="N138" s="87" t="s">
        <v>546</v>
      </c>
      <c r="O138" s="63" t="s">
        <v>527</v>
      </c>
      <c r="P138" s="66">
        <v>0</v>
      </c>
      <c r="Q138" s="66"/>
      <c r="R138" s="51"/>
      <c r="S138" s="51"/>
      <c r="T138" s="51"/>
    </row>
    <row r="139" spans="1:20" ht="31.5">
      <c r="A139" s="63"/>
      <c r="B139" s="72"/>
      <c r="C139" s="61" t="s">
        <v>522</v>
      </c>
      <c r="D139" s="72" t="s">
        <v>547</v>
      </c>
      <c r="E139" s="63" t="s">
        <v>300</v>
      </c>
      <c r="F139" s="83">
        <v>162</v>
      </c>
      <c r="G139" s="64" t="str">
        <f t="shared" si="1"/>
        <v>K</v>
      </c>
      <c r="H139" s="84">
        <v>521</v>
      </c>
      <c r="I139" s="71">
        <v>88</v>
      </c>
      <c r="J139" s="71">
        <v>0</v>
      </c>
      <c r="K139" s="71">
        <v>0</v>
      </c>
      <c r="L139" s="65" t="s">
        <v>274</v>
      </c>
      <c r="M139" s="63" t="str">
        <f t="shared" si="2"/>
        <v>X</v>
      </c>
      <c r="N139" s="85" t="s">
        <v>548</v>
      </c>
      <c r="O139" s="66" t="s">
        <v>549</v>
      </c>
      <c r="P139" s="63">
        <v>0</v>
      </c>
      <c r="Q139" s="63"/>
      <c r="R139" s="51"/>
      <c r="S139" s="51"/>
      <c r="T139" s="51"/>
    </row>
    <row r="140" spans="1:20" ht="31.5">
      <c r="A140" s="66"/>
      <c r="B140" s="67"/>
      <c r="C140" s="68" t="s">
        <v>522</v>
      </c>
      <c r="D140" s="67" t="s">
        <v>550</v>
      </c>
      <c r="E140" s="66" t="s">
        <v>300</v>
      </c>
      <c r="F140" s="83">
        <v>132</v>
      </c>
      <c r="G140" s="70" t="str">
        <f t="shared" si="1"/>
        <v>K</v>
      </c>
      <c r="H140" s="86">
        <v>442</v>
      </c>
      <c r="I140" s="65">
        <v>66</v>
      </c>
      <c r="J140" s="65">
        <v>0</v>
      </c>
      <c r="K140" s="65">
        <v>0</v>
      </c>
      <c r="L140" s="71" t="s">
        <v>274</v>
      </c>
      <c r="M140" s="66" t="str">
        <f t="shared" si="2"/>
        <v>X</v>
      </c>
      <c r="N140" s="87" t="s">
        <v>546</v>
      </c>
      <c r="O140" s="63" t="s">
        <v>530</v>
      </c>
      <c r="P140" s="66">
        <v>0</v>
      </c>
      <c r="Q140" s="66"/>
      <c r="R140" s="51"/>
      <c r="S140" s="51"/>
      <c r="T140" s="51"/>
    </row>
    <row r="141" spans="1:20" ht="31.5">
      <c r="A141" s="63"/>
      <c r="B141" s="72"/>
      <c r="C141" s="61" t="s">
        <v>522</v>
      </c>
      <c r="D141" s="72" t="s">
        <v>551</v>
      </c>
      <c r="E141" s="63" t="s">
        <v>265</v>
      </c>
      <c r="F141" s="83">
        <v>187</v>
      </c>
      <c r="G141" s="64" t="str">
        <f t="shared" si="1"/>
        <v>K</v>
      </c>
      <c r="H141" s="84">
        <v>615</v>
      </c>
      <c r="I141" s="71">
        <v>98</v>
      </c>
      <c r="J141" s="71">
        <v>2</v>
      </c>
      <c r="K141" s="71">
        <v>0</v>
      </c>
      <c r="L141" s="65" t="s">
        <v>318</v>
      </c>
      <c r="M141" s="63" t="str">
        <f t="shared" si="2"/>
        <v>X</v>
      </c>
      <c r="N141" s="85" t="s">
        <v>524</v>
      </c>
      <c r="O141" s="66" t="s">
        <v>339</v>
      </c>
      <c r="P141" s="63">
        <v>0</v>
      </c>
      <c r="Q141" s="63"/>
      <c r="R141" s="51"/>
      <c r="S141" s="51"/>
      <c r="T141" s="51"/>
    </row>
    <row r="142" spans="1:20" ht="31.5">
      <c r="A142" s="66"/>
      <c r="B142" s="67"/>
      <c r="C142" s="68" t="s">
        <v>522</v>
      </c>
      <c r="D142" s="67" t="s">
        <v>552</v>
      </c>
      <c r="E142" s="66" t="s">
        <v>270</v>
      </c>
      <c r="F142" s="83">
        <v>342</v>
      </c>
      <c r="G142" s="70" t="str">
        <f t="shared" si="1"/>
        <v>Đ</v>
      </c>
      <c r="H142" s="86">
        <v>955</v>
      </c>
      <c r="I142" s="65">
        <v>171</v>
      </c>
      <c r="J142" s="88">
        <v>6</v>
      </c>
      <c r="K142" s="88">
        <v>1</v>
      </c>
      <c r="L142" s="82" t="s">
        <v>318</v>
      </c>
      <c r="M142" s="66" t="str">
        <f t="shared" si="2"/>
        <v>X</v>
      </c>
      <c r="N142" s="87" t="s">
        <v>553</v>
      </c>
      <c r="O142" s="89" t="s">
        <v>377</v>
      </c>
      <c r="P142" s="66">
        <v>0</v>
      </c>
      <c r="Q142" s="66"/>
      <c r="R142" s="51"/>
      <c r="S142" s="51"/>
      <c r="T142" s="51"/>
    </row>
    <row r="143" spans="1:20" ht="31.5">
      <c r="A143" s="63"/>
      <c r="B143" s="72"/>
      <c r="C143" s="61" t="s">
        <v>522</v>
      </c>
      <c r="D143" s="72" t="s">
        <v>554</v>
      </c>
      <c r="E143" s="63" t="s">
        <v>270</v>
      </c>
      <c r="F143" s="83">
        <v>363</v>
      </c>
      <c r="G143" s="64" t="str">
        <f t="shared" si="1"/>
        <v>Đ</v>
      </c>
      <c r="H143" s="84">
        <v>895</v>
      </c>
      <c r="I143" s="71">
        <v>168</v>
      </c>
      <c r="J143" s="71">
        <v>0</v>
      </c>
      <c r="K143" s="71">
        <v>0</v>
      </c>
      <c r="L143" s="65" t="s">
        <v>555</v>
      </c>
      <c r="M143" s="63" t="str">
        <f t="shared" si="2"/>
        <v>X</v>
      </c>
      <c r="N143" s="85" t="s">
        <v>556</v>
      </c>
      <c r="O143" s="66" t="s">
        <v>353</v>
      </c>
      <c r="P143" s="63">
        <v>0</v>
      </c>
      <c r="Q143" s="63"/>
      <c r="R143" s="51"/>
      <c r="S143" s="51"/>
      <c r="T143" s="51"/>
    </row>
    <row r="144" spans="1:20" ht="31.5">
      <c r="A144" s="66"/>
      <c r="B144" s="67"/>
      <c r="C144" s="68" t="s">
        <v>522</v>
      </c>
      <c r="D144" s="67" t="s">
        <v>557</v>
      </c>
      <c r="E144" s="66" t="s">
        <v>265</v>
      </c>
      <c r="F144" s="83">
        <v>216</v>
      </c>
      <c r="G144" s="70" t="str">
        <f t="shared" si="1"/>
        <v>K</v>
      </c>
      <c r="H144" s="86">
        <v>661</v>
      </c>
      <c r="I144" s="65">
        <v>142</v>
      </c>
      <c r="J144" s="65">
        <v>0</v>
      </c>
      <c r="K144" s="65">
        <v>0</v>
      </c>
      <c r="L144" s="71" t="s">
        <v>543</v>
      </c>
      <c r="M144" s="66" t="str">
        <f t="shared" si="2"/>
        <v>X</v>
      </c>
      <c r="N144" s="87" t="s">
        <v>558</v>
      </c>
      <c r="O144" s="63" t="s">
        <v>339</v>
      </c>
      <c r="P144" s="66">
        <v>0</v>
      </c>
      <c r="Q144" s="66"/>
      <c r="R144" s="51"/>
      <c r="S144" s="51"/>
      <c r="T144" s="51"/>
    </row>
    <row r="145" spans="1:20" ht="31.5">
      <c r="A145" s="63"/>
      <c r="B145" s="72"/>
      <c r="C145" s="61" t="s">
        <v>522</v>
      </c>
      <c r="D145" s="72" t="s">
        <v>559</v>
      </c>
      <c r="E145" s="63" t="s">
        <v>300</v>
      </c>
      <c r="F145" s="83">
        <v>85</v>
      </c>
      <c r="G145" s="64" t="str">
        <f t="shared" si="1"/>
        <v>K</v>
      </c>
      <c r="H145" s="84">
        <v>257</v>
      </c>
      <c r="I145" s="71">
        <v>16</v>
      </c>
      <c r="J145" s="71">
        <v>0</v>
      </c>
      <c r="K145" s="71">
        <v>0</v>
      </c>
      <c r="L145" s="65" t="s">
        <v>318</v>
      </c>
      <c r="M145" s="63" t="str">
        <f t="shared" si="2"/>
        <v>X</v>
      </c>
      <c r="N145" s="85" t="s">
        <v>560</v>
      </c>
      <c r="O145" s="66" t="s">
        <v>527</v>
      </c>
      <c r="P145" s="63">
        <v>0</v>
      </c>
      <c r="Q145" s="63"/>
      <c r="R145" s="51"/>
      <c r="S145" s="51"/>
      <c r="T145" s="51"/>
    </row>
    <row r="146" spans="1:20" ht="31.5">
      <c r="A146" s="66"/>
      <c r="B146" s="67"/>
      <c r="C146" s="68" t="s">
        <v>522</v>
      </c>
      <c r="D146" s="67" t="s">
        <v>561</v>
      </c>
      <c r="E146" s="66" t="s">
        <v>300</v>
      </c>
      <c r="F146" s="83">
        <v>148</v>
      </c>
      <c r="G146" s="70" t="str">
        <f t="shared" si="1"/>
        <v>K</v>
      </c>
      <c r="H146" s="86">
        <v>454</v>
      </c>
      <c r="I146" s="65">
        <v>57</v>
      </c>
      <c r="J146" s="65">
        <v>2</v>
      </c>
      <c r="K146" s="65">
        <v>0</v>
      </c>
      <c r="L146" s="71" t="s">
        <v>301</v>
      </c>
      <c r="M146" s="66" t="str">
        <f t="shared" si="2"/>
        <v>X</v>
      </c>
      <c r="N146" s="87" t="s">
        <v>562</v>
      </c>
      <c r="O146" s="63" t="s">
        <v>339</v>
      </c>
      <c r="P146" s="66">
        <v>0</v>
      </c>
      <c r="Q146" s="66"/>
      <c r="R146" s="51"/>
      <c r="S146" s="51"/>
      <c r="T146" s="51"/>
    </row>
    <row r="147" spans="1:20" ht="31.5">
      <c r="A147" s="63"/>
      <c r="B147" s="72"/>
      <c r="C147" s="61" t="s">
        <v>522</v>
      </c>
      <c r="D147" s="72" t="s">
        <v>563</v>
      </c>
      <c r="E147" s="63" t="s">
        <v>300</v>
      </c>
      <c r="F147" s="83">
        <v>118</v>
      </c>
      <c r="G147" s="64" t="str">
        <f t="shared" si="1"/>
        <v>K</v>
      </c>
      <c r="H147" s="84">
        <v>485</v>
      </c>
      <c r="I147" s="71">
        <v>72</v>
      </c>
      <c r="J147" s="71">
        <v>2</v>
      </c>
      <c r="K147" s="71">
        <v>2</v>
      </c>
      <c r="L147" s="65" t="s">
        <v>266</v>
      </c>
      <c r="M147" s="63" t="str">
        <f t="shared" si="2"/>
        <v>X</v>
      </c>
      <c r="N147" s="85" t="s">
        <v>526</v>
      </c>
      <c r="O147" s="66" t="s">
        <v>377</v>
      </c>
      <c r="P147" s="63">
        <v>0</v>
      </c>
      <c r="Q147" s="63"/>
      <c r="R147" s="51"/>
      <c r="S147" s="51"/>
      <c r="T147" s="51"/>
    </row>
    <row r="148" spans="1:20" ht="31.5">
      <c r="A148" s="66"/>
      <c r="B148" s="67"/>
      <c r="C148" s="68" t="s">
        <v>522</v>
      </c>
      <c r="D148" s="67" t="s">
        <v>564</v>
      </c>
      <c r="E148" s="66" t="s">
        <v>300</v>
      </c>
      <c r="F148" s="83">
        <v>101</v>
      </c>
      <c r="G148" s="70" t="str">
        <f t="shared" si="1"/>
        <v>K</v>
      </c>
      <c r="H148" s="86">
        <v>272</v>
      </c>
      <c r="I148" s="65">
        <v>67</v>
      </c>
      <c r="J148" s="65">
        <v>0</v>
      </c>
      <c r="K148" s="65">
        <v>0</v>
      </c>
      <c r="L148" s="71" t="s">
        <v>565</v>
      </c>
      <c r="M148" s="66" t="str">
        <f t="shared" si="2"/>
        <v>X</v>
      </c>
      <c r="N148" s="87" t="s">
        <v>566</v>
      </c>
      <c r="O148" s="63" t="s">
        <v>339</v>
      </c>
      <c r="P148" s="66">
        <v>0</v>
      </c>
      <c r="Q148" s="66"/>
      <c r="R148" s="51"/>
      <c r="S148" s="51"/>
      <c r="T148" s="51"/>
    </row>
    <row r="149" spans="1:20" ht="31.5">
      <c r="A149" s="63"/>
      <c r="B149" s="72"/>
      <c r="C149" s="61" t="s">
        <v>522</v>
      </c>
      <c r="D149" s="72" t="s">
        <v>567</v>
      </c>
      <c r="E149" s="63" t="s">
        <v>265</v>
      </c>
      <c r="F149" s="83">
        <v>164</v>
      </c>
      <c r="G149" s="64" t="str">
        <f t="shared" si="1"/>
        <v>K</v>
      </c>
      <c r="H149" s="84">
        <v>566</v>
      </c>
      <c r="I149" s="71">
        <v>102</v>
      </c>
      <c r="J149" s="71">
        <v>0</v>
      </c>
      <c r="K149" s="71">
        <v>1</v>
      </c>
      <c r="L149" s="65" t="s">
        <v>301</v>
      </c>
      <c r="M149" s="63" t="str">
        <f t="shared" si="2"/>
        <v>X</v>
      </c>
      <c r="N149" s="85" t="s">
        <v>568</v>
      </c>
      <c r="O149" s="66" t="s">
        <v>339</v>
      </c>
      <c r="P149" s="63">
        <v>0</v>
      </c>
      <c r="Q149" s="63"/>
      <c r="R149" s="51"/>
      <c r="S149" s="51"/>
      <c r="T149" s="51"/>
    </row>
    <row r="150" spans="1:20" ht="31.5">
      <c r="A150" s="66"/>
      <c r="B150" s="67"/>
      <c r="C150" s="68" t="s">
        <v>522</v>
      </c>
      <c r="D150" s="67" t="s">
        <v>569</v>
      </c>
      <c r="E150" s="66" t="s">
        <v>300</v>
      </c>
      <c r="F150" s="83">
        <v>67</v>
      </c>
      <c r="G150" s="70" t="str">
        <f t="shared" si="1"/>
        <v>K</v>
      </c>
      <c r="H150" s="86">
        <v>247</v>
      </c>
      <c r="I150" s="65">
        <v>36</v>
      </c>
      <c r="J150" s="65">
        <v>0</v>
      </c>
      <c r="K150" s="65">
        <v>0</v>
      </c>
      <c r="L150" s="71" t="s">
        <v>301</v>
      </c>
      <c r="M150" s="66" t="str">
        <f t="shared" si="2"/>
        <v>X</v>
      </c>
      <c r="N150" s="87" t="s">
        <v>570</v>
      </c>
      <c r="O150" s="63" t="s">
        <v>353</v>
      </c>
      <c r="P150" s="66">
        <v>0</v>
      </c>
      <c r="Q150" s="66"/>
      <c r="R150" s="51"/>
      <c r="S150" s="51"/>
      <c r="T150" s="51"/>
    </row>
    <row r="151" spans="1:20" ht="31.5">
      <c r="A151" s="63"/>
      <c r="B151" s="72"/>
      <c r="C151" s="61" t="s">
        <v>522</v>
      </c>
      <c r="D151" s="72" t="s">
        <v>571</v>
      </c>
      <c r="E151" s="63" t="s">
        <v>300</v>
      </c>
      <c r="F151" s="83">
        <v>143</v>
      </c>
      <c r="G151" s="64" t="str">
        <f t="shared" si="1"/>
        <v>K</v>
      </c>
      <c r="H151" s="84">
        <v>471</v>
      </c>
      <c r="I151" s="71">
        <v>77</v>
      </c>
      <c r="J151" s="71">
        <v>0</v>
      </c>
      <c r="K151" s="71">
        <v>0</v>
      </c>
      <c r="L151" s="65" t="s">
        <v>301</v>
      </c>
      <c r="M151" s="63" t="str">
        <f t="shared" si="2"/>
        <v>X</v>
      </c>
      <c r="N151" s="85" t="s">
        <v>572</v>
      </c>
      <c r="O151" s="66" t="s">
        <v>309</v>
      </c>
      <c r="P151" s="63">
        <v>0</v>
      </c>
      <c r="Q151" s="63"/>
      <c r="R151" s="51"/>
      <c r="S151" s="51"/>
      <c r="T151" s="51"/>
    </row>
    <row r="152" spans="1:20" ht="31.5">
      <c r="A152" s="66"/>
      <c r="B152" s="67"/>
      <c r="C152" s="68" t="s">
        <v>522</v>
      </c>
      <c r="D152" s="67" t="s">
        <v>573</v>
      </c>
      <c r="E152" s="66" t="s">
        <v>300</v>
      </c>
      <c r="F152" s="83">
        <v>67</v>
      </c>
      <c r="G152" s="70" t="str">
        <f t="shared" si="1"/>
        <v>K</v>
      </c>
      <c r="H152" s="86">
        <v>331</v>
      </c>
      <c r="I152" s="65">
        <v>25</v>
      </c>
      <c r="J152" s="65">
        <v>0</v>
      </c>
      <c r="K152" s="65">
        <v>1</v>
      </c>
      <c r="L152" s="71" t="s">
        <v>351</v>
      </c>
      <c r="M152" s="66" t="str">
        <f t="shared" si="2"/>
        <v>X</v>
      </c>
      <c r="N152" s="87" t="s">
        <v>574</v>
      </c>
      <c r="O152" s="63" t="s">
        <v>410</v>
      </c>
      <c r="P152" s="66">
        <v>0</v>
      </c>
      <c r="Q152" s="66"/>
      <c r="R152" s="51"/>
      <c r="S152" s="51"/>
      <c r="T152" s="51"/>
    </row>
    <row r="153" spans="1:20" ht="31.5">
      <c r="A153" s="63"/>
      <c r="B153" s="72"/>
      <c r="C153" s="61" t="s">
        <v>522</v>
      </c>
      <c r="D153" s="72" t="s">
        <v>575</v>
      </c>
      <c r="E153" s="63" t="s">
        <v>300</v>
      </c>
      <c r="F153" s="83">
        <v>122</v>
      </c>
      <c r="G153" s="64" t="str">
        <f t="shared" si="1"/>
        <v>K</v>
      </c>
      <c r="H153" s="84">
        <v>364</v>
      </c>
      <c r="I153" s="71">
        <v>57</v>
      </c>
      <c r="J153" s="71">
        <v>2</v>
      </c>
      <c r="K153" s="71">
        <v>0</v>
      </c>
      <c r="L153" s="65" t="s">
        <v>318</v>
      </c>
      <c r="M153" s="63" t="str">
        <f t="shared" si="2"/>
        <v>X</v>
      </c>
      <c r="N153" s="85" t="s">
        <v>576</v>
      </c>
      <c r="O153" s="66" t="s">
        <v>309</v>
      </c>
      <c r="P153" s="63">
        <v>0</v>
      </c>
      <c r="Q153" s="63"/>
      <c r="R153" s="51"/>
      <c r="S153" s="51"/>
      <c r="T153" s="51"/>
    </row>
    <row r="154" spans="1:20" ht="31.5">
      <c r="A154" s="66"/>
      <c r="B154" s="67"/>
      <c r="C154" s="68" t="s">
        <v>522</v>
      </c>
      <c r="D154" s="67" t="s">
        <v>577</v>
      </c>
      <c r="E154" s="66" t="s">
        <v>300</v>
      </c>
      <c r="F154" s="83">
        <v>157</v>
      </c>
      <c r="G154" s="70" t="str">
        <f t="shared" si="1"/>
        <v>K</v>
      </c>
      <c r="H154" s="86">
        <v>450</v>
      </c>
      <c r="I154" s="65">
        <v>115</v>
      </c>
      <c r="J154" s="65">
        <v>0</v>
      </c>
      <c r="K154" s="65">
        <v>0</v>
      </c>
      <c r="L154" s="71" t="s">
        <v>318</v>
      </c>
      <c r="M154" s="66" t="str">
        <f t="shared" si="2"/>
        <v>X</v>
      </c>
      <c r="N154" s="87" t="s">
        <v>578</v>
      </c>
      <c r="O154" s="63" t="s">
        <v>309</v>
      </c>
      <c r="P154" s="66">
        <v>0</v>
      </c>
      <c r="Q154" s="66"/>
      <c r="R154" s="51"/>
      <c r="S154" s="51"/>
      <c r="T154" s="51"/>
    </row>
    <row r="155" spans="1:20" ht="31.5">
      <c r="A155" s="63"/>
      <c r="B155" s="72"/>
      <c r="C155" s="61" t="s">
        <v>522</v>
      </c>
      <c r="D155" s="72" t="s">
        <v>579</v>
      </c>
      <c r="E155" s="63" t="s">
        <v>300</v>
      </c>
      <c r="F155" s="83">
        <v>136</v>
      </c>
      <c r="G155" s="64" t="str">
        <f t="shared" si="1"/>
        <v>K</v>
      </c>
      <c r="H155" s="84">
        <v>585</v>
      </c>
      <c r="I155" s="71">
        <v>100</v>
      </c>
      <c r="J155" s="71">
        <v>0</v>
      </c>
      <c r="K155" s="71">
        <v>2</v>
      </c>
      <c r="L155" s="65" t="s">
        <v>301</v>
      </c>
      <c r="M155" s="63" t="str">
        <f t="shared" si="2"/>
        <v>X</v>
      </c>
      <c r="N155" s="85" t="s">
        <v>580</v>
      </c>
      <c r="O155" s="66" t="s">
        <v>410</v>
      </c>
      <c r="P155" s="63">
        <v>0</v>
      </c>
      <c r="Q155" s="63"/>
      <c r="R155" s="51"/>
      <c r="S155" s="51"/>
      <c r="T155" s="51"/>
    </row>
    <row r="156" spans="1:20" ht="31.5">
      <c r="A156" s="66"/>
      <c r="B156" s="67"/>
      <c r="C156" s="68" t="s">
        <v>522</v>
      </c>
      <c r="D156" s="67" t="s">
        <v>581</v>
      </c>
      <c r="E156" s="66" t="s">
        <v>300</v>
      </c>
      <c r="F156" s="83">
        <v>85</v>
      </c>
      <c r="G156" s="70" t="str">
        <f t="shared" si="1"/>
        <v>K</v>
      </c>
      <c r="H156" s="86">
        <v>264</v>
      </c>
      <c r="I156" s="65">
        <v>55</v>
      </c>
      <c r="J156" s="65">
        <v>1</v>
      </c>
      <c r="K156" s="65">
        <v>0</v>
      </c>
      <c r="L156" s="71" t="s">
        <v>290</v>
      </c>
      <c r="M156" s="66" t="str">
        <f t="shared" si="2"/>
        <v>C</v>
      </c>
      <c r="N156" s="87" t="s">
        <v>582</v>
      </c>
      <c r="O156" s="63" t="s">
        <v>268</v>
      </c>
      <c r="P156" s="66">
        <v>0</v>
      </c>
      <c r="Q156" s="66"/>
      <c r="R156" s="51"/>
      <c r="S156" s="51"/>
      <c r="T156" s="51"/>
    </row>
    <row r="157" spans="1:20" ht="31.5">
      <c r="A157" s="63"/>
      <c r="B157" s="72"/>
      <c r="C157" s="61" t="s">
        <v>522</v>
      </c>
      <c r="D157" s="72" t="s">
        <v>583</v>
      </c>
      <c r="E157" s="63" t="s">
        <v>300</v>
      </c>
      <c r="F157" s="83">
        <v>100</v>
      </c>
      <c r="G157" s="64" t="str">
        <f t="shared" si="1"/>
        <v>K</v>
      </c>
      <c r="H157" s="84">
        <v>424</v>
      </c>
      <c r="I157" s="71">
        <v>65</v>
      </c>
      <c r="J157" s="71">
        <v>5</v>
      </c>
      <c r="K157" s="71">
        <v>3</v>
      </c>
      <c r="L157" s="65" t="s">
        <v>351</v>
      </c>
      <c r="M157" s="63" t="str">
        <f t="shared" si="2"/>
        <v>X</v>
      </c>
      <c r="N157" s="85" t="s">
        <v>584</v>
      </c>
      <c r="O157" s="66" t="s">
        <v>286</v>
      </c>
      <c r="P157" s="63">
        <v>0</v>
      </c>
      <c r="Q157" s="63"/>
      <c r="R157" s="51"/>
      <c r="S157" s="51"/>
      <c r="T157" s="51"/>
    </row>
    <row r="158" spans="1:20" ht="31.5">
      <c r="A158" s="66"/>
      <c r="B158" s="67"/>
      <c r="C158" s="68" t="s">
        <v>522</v>
      </c>
      <c r="D158" s="67" t="s">
        <v>585</v>
      </c>
      <c r="E158" s="66" t="s">
        <v>300</v>
      </c>
      <c r="F158" s="83">
        <v>76</v>
      </c>
      <c r="G158" s="70" t="str">
        <f t="shared" si="1"/>
        <v>K</v>
      </c>
      <c r="H158" s="86">
        <v>279</v>
      </c>
      <c r="I158" s="65">
        <v>34</v>
      </c>
      <c r="J158" s="65">
        <v>2</v>
      </c>
      <c r="K158" s="65">
        <v>1</v>
      </c>
      <c r="L158" s="71" t="s">
        <v>318</v>
      </c>
      <c r="M158" s="66" t="str">
        <f t="shared" si="2"/>
        <v>X</v>
      </c>
      <c r="N158" s="87" t="s">
        <v>586</v>
      </c>
      <c r="O158" s="63" t="s">
        <v>268</v>
      </c>
      <c r="P158" s="66">
        <v>0</v>
      </c>
      <c r="Q158" s="66"/>
      <c r="R158" s="51"/>
      <c r="S158" s="51"/>
      <c r="T158" s="51"/>
    </row>
    <row r="159" spans="1:20" ht="31.5">
      <c r="A159" s="63"/>
      <c r="B159" s="72"/>
      <c r="C159" s="61" t="s">
        <v>522</v>
      </c>
      <c r="D159" s="72" t="s">
        <v>587</v>
      </c>
      <c r="E159" s="63" t="s">
        <v>300</v>
      </c>
      <c r="F159" s="83">
        <v>105</v>
      </c>
      <c r="G159" s="64" t="str">
        <f t="shared" si="1"/>
        <v>K</v>
      </c>
      <c r="H159" s="84">
        <v>318</v>
      </c>
      <c r="I159" s="71">
        <v>71</v>
      </c>
      <c r="J159" s="71">
        <v>5</v>
      </c>
      <c r="K159" s="71">
        <v>5</v>
      </c>
      <c r="L159" s="65" t="s">
        <v>311</v>
      </c>
      <c r="M159" s="63" t="str">
        <f t="shared" si="2"/>
        <v>X</v>
      </c>
      <c r="N159" s="85" t="s">
        <v>588</v>
      </c>
      <c r="O159" s="66" t="s">
        <v>377</v>
      </c>
      <c r="P159" s="63">
        <v>0</v>
      </c>
      <c r="Q159" s="63"/>
      <c r="R159" s="51"/>
      <c r="S159" s="51"/>
      <c r="T159" s="51"/>
    </row>
    <row r="160" spans="1:20" ht="31.5">
      <c r="A160" s="66"/>
      <c r="B160" s="67"/>
      <c r="C160" s="68" t="s">
        <v>522</v>
      </c>
      <c r="D160" s="67" t="s">
        <v>589</v>
      </c>
      <c r="E160" s="66" t="s">
        <v>300</v>
      </c>
      <c r="F160" s="83">
        <v>128</v>
      </c>
      <c r="G160" s="70" t="str">
        <f t="shared" si="1"/>
        <v>K</v>
      </c>
      <c r="H160" s="86">
        <v>552</v>
      </c>
      <c r="I160" s="65">
        <v>54</v>
      </c>
      <c r="J160" s="65">
        <v>1</v>
      </c>
      <c r="K160" s="65">
        <v>0</v>
      </c>
      <c r="L160" s="71" t="s">
        <v>318</v>
      </c>
      <c r="M160" s="66" t="str">
        <f t="shared" si="2"/>
        <v>X</v>
      </c>
      <c r="N160" s="87" t="s">
        <v>590</v>
      </c>
      <c r="O160" s="63" t="s">
        <v>339</v>
      </c>
      <c r="P160" s="66">
        <v>0</v>
      </c>
      <c r="Q160" s="66"/>
      <c r="R160" s="51"/>
      <c r="S160" s="51"/>
      <c r="T160" s="51"/>
    </row>
    <row r="161" spans="1:20" ht="31.5">
      <c r="A161" s="63"/>
      <c r="B161" s="72"/>
      <c r="C161" s="61" t="s">
        <v>522</v>
      </c>
      <c r="D161" s="72" t="s">
        <v>591</v>
      </c>
      <c r="E161" s="63" t="s">
        <v>270</v>
      </c>
      <c r="F161" s="83">
        <v>224</v>
      </c>
      <c r="G161" s="64" t="str">
        <f t="shared" si="1"/>
        <v>K</v>
      </c>
      <c r="H161" s="84">
        <v>665</v>
      </c>
      <c r="I161" s="71">
        <v>170</v>
      </c>
      <c r="J161" s="71">
        <v>0</v>
      </c>
      <c r="K161" s="71">
        <v>0</v>
      </c>
      <c r="L161" s="65" t="s">
        <v>592</v>
      </c>
      <c r="M161" s="63" t="str">
        <f t="shared" si="2"/>
        <v>X</v>
      </c>
      <c r="N161" s="85" t="s">
        <v>593</v>
      </c>
      <c r="O161" s="66" t="s">
        <v>309</v>
      </c>
      <c r="P161" s="63">
        <v>0</v>
      </c>
      <c r="Q161" s="63"/>
      <c r="R161" s="51"/>
      <c r="S161" s="51"/>
      <c r="T161" s="51"/>
    </row>
    <row r="162" spans="1:20" ht="31.5">
      <c r="A162" s="66"/>
      <c r="B162" s="67"/>
      <c r="C162" s="68" t="s">
        <v>522</v>
      </c>
      <c r="D162" s="69" t="s">
        <v>594</v>
      </c>
      <c r="E162" s="66" t="s">
        <v>300</v>
      </c>
      <c r="F162" s="83">
        <v>90</v>
      </c>
      <c r="G162" s="70" t="str">
        <f t="shared" si="1"/>
        <v>K</v>
      </c>
      <c r="H162" s="86">
        <v>316</v>
      </c>
      <c r="I162" s="65">
        <v>46</v>
      </c>
      <c r="J162" s="65">
        <v>2</v>
      </c>
      <c r="K162" s="65">
        <v>3</v>
      </c>
      <c r="L162" s="71" t="s">
        <v>290</v>
      </c>
      <c r="M162" s="66" t="str">
        <f t="shared" si="2"/>
        <v>C</v>
      </c>
      <c r="N162" s="87" t="s">
        <v>595</v>
      </c>
      <c r="O162" s="63" t="s">
        <v>362</v>
      </c>
      <c r="P162" s="66">
        <v>0</v>
      </c>
      <c r="Q162" s="66"/>
      <c r="R162" s="51"/>
      <c r="S162" s="51"/>
      <c r="T162" s="51"/>
    </row>
    <row r="163" spans="1:20" ht="31.5">
      <c r="A163" s="63"/>
      <c r="B163" s="72"/>
      <c r="C163" s="61" t="s">
        <v>522</v>
      </c>
      <c r="D163" s="62" t="s">
        <v>596</v>
      </c>
      <c r="E163" s="63" t="s">
        <v>300</v>
      </c>
      <c r="F163" s="83">
        <v>96</v>
      </c>
      <c r="G163" s="64" t="str">
        <f t="shared" si="1"/>
        <v>K</v>
      </c>
      <c r="H163" s="84">
        <v>335</v>
      </c>
      <c r="I163" s="71">
        <v>50</v>
      </c>
      <c r="J163" s="71">
        <v>4</v>
      </c>
      <c r="K163" s="71">
        <v>5</v>
      </c>
      <c r="L163" s="65" t="s">
        <v>565</v>
      </c>
      <c r="M163" s="63" t="str">
        <f t="shared" si="2"/>
        <v>X</v>
      </c>
      <c r="N163" s="85" t="s">
        <v>597</v>
      </c>
      <c r="O163" s="66" t="s">
        <v>286</v>
      </c>
      <c r="P163" s="63">
        <v>0</v>
      </c>
      <c r="Q163" s="63"/>
      <c r="R163" s="51"/>
      <c r="S163" s="51"/>
      <c r="T163" s="51"/>
    </row>
    <row r="164" spans="1:20" ht="31.5">
      <c r="A164" s="66"/>
      <c r="B164" s="67"/>
      <c r="C164" s="68" t="s">
        <v>522</v>
      </c>
      <c r="D164" s="69" t="s">
        <v>598</v>
      </c>
      <c r="E164" s="66" t="s">
        <v>300</v>
      </c>
      <c r="F164" s="83">
        <v>86</v>
      </c>
      <c r="G164" s="70" t="str">
        <f t="shared" si="1"/>
        <v>K</v>
      </c>
      <c r="H164" s="86">
        <v>286</v>
      </c>
      <c r="I164" s="65">
        <v>32</v>
      </c>
      <c r="J164" s="65">
        <v>2</v>
      </c>
      <c r="K164" s="65">
        <v>1</v>
      </c>
      <c r="L164" s="71" t="s">
        <v>311</v>
      </c>
      <c r="M164" s="66" t="str">
        <f t="shared" si="2"/>
        <v>X</v>
      </c>
      <c r="N164" s="87" t="s">
        <v>572</v>
      </c>
      <c r="O164" s="63" t="s">
        <v>268</v>
      </c>
      <c r="P164" s="66">
        <v>0</v>
      </c>
      <c r="Q164" s="66"/>
      <c r="R164" s="51"/>
      <c r="S164" s="51"/>
      <c r="T164" s="51"/>
    </row>
    <row r="165" spans="1:20" ht="31.5">
      <c r="A165" s="63"/>
      <c r="B165" s="72"/>
      <c r="C165" s="61" t="s">
        <v>522</v>
      </c>
      <c r="D165" s="62" t="s">
        <v>599</v>
      </c>
      <c r="E165" s="63" t="s">
        <v>300</v>
      </c>
      <c r="F165" s="83">
        <v>91</v>
      </c>
      <c r="G165" s="64" t="str">
        <f t="shared" si="1"/>
        <v>K</v>
      </c>
      <c r="H165" s="84">
        <v>224</v>
      </c>
      <c r="I165" s="71">
        <v>28</v>
      </c>
      <c r="J165" s="71">
        <v>2</v>
      </c>
      <c r="K165" s="71">
        <v>0</v>
      </c>
      <c r="L165" s="65" t="s">
        <v>311</v>
      </c>
      <c r="M165" s="63" t="str">
        <f t="shared" si="2"/>
        <v>X</v>
      </c>
      <c r="N165" s="85" t="s">
        <v>600</v>
      </c>
      <c r="O165" s="66" t="s">
        <v>305</v>
      </c>
      <c r="P165" s="63">
        <v>0</v>
      </c>
      <c r="Q165" s="63"/>
      <c r="R165" s="51"/>
      <c r="S165" s="51"/>
      <c r="T165" s="51"/>
    </row>
    <row r="166" spans="1:20" ht="31.5">
      <c r="A166" s="66"/>
      <c r="B166" s="67"/>
      <c r="C166" s="68" t="s">
        <v>522</v>
      </c>
      <c r="D166" s="69" t="s">
        <v>601</v>
      </c>
      <c r="E166" s="66" t="s">
        <v>300</v>
      </c>
      <c r="F166" s="83">
        <v>95</v>
      </c>
      <c r="G166" s="70" t="str">
        <f t="shared" si="1"/>
        <v>K</v>
      </c>
      <c r="H166" s="86">
        <v>253</v>
      </c>
      <c r="I166" s="65">
        <v>36</v>
      </c>
      <c r="J166" s="65">
        <v>3</v>
      </c>
      <c r="K166" s="65">
        <v>2</v>
      </c>
      <c r="L166" s="71" t="s">
        <v>301</v>
      </c>
      <c r="M166" s="66" t="str">
        <f t="shared" si="2"/>
        <v>X</v>
      </c>
      <c r="N166" s="87" t="s">
        <v>602</v>
      </c>
      <c r="O166" s="63" t="s">
        <v>286</v>
      </c>
      <c r="P166" s="66">
        <v>0</v>
      </c>
      <c r="Q166" s="66"/>
      <c r="R166" s="51"/>
      <c r="S166" s="51"/>
      <c r="T166" s="51"/>
    </row>
    <row r="167" spans="1:20" ht="31.5">
      <c r="A167" s="63"/>
      <c r="B167" s="72"/>
      <c r="C167" s="61" t="s">
        <v>522</v>
      </c>
      <c r="D167" s="62" t="s">
        <v>603</v>
      </c>
      <c r="E167" s="63" t="s">
        <v>300</v>
      </c>
      <c r="F167" s="83">
        <v>97</v>
      </c>
      <c r="G167" s="64" t="str">
        <f t="shared" si="1"/>
        <v>K</v>
      </c>
      <c r="H167" s="84">
        <v>330</v>
      </c>
      <c r="I167" s="71">
        <v>66</v>
      </c>
      <c r="J167" s="71">
        <v>0</v>
      </c>
      <c r="K167" s="71">
        <v>0</v>
      </c>
      <c r="L167" s="65" t="s">
        <v>604</v>
      </c>
      <c r="M167" s="63" t="str">
        <f t="shared" si="2"/>
        <v>X</v>
      </c>
      <c r="N167" s="85" t="s">
        <v>605</v>
      </c>
      <c r="O167" s="66" t="s">
        <v>426</v>
      </c>
      <c r="P167" s="63">
        <v>0</v>
      </c>
      <c r="Q167" s="63"/>
      <c r="R167" s="51"/>
      <c r="S167" s="51"/>
      <c r="T167" s="51"/>
    </row>
    <row r="168" spans="1:20" ht="31.5">
      <c r="A168" s="66"/>
      <c r="B168" s="67"/>
      <c r="C168" s="68" t="s">
        <v>522</v>
      </c>
      <c r="D168" s="69" t="s">
        <v>606</v>
      </c>
      <c r="E168" s="66" t="s">
        <v>300</v>
      </c>
      <c r="F168" s="83">
        <v>133</v>
      </c>
      <c r="G168" s="70" t="str">
        <f t="shared" si="1"/>
        <v>K</v>
      </c>
      <c r="H168" s="86">
        <v>496</v>
      </c>
      <c r="I168" s="65">
        <v>89</v>
      </c>
      <c r="J168" s="65">
        <v>4</v>
      </c>
      <c r="K168" s="65">
        <v>2</v>
      </c>
      <c r="L168" s="71" t="s">
        <v>301</v>
      </c>
      <c r="M168" s="66" t="str">
        <f t="shared" si="2"/>
        <v>X</v>
      </c>
      <c r="N168" s="87" t="s">
        <v>580</v>
      </c>
      <c r="O168" s="63" t="s">
        <v>268</v>
      </c>
      <c r="P168" s="66">
        <v>0</v>
      </c>
      <c r="Q168" s="66"/>
      <c r="R168" s="51"/>
      <c r="S168" s="51"/>
      <c r="T168" s="51"/>
    </row>
    <row r="169" spans="1:20" ht="31.5">
      <c r="A169" s="63"/>
      <c r="B169" s="72"/>
      <c r="C169" s="61" t="s">
        <v>522</v>
      </c>
      <c r="D169" s="62" t="s">
        <v>607</v>
      </c>
      <c r="E169" s="63" t="s">
        <v>300</v>
      </c>
      <c r="F169" s="83">
        <v>105</v>
      </c>
      <c r="G169" s="64" t="str">
        <f t="shared" si="1"/>
        <v>K</v>
      </c>
      <c r="H169" s="84">
        <v>423</v>
      </c>
      <c r="I169" s="71">
        <v>72</v>
      </c>
      <c r="J169" s="71">
        <v>5</v>
      </c>
      <c r="K169" s="71">
        <v>3</v>
      </c>
      <c r="L169" s="65" t="s">
        <v>301</v>
      </c>
      <c r="M169" s="63" t="str">
        <f t="shared" si="2"/>
        <v>X</v>
      </c>
      <c r="N169" s="85" t="s">
        <v>568</v>
      </c>
      <c r="O169" s="66" t="s">
        <v>268</v>
      </c>
      <c r="P169" s="63">
        <v>0</v>
      </c>
      <c r="Q169" s="63"/>
      <c r="R169" s="51"/>
      <c r="S169" s="51"/>
      <c r="T169" s="51"/>
    </row>
    <row r="170" spans="1:20" ht="31.5">
      <c r="A170" s="66"/>
      <c r="B170" s="67"/>
      <c r="C170" s="68" t="s">
        <v>522</v>
      </c>
      <c r="D170" s="69" t="s">
        <v>608</v>
      </c>
      <c r="E170" s="66" t="s">
        <v>300</v>
      </c>
      <c r="F170" s="83">
        <v>64</v>
      </c>
      <c r="G170" s="70" t="str">
        <f t="shared" si="1"/>
        <v>K</v>
      </c>
      <c r="H170" s="86">
        <v>225</v>
      </c>
      <c r="I170" s="65">
        <v>16</v>
      </c>
      <c r="J170" s="65">
        <v>2</v>
      </c>
      <c r="K170" s="65">
        <v>0</v>
      </c>
      <c r="L170" s="71" t="s">
        <v>301</v>
      </c>
      <c r="M170" s="66" t="str">
        <f t="shared" si="2"/>
        <v>X</v>
      </c>
      <c r="N170" s="87" t="s">
        <v>609</v>
      </c>
      <c r="O170" s="63" t="s">
        <v>286</v>
      </c>
      <c r="P170" s="66">
        <v>0</v>
      </c>
      <c r="Q170" s="66"/>
      <c r="R170" s="51"/>
      <c r="S170" s="51"/>
      <c r="T170" s="51"/>
    </row>
    <row r="171" spans="1:20" ht="31.5">
      <c r="A171" s="63"/>
      <c r="B171" s="72"/>
      <c r="C171" s="61" t="s">
        <v>522</v>
      </c>
      <c r="D171" s="62" t="s">
        <v>610</v>
      </c>
      <c r="E171" s="63" t="s">
        <v>300</v>
      </c>
      <c r="F171" s="83">
        <v>75</v>
      </c>
      <c r="G171" s="64" t="str">
        <f t="shared" si="1"/>
        <v>K</v>
      </c>
      <c r="H171" s="84">
        <v>243</v>
      </c>
      <c r="I171" s="71">
        <v>47</v>
      </c>
      <c r="J171" s="71">
        <v>6</v>
      </c>
      <c r="K171" s="71">
        <v>4</v>
      </c>
      <c r="L171" s="65" t="s">
        <v>301</v>
      </c>
      <c r="M171" s="63" t="str">
        <f t="shared" si="2"/>
        <v>X</v>
      </c>
      <c r="N171" s="85" t="s">
        <v>611</v>
      </c>
      <c r="O171" s="66" t="s">
        <v>377</v>
      </c>
      <c r="P171" s="63">
        <v>0</v>
      </c>
      <c r="Q171" s="63"/>
      <c r="R171" s="51"/>
      <c r="S171" s="51"/>
      <c r="T171" s="51"/>
    </row>
    <row r="172" spans="1:20" ht="31.5">
      <c r="A172" s="66"/>
      <c r="B172" s="67"/>
      <c r="C172" s="68" t="s">
        <v>522</v>
      </c>
      <c r="D172" s="69" t="s">
        <v>457</v>
      </c>
      <c r="E172" s="66" t="s">
        <v>300</v>
      </c>
      <c r="F172" s="83">
        <v>116</v>
      </c>
      <c r="G172" s="70" t="str">
        <f t="shared" si="1"/>
        <v>K</v>
      </c>
      <c r="H172" s="86">
        <v>429</v>
      </c>
      <c r="I172" s="65">
        <v>66</v>
      </c>
      <c r="J172" s="65">
        <v>3</v>
      </c>
      <c r="K172" s="65">
        <v>8</v>
      </c>
      <c r="L172" s="71" t="s">
        <v>274</v>
      </c>
      <c r="M172" s="66" t="str">
        <f t="shared" si="2"/>
        <v>X</v>
      </c>
      <c r="N172" s="87" t="s">
        <v>612</v>
      </c>
      <c r="O172" s="63" t="s">
        <v>305</v>
      </c>
      <c r="P172" s="66">
        <v>0</v>
      </c>
      <c r="Q172" s="66"/>
      <c r="R172" s="51"/>
      <c r="S172" s="51"/>
      <c r="T172" s="51"/>
    </row>
    <row r="173" spans="1:20" ht="31.5">
      <c r="A173" s="63"/>
      <c r="B173" s="72"/>
      <c r="C173" s="61" t="s">
        <v>522</v>
      </c>
      <c r="D173" s="62" t="s">
        <v>613</v>
      </c>
      <c r="E173" s="63" t="s">
        <v>300</v>
      </c>
      <c r="F173" s="83">
        <v>113</v>
      </c>
      <c r="G173" s="64" t="str">
        <f t="shared" si="1"/>
        <v>K</v>
      </c>
      <c r="H173" s="84">
        <v>413</v>
      </c>
      <c r="I173" s="71">
        <v>57</v>
      </c>
      <c r="J173" s="71">
        <v>5</v>
      </c>
      <c r="K173" s="71">
        <v>0</v>
      </c>
      <c r="L173" s="65" t="s">
        <v>274</v>
      </c>
      <c r="M173" s="63" t="str">
        <f t="shared" si="2"/>
        <v>X</v>
      </c>
      <c r="N173" s="85" t="s">
        <v>614</v>
      </c>
      <c r="O173" s="66" t="s">
        <v>305</v>
      </c>
      <c r="P173" s="63">
        <v>0</v>
      </c>
      <c r="Q173" s="63"/>
      <c r="R173" s="51"/>
      <c r="S173" s="51"/>
      <c r="T173" s="51"/>
    </row>
    <row r="174" spans="1:20" ht="31.5">
      <c r="A174" s="80">
        <f t="shared" ref="A174:A183" si="6">IF(LEN(B174)=0,"",SUBTOTAL(3,$B$3:B174))</f>
        <v>5</v>
      </c>
      <c r="B174" s="81" t="s">
        <v>615</v>
      </c>
      <c r="C174" s="68" t="s">
        <v>615</v>
      </c>
      <c r="D174" s="67" t="s">
        <v>559</v>
      </c>
      <c r="E174" s="66" t="s">
        <v>270</v>
      </c>
      <c r="F174" s="84">
        <v>357</v>
      </c>
      <c r="G174" s="70" t="str">
        <f t="shared" si="1"/>
        <v>Đ</v>
      </c>
      <c r="H174" s="84">
        <v>1050</v>
      </c>
      <c r="I174" s="71">
        <v>9</v>
      </c>
      <c r="J174" s="66">
        <v>0</v>
      </c>
      <c r="K174" s="66">
        <v>0</v>
      </c>
      <c r="L174" s="71" t="s">
        <v>274</v>
      </c>
      <c r="M174" s="66" t="str">
        <f t="shared" si="2"/>
        <v>X</v>
      </c>
      <c r="N174" s="66" t="s">
        <v>616</v>
      </c>
      <c r="O174" s="66" t="s">
        <v>513</v>
      </c>
      <c r="P174" s="66">
        <v>0</v>
      </c>
      <c r="Q174" s="66"/>
      <c r="R174" s="51"/>
      <c r="S174" s="51"/>
      <c r="T174" s="51"/>
    </row>
    <row r="175" spans="1:20" ht="31.5">
      <c r="A175" s="63" t="str">
        <f t="shared" si="6"/>
        <v/>
      </c>
      <c r="B175" s="72"/>
      <c r="C175" s="61" t="s">
        <v>615</v>
      </c>
      <c r="D175" s="72" t="s">
        <v>561</v>
      </c>
      <c r="E175" s="63" t="s">
        <v>270</v>
      </c>
      <c r="F175" s="86">
        <v>428</v>
      </c>
      <c r="G175" s="64" t="str">
        <f t="shared" si="1"/>
        <v>Đ</v>
      </c>
      <c r="H175" s="86">
        <v>1750</v>
      </c>
      <c r="I175" s="65">
        <v>0</v>
      </c>
      <c r="J175" s="63">
        <v>0</v>
      </c>
      <c r="K175" s="63">
        <v>0</v>
      </c>
      <c r="L175" s="65" t="s">
        <v>274</v>
      </c>
      <c r="M175" s="63" t="str">
        <f t="shared" si="2"/>
        <v>X</v>
      </c>
      <c r="N175" s="63" t="s">
        <v>616</v>
      </c>
      <c r="O175" s="63" t="s">
        <v>377</v>
      </c>
      <c r="P175" s="63">
        <v>0</v>
      </c>
      <c r="Q175" s="63"/>
      <c r="R175" s="51"/>
      <c r="S175" s="51"/>
      <c r="T175" s="51"/>
    </row>
    <row r="176" spans="1:20" ht="31.5">
      <c r="A176" s="66" t="str">
        <f t="shared" si="6"/>
        <v/>
      </c>
      <c r="B176" s="67"/>
      <c r="C176" s="68" t="s">
        <v>615</v>
      </c>
      <c r="D176" s="67" t="s">
        <v>563</v>
      </c>
      <c r="E176" s="66" t="s">
        <v>265</v>
      </c>
      <c r="F176" s="84">
        <v>309</v>
      </c>
      <c r="G176" s="70" t="str">
        <f t="shared" si="1"/>
        <v>Đ</v>
      </c>
      <c r="H176" s="84">
        <v>867</v>
      </c>
      <c r="I176" s="71">
        <v>7</v>
      </c>
      <c r="J176" s="66">
        <v>0</v>
      </c>
      <c r="K176" s="66">
        <v>0</v>
      </c>
      <c r="L176" s="71" t="s">
        <v>318</v>
      </c>
      <c r="M176" s="66" t="str">
        <f t="shared" si="2"/>
        <v>X</v>
      </c>
      <c r="N176" s="66" t="s">
        <v>616</v>
      </c>
      <c r="O176" s="66" t="s">
        <v>325</v>
      </c>
      <c r="P176" s="66">
        <v>0</v>
      </c>
      <c r="Q176" s="66"/>
      <c r="R176" s="51"/>
      <c r="S176" s="51"/>
      <c r="T176" s="51"/>
    </row>
    <row r="177" spans="1:20" ht="31.5">
      <c r="A177" s="63" t="str">
        <f t="shared" si="6"/>
        <v/>
      </c>
      <c r="B177" s="72"/>
      <c r="C177" s="61" t="s">
        <v>615</v>
      </c>
      <c r="D177" s="72" t="s">
        <v>564</v>
      </c>
      <c r="E177" s="63" t="s">
        <v>270</v>
      </c>
      <c r="F177" s="86">
        <v>432</v>
      </c>
      <c r="G177" s="64" t="str">
        <f t="shared" si="1"/>
        <v>Đ</v>
      </c>
      <c r="H177" s="86">
        <v>1403</v>
      </c>
      <c r="I177" s="65">
        <v>30</v>
      </c>
      <c r="J177" s="63">
        <v>1</v>
      </c>
      <c r="K177" s="63">
        <v>0</v>
      </c>
      <c r="L177" s="65" t="s">
        <v>274</v>
      </c>
      <c r="M177" s="63" t="str">
        <f t="shared" si="2"/>
        <v>X</v>
      </c>
      <c r="N177" s="63" t="s">
        <v>616</v>
      </c>
      <c r="O177" s="63" t="s">
        <v>513</v>
      </c>
      <c r="P177" s="63">
        <v>0</v>
      </c>
      <c r="Q177" s="63"/>
      <c r="R177" s="51"/>
      <c r="S177" s="51"/>
      <c r="T177" s="51"/>
    </row>
    <row r="178" spans="1:20" ht="31.5">
      <c r="A178" s="66" t="str">
        <f t="shared" si="6"/>
        <v/>
      </c>
      <c r="B178" s="67"/>
      <c r="C178" s="68" t="s">
        <v>615</v>
      </c>
      <c r="D178" s="67" t="s">
        <v>567</v>
      </c>
      <c r="E178" s="66" t="s">
        <v>265</v>
      </c>
      <c r="F178" s="84">
        <v>339</v>
      </c>
      <c r="G178" s="70" t="str">
        <f t="shared" si="1"/>
        <v>Đ</v>
      </c>
      <c r="H178" s="84">
        <v>1050</v>
      </c>
      <c r="I178" s="71">
        <v>9</v>
      </c>
      <c r="J178" s="66">
        <v>0</v>
      </c>
      <c r="K178" s="66">
        <v>0</v>
      </c>
      <c r="L178" s="71" t="s">
        <v>274</v>
      </c>
      <c r="M178" s="66" t="str">
        <f t="shared" si="2"/>
        <v>X</v>
      </c>
      <c r="N178" s="66" t="s">
        <v>616</v>
      </c>
      <c r="O178" s="66" t="s">
        <v>442</v>
      </c>
      <c r="P178" s="66">
        <v>0</v>
      </c>
      <c r="Q178" s="66"/>
      <c r="R178" s="51"/>
      <c r="S178" s="51"/>
      <c r="T178" s="51"/>
    </row>
    <row r="179" spans="1:20" ht="31.5">
      <c r="A179" s="63" t="str">
        <f t="shared" si="6"/>
        <v/>
      </c>
      <c r="B179" s="72"/>
      <c r="C179" s="61" t="s">
        <v>615</v>
      </c>
      <c r="D179" s="72" t="s">
        <v>569</v>
      </c>
      <c r="E179" s="63" t="s">
        <v>270</v>
      </c>
      <c r="F179" s="86">
        <v>559</v>
      </c>
      <c r="G179" s="64" t="str">
        <f t="shared" si="1"/>
        <v>Đ</v>
      </c>
      <c r="H179" s="86">
        <v>1800</v>
      </c>
      <c r="I179" s="65">
        <v>25</v>
      </c>
      <c r="J179" s="63">
        <v>0</v>
      </c>
      <c r="K179" s="63">
        <v>0</v>
      </c>
      <c r="L179" s="65" t="s">
        <v>274</v>
      </c>
      <c r="M179" s="63" t="str">
        <f t="shared" si="2"/>
        <v>X</v>
      </c>
      <c r="N179" s="63" t="s">
        <v>616</v>
      </c>
      <c r="O179" s="63" t="s">
        <v>377</v>
      </c>
      <c r="P179" s="63">
        <v>0</v>
      </c>
      <c r="Q179" s="63"/>
      <c r="R179" s="51"/>
      <c r="S179" s="51"/>
      <c r="T179" s="51"/>
    </row>
    <row r="180" spans="1:20" ht="31.5">
      <c r="A180" s="66" t="str">
        <f t="shared" si="6"/>
        <v/>
      </c>
      <c r="B180" s="67"/>
      <c r="C180" s="68" t="s">
        <v>615</v>
      </c>
      <c r="D180" s="67" t="s">
        <v>571</v>
      </c>
      <c r="E180" s="66" t="s">
        <v>270</v>
      </c>
      <c r="F180" s="84">
        <v>406</v>
      </c>
      <c r="G180" s="70" t="str">
        <f t="shared" si="1"/>
        <v>Đ</v>
      </c>
      <c r="H180" s="84">
        <v>1265</v>
      </c>
      <c r="I180" s="71">
        <v>23</v>
      </c>
      <c r="J180" s="66">
        <v>0</v>
      </c>
      <c r="K180" s="66">
        <v>0</v>
      </c>
      <c r="L180" s="71" t="s">
        <v>274</v>
      </c>
      <c r="M180" s="66" t="str">
        <f t="shared" si="2"/>
        <v>X</v>
      </c>
      <c r="N180" s="66" t="s">
        <v>616</v>
      </c>
      <c r="O180" s="66" t="s">
        <v>377</v>
      </c>
      <c r="P180" s="66">
        <v>0</v>
      </c>
      <c r="Q180" s="66"/>
      <c r="R180" s="51"/>
      <c r="S180" s="51"/>
      <c r="T180" s="51"/>
    </row>
    <row r="181" spans="1:20" ht="31.5">
      <c r="A181" s="63" t="str">
        <f t="shared" si="6"/>
        <v/>
      </c>
      <c r="B181" s="72"/>
      <c r="C181" s="61" t="s">
        <v>615</v>
      </c>
      <c r="D181" s="72" t="s">
        <v>573</v>
      </c>
      <c r="E181" s="63" t="s">
        <v>270</v>
      </c>
      <c r="F181" s="86">
        <v>436</v>
      </c>
      <c r="G181" s="64" t="str">
        <f t="shared" si="1"/>
        <v>Đ</v>
      </c>
      <c r="H181" s="86">
        <v>1475</v>
      </c>
      <c r="I181" s="65">
        <v>5</v>
      </c>
      <c r="J181" s="63">
        <v>0</v>
      </c>
      <c r="K181" s="63">
        <v>1</v>
      </c>
      <c r="L181" s="65" t="s">
        <v>274</v>
      </c>
      <c r="M181" s="63" t="str">
        <f t="shared" si="2"/>
        <v>X</v>
      </c>
      <c r="N181" s="63" t="s">
        <v>616</v>
      </c>
      <c r="O181" s="63" t="s">
        <v>362</v>
      </c>
      <c r="P181" s="63">
        <v>0</v>
      </c>
      <c r="Q181" s="63"/>
      <c r="R181" s="51"/>
      <c r="S181" s="51"/>
      <c r="T181" s="51"/>
    </row>
    <row r="182" spans="1:20" ht="31.5">
      <c r="A182" s="66" t="str">
        <f t="shared" si="6"/>
        <v/>
      </c>
      <c r="B182" s="67"/>
      <c r="C182" s="68" t="s">
        <v>615</v>
      </c>
      <c r="D182" s="67" t="s">
        <v>575</v>
      </c>
      <c r="E182" s="66" t="s">
        <v>265</v>
      </c>
      <c r="F182" s="84">
        <v>303</v>
      </c>
      <c r="G182" s="70" t="str">
        <f t="shared" si="1"/>
        <v>Đ</v>
      </c>
      <c r="H182" s="84">
        <v>912</v>
      </c>
      <c r="I182" s="71">
        <v>18</v>
      </c>
      <c r="J182" s="66">
        <v>0</v>
      </c>
      <c r="K182" s="66">
        <v>0</v>
      </c>
      <c r="L182" s="71" t="s">
        <v>274</v>
      </c>
      <c r="M182" s="66" t="str">
        <f t="shared" si="2"/>
        <v>X</v>
      </c>
      <c r="N182" s="66" t="s">
        <v>616</v>
      </c>
      <c r="O182" s="66" t="s">
        <v>513</v>
      </c>
      <c r="P182" s="66">
        <v>0</v>
      </c>
      <c r="Q182" s="66"/>
      <c r="R182" s="51"/>
      <c r="S182" s="51"/>
      <c r="T182" s="51"/>
    </row>
    <row r="183" spans="1:20" ht="31.5">
      <c r="A183" s="63" t="str">
        <f t="shared" si="6"/>
        <v/>
      </c>
      <c r="B183" s="72"/>
      <c r="C183" s="61" t="s">
        <v>615</v>
      </c>
      <c r="D183" s="72" t="s">
        <v>577</v>
      </c>
      <c r="E183" s="63" t="s">
        <v>270</v>
      </c>
      <c r="F183" s="86">
        <v>429</v>
      </c>
      <c r="G183" s="64" t="str">
        <f t="shared" si="1"/>
        <v>Đ</v>
      </c>
      <c r="H183" s="86">
        <v>1270</v>
      </c>
      <c r="I183" s="65">
        <v>58</v>
      </c>
      <c r="J183" s="63">
        <v>0</v>
      </c>
      <c r="K183" s="63">
        <v>0</v>
      </c>
      <c r="L183" s="65" t="s">
        <v>274</v>
      </c>
      <c r="M183" s="63" t="str">
        <f t="shared" si="2"/>
        <v>X</v>
      </c>
      <c r="N183" s="63" t="s">
        <v>616</v>
      </c>
      <c r="O183" s="63" t="s">
        <v>369</v>
      </c>
      <c r="P183" s="63">
        <v>0</v>
      </c>
      <c r="Q183" s="63"/>
      <c r="R183" s="51"/>
      <c r="S183" s="51"/>
      <c r="T183" s="51"/>
    </row>
    <row r="184" spans="1:20" ht="31.5">
      <c r="A184" s="66"/>
      <c r="B184" s="67"/>
      <c r="C184" s="68" t="s">
        <v>615</v>
      </c>
      <c r="D184" s="67" t="s">
        <v>579</v>
      </c>
      <c r="E184" s="66" t="s">
        <v>270</v>
      </c>
      <c r="F184" s="84">
        <v>356</v>
      </c>
      <c r="G184" s="70" t="str">
        <f t="shared" si="1"/>
        <v>Đ</v>
      </c>
      <c r="H184" s="84">
        <v>1199</v>
      </c>
      <c r="I184" s="71">
        <v>49</v>
      </c>
      <c r="J184" s="66">
        <v>0</v>
      </c>
      <c r="K184" s="66">
        <v>1</v>
      </c>
      <c r="L184" s="71" t="s">
        <v>274</v>
      </c>
      <c r="M184" s="66" t="str">
        <f t="shared" si="2"/>
        <v>X</v>
      </c>
      <c r="N184" s="66" t="s">
        <v>617</v>
      </c>
      <c r="O184" s="66" t="s">
        <v>325</v>
      </c>
      <c r="P184" s="66">
        <v>0</v>
      </c>
      <c r="Q184" s="66"/>
      <c r="R184" s="51"/>
      <c r="S184" s="51"/>
      <c r="T184" s="51"/>
    </row>
    <row r="185" spans="1:20" ht="31.5">
      <c r="A185" s="63"/>
      <c r="B185" s="72"/>
      <c r="C185" s="61" t="s">
        <v>615</v>
      </c>
      <c r="D185" s="72" t="s">
        <v>581</v>
      </c>
      <c r="E185" s="63" t="s">
        <v>265</v>
      </c>
      <c r="F185" s="86">
        <v>303</v>
      </c>
      <c r="G185" s="64" t="str">
        <f t="shared" si="1"/>
        <v>Đ</v>
      </c>
      <c r="H185" s="86">
        <v>820</v>
      </c>
      <c r="I185" s="65">
        <v>42</v>
      </c>
      <c r="J185" s="63">
        <v>0</v>
      </c>
      <c r="K185" s="63">
        <v>0</v>
      </c>
      <c r="L185" s="65" t="s">
        <v>274</v>
      </c>
      <c r="M185" s="63" t="str">
        <f t="shared" si="2"/>
        <v>X</v>
      </c>
      <c r="N185" s="63" t="s">
        <v>616</v>
      </c>
      <c r="O185" s="63" t="s">
        <v>498</v>
      </c>
      <c r="P185" s="63">
        <v>0</v>
      </c>
      <c r="Q185" s="63"/>
      <c r="R185" s="51"/>
      <c r="S185" s="51"/>
      <c r="T185" s="51"/>
    </row>
    <row r="186" spans="1:20" ht="31.5">
      <c r="A186" s="66"/>
      <c r="B186" s="67"/>
      <c r="C186" s="68" t="s">
        <v>615</v>
      </c>
      <c r="D186" s="67" t="s">
        <v>583</v>
      </c>
      <c r="E186" s="66" t="s">
        <v>270</v>
      </c>
      <c r="F186" s="84">
        <v>396</v>
      </c>
      <c r="G186" s="70" t="str">
        <f t="shared" si="1"/>
        <v>Đ</v>
      </c>
      <c r="H186" s="84">
        <v>1197</v>
      </c>
      <c r="I186" s="71">
        <v>121</v>
      </c>
      <c r="J186" s="66">
        <v>0</v>
      </c>
      <c r="K186" s="66">
        <v>0</v>
      </c>
      <c r="L186" s="71" t="s">
        <v>274</v>
      </c>
      <c r="M186" s="66" t="str">
        <f t="shared" si="2"/>
        <v>X</v>
      </c>
      <c r="N186" s="66" t="s">
        <v>616</v>
      </c>
      <c r="O186" s="66" t="s">
        <v>305</v>
      </c>
      <c r="P186" s="66">
        <v>0</v>
      </c>
      <c r="Q186" s="66"/>
      <c r="R186" s="51"/>
      <c r="S186" s="51"/>
      <c r="T186" s="51"/>
    </row>
    <row r="187" spans="1:20" ht="31.5">
      <c r="A187" s="63"/>
      <c r="B187" s="72"/>
      <c r="C187" s="61" t="s">
        <v>615</v>
      </c>
      <c r="D187" s="72" t="s">
        <v>618</v>
      </c>
      <c r="E187" s="63" t="s">
        <v>265</v>
      </c>
      <c r="F187" s="86">
        <v>287</v>
      </c>
      <c r="G187" s="64" t="str">
        <f t="shared" si="1"/>
        <v>K</v>
      </c>
      <c r="H187" s="86">
        <v>783</v>
      </c>
      <c r="I187" s="65">
        <v>11</v>
      </c>
      <c r="J187" s="63">
        <v>0</v>
      </c>
      <c r="K187" s="63">
        <v>2</v>
      </c>
      <c r="L187" s="65" t="s">
        <v>274</v>
      </c>
      <c r="M187" s="63" t="str">
        <f t="shared" si="2"/>
        <v>X</v>
      </c>
      <c r="N187" s="63" t="s">
        <v>616</v>
      </c>
      <c r="O187" s="63" t="s">
        <v>353</v>
      </c>
      <c r="P187" s="63">
        <v>0</v>
      </c>
      <c r="Q187" s="63"/>
      <c r="R187" s="51"/>
      <c r="S187" s="51"/>
      <c r="T187" s="51"/>
    </row>
    <row r="188" spans="1:20" ht="31.5">
      <c r="A188" s="66"/>
      <c r="B188" s="67"/>
      <c r="C188" s="68" t="s">
        <v>615</v>
      </c>
      <c r="D188" s="67" t="s">
        <v>619</v>
      </c>
      <c r="E188" s="66" t="s">
        <v>265</v>
      </c>
      <c r="F188" s="84">
        <v>224</v>
      </c>
      <c r="G188" s="70" t="str">
        <f t="shared" si="1"/>
        <v>K</v>
      </c>
      <c r="H188" s="84">
        <f>352+433</f>
        <v>785</v>
      </c>
      <c r="I188" s="71">
        <v>16</v>
      </c>
      <c r="J188" s="66">
        <v>0</v>
      </c>
      <c r="K188" s="66">
        <v>0</v>
      </c>
      <c r="L188" s="71" t="s">
        <v>274</v>
      </c>
      <c r="M188" s="66" t="str">
        <f t="shared" si="2"/>
        <v>X</v>
      </c>
      <c r="N188" s="66" t="s">
        <v>616</v>
      </c>
      <c r="O188" s="66" t="s">
        <v>353</v>
      </c>
      <c r="P188" s="66">
        <v>0</v>
      </c>
      <c r="Q188" s="66"/>
      <c r="R188" s="51"/>
      <c r="S188" s="51"/>
      <c r="T188" s="51"/>
    </row>
    <row r="189" spans="1:20" ht="31.5">
      <c r="A189" s="63"/>
      <c r="B189" s="72"/>
      <c r="C189" s="61" t="s">
        <v>615</v>
      </c>
      <c r="D189" s="72" t="s">
        <v>620</v>
      </c>
      <c r="E189" s="63" t="s">
        <v>265</v>
      </c>
      <c r="F189" s="86">
        <v>207</v>
      </c>
      <c r="G189" s="64" t="str">
        <f t="shared" si="1"/>
        <v>K</v>
      </c>
      <c r="H189" s="86">
        <v>658</v>
      </c>
      <c r="I189" s="65">
        <v>3</v>
      </c>
      <c r="J189" s="63">
        <v>2</v>
      </c>
      <c r="K189" s="63">
        <v>0</v>
      </c>
      <c r="L189" s="65" t="s">
        <v>274</v>
      </c>
      <c r="M189" s="63" t="str">
        <f t="shared" si="2"/>
        <v>X</v>
      </c>
      <c r="N189" s="63" t="s">
        <v>616</v>
      </c>
      <c r="O189" s="63" t="s">
        <v>339</v>
      </c>
      <c r="P189" s="63">
        <v>0</v>
      </c>
      <c r="Q189" s="63"/>
      <c r="R189" s="51"/>
      <c r="S189" s="51"/>
      <c r="T189" s="51"/>
    </row>
    <row r="190" spans="1:20" ht="31.5">
      <c r="A190" s="66"/>
      <c r="B190" s="67"/>
      <c r="C190" s="68" t="s">
        <v>615</v>
      </c>
      <c r="D190" s="67" t="s">
        <v>621</v>
      </c>
      <c r="E190" s="66" t="s">
        <v>270</v>
      </c>
      <c r="F190" s="84">
        <v>358</v>
      </c>
      <c r="G190" s="70" t="str">
        <f t="shared" si="1"/>
        <v>Đ</v>
      </c>
      <c r="H190" s="84">
        <v>1166</v>
      </c>
      <c r="I190" s="71">
        <v>17</v>
      </c>
      <c r="J190" s="66">
        <v>0</v>
      </c>
      <c r="K190" s="66">
        <v>6</v>
      </c>
      <c r="L190" s="71" t="s">
        <v>266</v>
      </c>
      <c r="M190" s="66" t="str">
        <f t="shared" si="2"/>
        <v>X</v>
      </c>
      <c r="N190" s="66" t="s">
        <v>622</v>
      </c>
      <c r="O190" s="66" t="s">
        <v>339</v>
      </c>
      <c r="P190" s="66">
        <v>0</v>
      </c>
      <c r="Q190" s="66"/>
      <c r="R190" s="51"/>
      <c r="S190" s="51"/>
      <c r="T190" s="51"/>
    </row>
    <row r="191" spans="1:20" ht="31.5">
      <c r="A191" s="63"/>
      <c r="B191" s="72"/>
      <c r="C191" s="61" t="s">
        <v>615</v>
      </c>
      <c r="D191" s="72" t="s">
        <v>623</v>
      </c>
      <c r="E191" s="63" t="s">
        <v>265</v>
      </c>
      <c r="F191" s="86">
        <v>271</v>
      </c>
      <c r="G191" s="64" t="str">
        <f t="shared" si="1"/>
        <v>K</v>
      </c>
      <c r="H191" s="86">
        <v>850</v>
      </c>
      <c r="I191" s="65">
        <v>5</v>
      </c>
      <c r="J191" s="63">
        <v>1</v>
      </c>
      <c r="K191" s="63">
        <v>5</v>
      </c>
      <c r="L191" s="65" t="s">
        <v>274</v>
      </c>
      <c r="M191" s="63" t="str">
        <f t="shared" si="2"/>
        <v>X</v>
      </c>
      <c r="N191" s="63" t="s">
        <v>616</v>
      </c>
      <c r="O191" s="63" t="s">
        <v>309</v>
      </c>
      <c r="P191" s="63">
        <v>0</v>
      </c>
      <c r="Q191" s="63"/>
      <c r="R191" s="51"/>
      <c r="S191" s="51"/>
      <c r="T191" s="51"/>
    </row>
    <row r="192" spans="1:20" ht="47.25">
      <c r="A192" s="66"/>
      <c r="B192" s="67"/>
      <c r="C192" s="68" t="s">
        <v>615</v>
      </c>
      <c r="D192" s="67" t="s">
        <v>624</v>
      </c>
      <c r="E192" s="66" t="s">
        <v>265</v>
      </c>
      <c r="F192" s="84">
        <v>289</v>
      </c>
      <c r="G192" s="70" t="str">
        <f t="shared" si="1"/>
        <v>K</v>
      </c>
      <c r="H192" s="84">
        <v>900</v>
      </c>
      <c r="I192" s="71">
        <v>8</v>
      </c>
      <c r="J192" s="66">
        <v>2</v>
      </c>
      <c r="K192" s="66">
        <v>3</v>
      </c>
      <c r="L192" s="71" t="s">
        <v>266</v>
      </c>
      <c r="M192" s="66" t="str">
        <f t="shared" si="2"/>
        <v>X</v>
      </c>
      <c r="N192" s="66" t="s">
        <v>625</v>
      </c>
      <c r="O192" s="66" t="s">
        <v>412</v>
      </c>
      <c r="P192" s="66">
        <v>0</v>
      </c>
      <c r="Q192" s="66"/>
      <c r="R192" s="51"/>
      <c r="S192" s="51"/>
      <c r="T192" s="51"/>
    </row>
    <row r="193" spans="1:20" ht="31.5">
      <c r="A193" s="63"/>
      <c r="B193" s="72"/>
      <c r="C193" s="61" t="s">
        <v>615</v>
      </c>
      <c r="D193" s="72" t="s">
        <v>626</v>
      </c>
      <c r="E193" s="63" t="s">
        <v>265</v>
      </c>
      <c r="F193" s="86">
        <v>255</v>
      </c>
      <c r="G193" s="64" t="str">
        <f t="shared" si="1"/>
        <v>K</v>
      </c>
      <c r="H193" s="86">
        <v>810</v>
      </c>
      <c r="I193" s="65">
        <v>14</v>
      </c>
      <c r="J193" s="63">
        <v>1</v>
      </c>
      <c r="K193" s="63">
        <v>8</v>
      </c>
      <c r="L193" s="65" t="s">
        <v>274</v>
      </c>
      <c r="M193" s="63" t="str">
        <f t="shared" si="2"/>
        <v>X</v>
      </c>
      <c r="N193" s="63" t="s">
        <v>616</v>
      </c>
      <c r="O193" s="63" t="s">
        <v>339</v>
      </c>
      <c r="P193" s="63">
        <v>0</v>
      </c>
      <c r="Q193" s="63"/>
      <c r="R193" s="51"/>
      <c r="S193" s="51"/>
      <c r="T193" s="51"/>
    </row>
    <row r="194" spans="1:20" ht="31.5">
      <c r="A194" s="66"/>
      <c r="B194" s="67"/>
      <c r="C194" s="68" t="s">
        <v>615</v>
      </c>
      <c r="D194" s="67" t="s">
        <v>627</v>
      </c>
      <c r="E194" s="66" t="s">
        <v>265</v>
      </c>
      <c r="F194" s="84">
        <v>263</v>
      </c>
      <c r="G194" s="70" t="str">
        <f t="shared" si="1"/>
        <v>K</v>
      </c>
      <c r="H194" s="84">
        <v>984</v>
      </c>
      <c r="I194" s="71">
        <v>34</v>
      </c>
      <c r="J194" s="66">
        <v>4</v>
      </c>
      <c r="K194" s="66">
        <v>4</v>
      </c>
      <c r="L194" s="71" t="s">
        <v>266</v>
      </c>
      <c r="M194" s="66" t="str">
        <f t="shared" si="2"/>
        <v>X</v>
      </c>
      <c r="N194" s="66" t="s">
        <v>616</v>
      </c>
      <c r="O194" s="66" t="s">
        <v>353</v>
      </c>
      <c r="P194" s="66">
        <v>0</v>
      </c>
      <c r="Q194" s="66"/>
      <c r="R194" s="51"/>
      <c r="S194" s="51"/>
      <c r="T194" s="51"/>
    </row>
    <row r="195" spans="1:20" ht="31.5">
      <c r="A195" s="63"/>
      <c r="B195" s="72"/>
      <c r="C195" s="61" t="s">
        <v>615</v>
      </c>
      <c r="D195" s="72" t="s">
        <v>628</v>
      </c>
      <c r="E195" s="63" t="s">
        <v>270</v>
      </c>
      <c r="F195" s="86">
        <v>348</v>
      </c>
      <c r="G195" s="64" t="str">
        <f t="shared" si="1"/>
        <v>Đ</v>
      </c>
      <c r="H195" s="86">
        <v>1027</v>
      </c>
      <c r="I195" s="65">
        <v>18</v>
      </c>
      <c r="J195" s="63">
        <v>1</v>
      </c>
      <c r="K195" s="63">
        <v>6</v>
      </c>
      <c r="L195" s="65" t="s">
        <v>274</v>
      </c>
      <c r="M195" s="63" t="str">
        <f t="shared" si="2"/>
        <v>X</v>
      </c>
      <c r="N195" s="63" t="s">
        <v>616</v>
      </c>
      <c r="O195" s="63" t="s">
        <v>339</v>
      </c>
      <c r="P195" s="63">
        <v>0</v>
      </c>
      <c r="Q195" s="63"/>
      <c r="R195" s="51"/>
      <c r="S195" s="51"/>
      <c r="T195" s="51"/>
    </row>
    <row r="196" spans="1:20" ht="31.5">
      <c r="A196" s="66"/>
      <c r="B196" s="67"/>
      <c r="C196" s="68" t="s">
        <v>615</v>
      </c>
      <c r="D196" s="67" t="s">
        <v>629</v>
      </c>
      <c r="E196" s="66" t="s">
        <v>265</v>
      </c>
      <c r="F196" s="84">
        <v>263</v>
      </c>
      <c r="G196" s="70" t="str">
        <f t="shared" si="1"/>
        <v>K</v>
      </c>
      <c r="H196" s="84">
        <v>762</v>
      </c>
      <c r="I196" s="71">
        <v>3</v>
      </c>
      <c r="J196" s="66">
        <v>2</v>
      </c>
      <c r="K196" s="66">
        <v>0</v>
      </c>
      <c r="L196" s="71" t="s">
        <v>311</v>
      </c>
      <c r="M196" s="66" t="str">
        <f t="shared" si="2"/>
        <v>X</v>
      </c>
      <c r="N196" s="66" t="s">
        <v>616</v>
      </c>
      <c r="O196" s="66" t="s">
        <v>309</v>
      </c>
      <c r="P196" s="66">
        <v>0</v>
      </c>
      <c r="Q196" s="66"/>
      <c r="R196" s="51"/>
      <c r="S196" s="51"/>
      <c r="T196" s="51"/>
    </row>
    <row r="197" spans="1:20" ht="31.5">
      <c r="A197" s="63"/>
      <c r="B197" s="72"/>
      <c r="C197" s="61" t="s">
        <v>615</v>
      </c>
      <c r="D197" s="72" t="s">
        <v>630</v>
      </c>
      <c r="E197" s="63" t="s">
        <v>265</v>
      </c>
      <c r="F197" s="86">
        <v>264</v>
      </c>
      <c r="G197" s="64" t="str">
        <f t="shared" si="1"/>
        <v>K</v>
      </c>
      <c r="H197" s="86">
        <v>790</v>
      </c>
      <c r="I197" s="65">
        <v>6</v>
      </c>
      <c r="J197" s="63">
        <v>0</v>
      </c>
      <c r="K197" s="63">
        <v>2</v>
      </c>
      <c r="L197" s="65" t="s">
        <v>266</v>
      </c>
      <c r="M197" s="63" t="str">
        <f t="shared" si="2"/>
        <v>X</v>
      </c>
      <c r="N197" s="63" t="s">
        <v>616</v>
      </c>
      <c r="O197" s="63" t="s">
        <v>309</v>
      </c>
      <c r="P197" s="63">
        <v>0</v>
      </c>
      <c r="Q197" s="63"/>
      <c r="R197" s="51"/>
      <c r="S197" s="51"/>
      <c r="T197" s="51"/>
    </row>
    <row r="198" spans="1:20" ht="31.5">
      <c r="A198" s="66"/>
      <c r="B198" s="67"/>
      <c r="C198" s="68" t="s">
        <v>615</v>
      </c>
      <c r="D198" s="67" t="s">
        <v>631</v>
      </c>
      <c r="E198" s="66" t="s">
        <v>265</v>
      </c>
      <c r="F198" s="84">
        <v>206</v>
      </c>
      <c r="G198" s="70" t="str">
        <f t="shared" si="1"/>
        <v>K</v>
      </c>
      <c r="H198" s="84">
        <v>668</v>
      </c>
      <c r="I198" s="71">
        <v>3</v>
      </c>
      <c r="J198" s="71">
        <v>0</v>
      </c>
      <c r="K198" s="71">
        <v>0</v>
      </c>
      <c r="L198" s="71" t="s">
        <v>274</v>
      </c>
      <c r="M198" s="66" t="str">
        <f t="shared" si="2"/>
        <v>X</v>
      </c>
      <c r="N198" s="66" t="s">
        <v>616</v>
      </c>
      <c r="O198" s="66" t="s">
        <v>339</v>
      </c>
      <c r="P198" s="66">
        <v>0</v>
      </c>
      <c r="Q198" s="66"/>
      <c r="R198" s="51"/>
      <c r="S198" s="51"/>
      <c r="T198" s="51"/>
    </row>
    <row r="199" spans="1:20" ht="31.5">
      <c r="A199" s="63"/>
      <c r="B199" s="72"/>
      <c r="C199" s="61" t="s">
        <v>615</v>
      </c>
      <c r="D199" s="72" t="s">
        <v>632</v>
      </c>
      <c r="E199" s="63" t="s">
        <v>265</v>
      </c>
      <c r="F199" s="86">
        <v>239</v>
      </c>
      <c r="G199" s="64" t="str">
        <f t="shared" si="1"/>
        <v>K</v>
      </c>
      <c r="H199" s="86">
        <v>750</v>
      </c>
      <c r="I199" s="65">
        <v>6</v>
      </c>
      <c r="J199" s="63">
        <v>1</v>
      </c>
      <c r="K199" s="63">
        <v>1</v>
      </c>
      <c r="L199" s="65" t="s">
        <v>274</v>
      </c>
      <c r="M199" s="63" t="str">
        <f t="shared" si="2"/>
        <v>X</v>
      </c>
      <c r="N199" s="63" t="s">
        <v>616</v>
      </c>
      <c r="O199" s="63" t="s">
        <v>309</v>
      </c>
      <c r="P199" s="63">
        <v>0</v>
      </c>
      <c r="Q199" s="63"/>
      <c r="R199" s="51"/>
      <c r="S199" s="51"/>
      <c r="T199" s="51"/>
    </row>
    <row r="200" spans="1:20" ht="31.5">
      <c r="A200" s="66"/>
      <c r="B200" s="67"/>
      <c r="C200" s="68" t="s">
        <v>615</v>
      </c>
      <c r="D200" s="67" t="s">
        <v>633</v>
      </c>
      <c r="E200" s="66" t="s">
        <v>265</v>
      </c>
      <c r="F200" s="84">
        <v>201</v>
      </c>
      <c r="G200" s="70" t="str">
        <f t="shared" si="1"/>
        <v>K</v>
      </c>
      <c r="H200" s="84">
        <v>745</v>
      </c>
      <c r="I200" s="71">
        <v>787</v>
      </c>
      <c r="J200" s="66">
        <v>0</v>
      </c>
      <c r="K200" s="66">
        <v>0</v>
      </c>
      <c r="L200" s="71" t="s">
        <v>543</v>
      </c>
      <c r="M200" s="66" t="str">
        <f t="shared" si="2"/>
        <v>X</v>
      </c>
      <c r="N200" s="66" t="s">
        <v>616</v>
      </c>
      <c r="O200" s="66" t="s">
        <v>339</v>
      </c>
      <c r="P200" s="66">
        <v>0</v>
      </c>
      <c r="Q200" s="66"/>
      <c r="R200" s="51"/>
      <c r="S200" s="51"/>
      <c r="T200" s="51"/>
    </row>
    <row r="201" spans="1:20" ht="31.5">
      <c r="A201" s="63"/>
      <c r="B201" s="72"/>
      <c r="C201" s="61" t="s">
        <v>615</v>
      </c>
      <c r="D201" s="72" t="s">
        <v>634</v>
      </c>
      <c r="E201" s="63" t="s">
        <v>265</v>
      </c>
      <c r="F201" s="86">
        <v>225</v>
      </c>
      <c r="G201" s="64" t="str">
        <f t="shared" si="1"/>
        <v>K</v>
      </c>
      <c r="H201" s="86">
        <v>833</v>
      </c>
      <c r="I201" s="65">
        <v>3</v>
      </c>
      <c r="J201" s="63">
        <v>0</v>
      </c>
      <c r="K201" s="63">
        <v>0</v>
      </c>
      <c r="L201" s="65" t="s">
        <v>351</v>
      </c>
      <c r="M201" s="63" t="str">
        <f t="shared" si="2"/>
        <v>X</v>
      </c>
      <c r="N201" s="63" t="s">
        <v>616</v>
      </c>
      <c r="O201" s="63" t="s">
        <v>309</v>
      </c>
      <c r="P201" s="63">
        <v>0</v>
      </c>
      <c r="Q201" s="63"/>
      <c r="R201" s="51"/>
      <c r="S201" s="51"/>
      <c r="T201" s="51"/>
    </row>
    <row r="202" spans="1:20" ht="31.5">
      <c r="A202" s="66"/>
      <c r="B202" s="67"/>
      <c r="C202" s="68" t="s">
        <v>615</v>
      </c>
      <c r="D202" s="67" t="s">
        <v>635</v>
      </c>
      <c r="E202" s="66" t="s">
        <v>265</v>
      </c>
      <c r="F202" s="84">
        <v>176</v>
      </c>
      <c r="G202" s="70" t="str">
        <f t="shared" si="1"/>
        <v>K</v>
      </c>
      <c r="H202" s="84">
        <v>560</v>
      </c>
      <c r="I202" s="71">
        <v>13</v>
      </c>
      <c r="J202" s="66">
        <v>0</v>
      </c>
      <c r="K202" s="66">
        <v>0</v>
      </c>
      <c r="L202" s="71" t="s">
        <v>274</v>
      </c>
      <c r="M202" s="66" t="str">
        <f t="shared" si="2"/>
        <v>X</v>
      </c>
      <c r="N202" s="66" t="s">
        <v>616</v>
      </c>
      <c r="O202" s="66" t="s">
        <v>305</v>
      </c>
      <c r="P202" s="66">
        <v>0</v>
      </c>
      <c r="Q202" s="66"/>
      <c r="R202" s="51"/>
      <c r="S202" s="51"/>
      <c r="T202" s="51"/>
    </row>
    <row r="203" spans="1:20" ht="31.5">
      <c r="A203" s="63"/>
      <c r="B203" s="72"/>
      <c r="C203" s="61" t="s">
        <v>615</v>
      </c>
      <c r="D203" s="72" t="s">
        <v>636</v>
      </c>
      <c r="E203" s="63" t="s">
        <v>265</v>
      </c>
      <c r="F203" s="86">
        <f>177+65</f>
        <v>242</v>
      </c>
      <c r="G203" s="64" t="str">
        <f t="shared" si="1"/>
        <v>K</v>
      </c>
      <c r="H203" s="86">
        <f>588+341</f>
        <v>929</v>
      </c>
      <c r="I203" s="65">
        <v>6</v>
      </c>
      <c r="J203" s="63">
        <v>0</v>
      </c>
      <c r="K203" s="63">
        <v>1</v>
      </c>
      <c r="L203" s="65" t="s">
        <v>274</v>
      </c>
      <c r="M203" s="63" t="str">
        <f t="shared" si="2"/>
        <v>X</v>
      </c>
      <c r="N203" s="63" t="s">
        <v>616</v>
      </c>
      <c r="O203" s="63" t="s">
        <v>268</v>
      </c>
      <c r="P203" s="63">
        <v>0</v>
      </c>
      <c r="Q203" s="63"/>
      <c r="R203" s="51"/>
      <c r="S203" s="51"/>
      <c r="T203" s="51"/>
    </row>
    <row r="204" spans="1:20" ht="31.5">
      <c r="A204" s="66"/>
      <c r="B204" s="67"/>
      <c r="C204" s="68" t="s">
        <v>615</v>
      </c>
      <c r="D204" s="67" t="s">
        <v>637</v>
      </c>
      <c r="E204" s="66" t="s">
        <v>265</v>
      </c>
      <c r="F204" s="84">
        <v>227</v>
      </c>
      <c r="G204" s="70" t="str">
        <f t="shared" si="1"/>
        <v>K</v>
      </c>
      <c r="H204" s="84">
        <v>810</v>
      </c>
      <c r="I204" s="71">
        <v>11</v>
      </c>
      <c r="J204" s="66">
        <v>1</v>
      </c>
      <c r="K204" s="66">
        <v>1</v>
      </c>
      <c r="L204" s="71" t="s">
        <v>318</v>
      </c>
      <c r="M204" s="66" t="str">
        <f t="shared" si="2"/>
        <v>X</v>
      </c>
      <c r="N204" s="66" t="s">
        <v>616</v>
      </c>
      <c r="O204" s="66" t="s">
        <v>442</v>
      </c>
      <c r="P204" s="66">
        <v>0</v>
      </c>
      <c r="Q204" s="66"/>
      <c r="R204" s="51"/>
      <c r="S204" s="51"/>
      <c r="T204" s="51"/>
    </row>
    <row r="205" spans="1:20" ht="31.5">
      <c r="A205" s="63"/>
      <c r="B205" s="72"/>
      <c r="C205" s="61" t="s">
        <v>615</v>
      </c>
      <c r="D205" s="72" t="s">
        <v>638</v>
      </c>
      <c r="E205" s="63" t="s">
        <v>265</v>
      </c>
      <c r="F205" s="86">
        <v>260</v>
      </c>
      <c r="G205" s="64" t="str">
        <f t="shared" si="1"/>
        <v>K</v>
      </c>
      <c r="H205" s="86">
        <v>778</v>
      </c>
      <c r="I205" s="65">
        <v>15</v>
      </c>
      <c r="J205" s="63">
        <v>0</v>
      </c>
      <c r="K205" s="63">
        <v>0</v>
      </c>
      <c r="L205" s="65" t="s">
        <v>274</v>
      </c>
      <c r="M205" s="63" t="str">
        <f t="shared" si="2"/>
        <v>X</v>
      </c>
      <c r="N205" s="63" t="s">
        <v>616</v>
      </c>
      <c r="O205" s="63" t="s">
        <v>377</v>
      </c>
      <c r="P205" s="63">
        <v>0</v>
      </c>
      <c r="Q205" s="63"/>
      <c r="R205" s="51"/>
      <c r="S205" s="51"/>
      <c r="T205" s="51"/>
    </row>
    <row r="206" spans="1:20" ht="31.5">
      <c r="A206" s="66"/>
      <c r="B206" s="67"/>
      <c r="C206" s="68" t="s">
        <v>615</v>
      </c>
      <c r="D206" s="67" t="s">
        <v>639</v>
      </c>
      <c r="E206" s="66" t="s">
        <v>265</v>
      </c>
      <c r="F206" s="84">
        <v>262</v>
      </c>
      <c r="G206" s="70" t="str">
        <f t="shared" si="1"/>
        <v>K</v>
      </c>
      <c r="H206" s="84">
        <v>748</v>
      </c>
      <c r="I206" s="71">
        <v>28</v>
      </c>
      <c r="J206" s="66">
        <v>2</v>
      </c>
      <c r="K206" s="66">
        <v>0</v>
      </c>
      <c r="L206" s="71" t="s">
        <v>274</v>
      </c>
      <c r="M206" s="66" t="str">
        <f t="shared" si="2"/>
        <v>X</v>
      </c>
      <c r="N206" s="66" t="s">
        <v>616</v>
      </c>
      <c r="O206" s="66" t="s">
        <v>286</v>
      </c>
      <c r="P206" s="66">
        <v>0</v>
      </c>
      <c r="Q206" s="66"/>
      <c r="R206" s="51"/>
      <c r="S206" s="51"/>
      <c r="T206" s="51"/>
    </row>
    <row r="207" spans="1:20" ht="31.5">
      <c r="A207" s="63"/>
      <c r="B207" s="72"/>
      <c r="C207" s="61" t="s">
        <v>615</v>
      </c>
      <c r="D207" s="72" t="s">
        <v>640</v>
      </c>
      <c r="E207" s="63" t="s">
        <v>265</v>
      </c>
      <c r="F207" s="86">
        <v>234</v>
      </c>
      <c r="G207" s="64" t="str">
        <f t="shared" si="1"/>
        <v>K</v>
      </c>
      <c r="H207" s="86">
        <v>798</v>
      </c>
      <c r="I207" s="65">
        <v>15</v>
      </c>
      <c r="J207" s="63">
        <v>0</v>
      </c>
      <c r="K207" s="63">
        <v>0</v>
      </c>
      <c r="L207" s="65" t="s">
        <v>311</v>
      </c>
      <c r="M207" s="63" t="str">
        <f t="shared" si="2"/>
        <v>X</v>
      </c>
      <c r="N207" s="63" t="s">
        <v>616</v>
      </c>
      <c r="O207" s="63" t="s">
        <v>309</v>
      </c>
      <c r="P207" s="63">
        <v>0</v>
      </c>
      <c r="Q207" s="63"/>
      <c r="R207" s="51"/>
      <c r="S207" s="51"/>
      <c r="T207" s="51"/>
    </row>
    <row r="208" spans="1:20" ht="31.5">
      <c r="A208" s="66"/>
      <c r="B208" s="67"/>
      <c r="C208" s="68" t="s">
        <v>615</v>
      </c>
      <c r="D208" s="67" t="s">
        <v>641</v>
      </c>
      <c r="E208" s="66" t="s">
        <v>265</v>
      </c>
      <c r="F208" s="84">
        <v>246</v>
      </c>
      <c r="G208" s="70" t="str">
        <f t="shared" si="1"/>
        <v>K</v>
      </c>
      <c r="H208" s="84">
        <v>872</v>
      </c>
      <c r="I208" s="71">
        <v>250</v>
      </c>
      <c r="J208" s="66">
        <v>1</v>
      </c>
      <c r="K208" s="66">
        <v>1</v>
      </c>
      <c r="L208" s="71" t="s">
        <v>543</v>
      </c>
      <c r="M208" s="66" t="str">
        <f t="shared" si="2"/>
        <v>X</v>
      </c>
      <c r="N208" s="66" t="s">
        <v>616</v>
      </c>
      <c r="O208" s="66" t="s">
        <v>309</v>
      </c>
      <c r="P208" s="66">
        <v>0</v>
      </c>
      <c r="Q208" s="66"/>
      <c r="R208" s="51"/>
      <c r="S208" s="51"/>
      <c r="T208" s="51"/>
    </row>
    <row r="209" spans="1:20" ht="31.5">
      <c r="A209" s="63"/>
      <c r="B209" s="72"/>
      <c r="C209" s="61" t="s">
        <v>615</v>
      </c>
      <c r="D209" s="72" t="s">
        <v>642</v>
      </c>
      <c r="E209" s="63" t="s">
        <v>265</v>
      </c>
      <c r="F209" s="86">
        <v>280</v>
      </c>
      <c r="G209" s="64" t="str">
        <f t="shared" si="1"/>
        <v>K</v>
      </c>
      <c r="H209" s="86">
        <v>819</v>
      </c>
      <c r="I209" s="65">
        <v>5</v>
      </c>
      <c r="J209" s="63">
        <v>0</v>
      </c>
      <c r="K209" s="63">
        <v>0</v>
      </c>
      <c r="L209" s="65" t="s">
        <v>318</v>
      </c>
      <c r="M209" s="63" t="str">
        <f t="shared" si="2"/>
        <v>X</v>
      </c>
      <c r="N209" s="63" t="s">
        <v>616</v>
      </c>
      <c r="O209" s="63" t="s">
        <v>305</v>
      </c>
      <c r="P209" s="63">
        <v>0</v>
      </c>
      <c r="Q209" s="63"/>
      <c r="R209" s="51"/>
      <c r="S209" s="51"/>
      <c r="T209" s="51"/>
    </row>
    <row r="210" spans="1:20" ht="31.5">
      <c r="A210" s="66"/>
      <c r="B210" s="67"/>
      <c r="C210" s="68" t="s">
        <v>615</v>
      </c>
      <c r="D210" s="67" t="s">
        <v>643</v>
      </c>
      <c r="E210" s="66" t="s">
        <v>265</v>
      </c>
      <c r="F210" s="84">
        <v>239</v>
      </c>
      <c r="G210" s="70" t="str">
        <f t="shared" si="1"/>
        <v>K</v>
      </c>
      <c r="H210" s="84">
        <v>834</v>
      </c>
      <c r="I210" s="71">
        <v>26</v>
      </c>
      <c r="J210" s="66">
        <v>1</v>
      </c>
      <c r="K210" s="66">
        <v>0</v>
      </c>
      <c r="L210" s="71" t="s">
        <v>266</v>
      </c>
      <c r="M210" s="66" t="str">
        <f t="shared" si="2"/>
        <v>X</v>
      </c>
      <c r="N210" s="66" t="s">
        <v>616</v>
      </c>
      <c r="O210" s="66" t="s">
        <v>305</v>
      </c>
      <c r="P210" s="66">
        <v>0</v>
      </c>
      <c r="Q210" s="66"/>
      <c r="R210" s="51"/>
      <c r="S210" s="51"/>
      <c r="T210" s="51"/>
    </row>
    <row r="211" spans="1:20" ht="31.5">
      <c r="A211" s="63"/>
      <c r="B211" s="72"/>
      <c r="C211" s="61" t="s">
        <v>615</v>
      </c>
      <c r="D211" s="72" t="s">
        <v>644</v>
      </c>
      <c r="E211" s="63" t="s">
        <v>265</v>
      </c>
      <c r="F211" s="86">
        <v>259</v>
      </c>
      <c r="G211" s="64" t="str">
        <f t="shared" si="1"/>
        <v>K</v>
      </c>
      <c r="H211" s="86">
        <v>710</v>
      </c>
      <c r="I211" s="65">
        <v>5</v>
      </c>
      <c r="J211" s="63">
        <v>0</v>
      </c>
      <c r="K211" s="63">
        <v>2</v>
      </c>
      <c r="L211" s="65" t="s">
        <v>311</v>
      </c>
      <c r="M211" s="63" t="str">
        <f t="shared" si="2"/>
        <v>X</v>
      </c>
      <c r="N211" s="63" t="s">
        <v>616</v>
      </c>
      <c r="O211" s="63" t="s">
        <v>645</v>
      </c>
      <c r="P211" s="63">
        <v>0</v>
      </c>
      <c r="Q211" s="63"/>
      <c r="R211" s="51"/>
      <c r="S211" s="51"/>
      <c r="T211" s="51"/>
    </row>
    <row r="212" spans="1:20" ht="31.5">
      <c r="A212" s="66"/>
      <c r="B212" s="67"/>
      <c r="C212" s="68" t="s">
        <v>615</v>
      </c>
      <c r="D212" s="67" t="s">
        <v>646</v>
      </c>
      <c r="E212" s="66" t="s">
        <v>265</v>
      </c>
      <c r="F212" s="84">
        <v>234</v>
      </c>
      <c r="G212" s="70" t="str">
        <f t="shared" si="1"/>
        <v>K</v>
      </c>
      <c r="H212" s="84">
        <v>745</v>
      </c>
      <c r="I212" s="71">
        <v>11</v>
      </c>
      <c r="J212" s="66">
        <v>0</v>
      </c>
      <c r="K212" s="66">
        <v>2</v>
      </c>
      <c r="L212" s="71" t="s">
        <v>311</v>
      </c>
      <c r="M212" s="66" t="str">
        <f t="shared" si="2"/>
        <v>X</v>
      </c>
      <c r="N212" s="66" t="s">
        <v>616</v>
      </c>
      <c r="O212" s="66" t="s">
        <v>305</v>
      </c>
      <c r="P212" s="66">
        <v>0</v>
      </c>
      <c r="Q212" s="66"/>
      <c r="R212" s="51"/>
      <c r="S212" s="51"/>
      <c r="T212" s="51"/>
    </row>
    <row r="213" spans="1:20" ht="31.5">
      <c r="A213" s="63"/>
      <c r="B213" s="72"/>
      <c r="C213" s="61" t="s">
        <v>615</v>
      </c>
      <c r="D213" s="72" t="s">
        <v>647</v>
      </c>
      <c r="E213" s="63" t="s">
        <v>265</v>
      </c>
      <c r="F213" s="86">
        <v>239</v>
      </c>
      <c r="G213" s="64" t="str">
        <f t="shared" si="1"/>
        <v>K</v>
      </c>
      <c r="H213" s="86">
        <v>787</v>
      </c>
      <c r="I213" s="65">
        <v>4</v>
      </c>
      <c r="J213" s="63">
        <v>3</v>
      </c>
      <c r="K213" s="63">
        <v>3</v>
      </c>
      <c r="L213" s="65" t="s">
        <v>274</v>
      </c>
      <c r="M213" s="63" t="str">
        <f t="shared" si="2"/>
        <v>X</v>
      </c>
      <c r="N213" s="63" t="s">
        <v>616</v>
      </c>
      <c r="O213" s="63" t="s">
        <v>408</v>
      </c>
      <c r="P213" s="63">
        <v>0</v>
      </c>
      <c r="Q213" s="63"/>
      <c r="R213" s="51"/>
      <c r="S213" s="51"/>
      <c r="T213" s="51"/>
    </row>
    <row r="214" spans="1:20" ht="31.5">
      <c r="A214" s="66"/>
      <c r="B214" s="67"/>
      <c r="C214" s="68" t="s">
        <v>615</v>
      </c>
      <c r="D214" s="67" t="s">
        <v>648</v>
      </c>
      <c r="E214" s="66" t="s">
        <v>265</v>
      </c>
      <c r="F214" s="84">
        <f>110+126</f>
        <v>236</v>
      </c>
      <c r="G214" s="70" t="str">
        <f t="shared" si="1"/>
        <v>K</v>
      </c>
      <c r="H214" s="84">
        <f>430+492</f>
        <v>922</v>
      </c>
      <c r="I214" s="71">
        <v>8</v>
      </c>
      <c r="J214" s="66">
        <v>3</v>
      </c>
      <c r="K214" s="66">
        <v>4</v>
      </c>
      <c r="L214" s="71" t="s">
        <v>311</v>
      </c>
      <c r="M214" s="66" t="str">
        <f t="shared" si="2"/>
        <v>X</v>
      </c>
      <c r="N214" s="66" t="s">
        <v>616</v>
      </c>
      <c r="O214" s="66" t="s">
        <v>305</v>
      </c>
      <c r="P214" s="66">
        <v>0</v>
      </c>
      <c r="Q214" s="66"/>
      <c r="R214" s="51"/>
      <c r="S214" s="51"/>
      <c r="T214" s="51"/>
    </row>
    <row r="215" spans="1:20" ht="31.5">
      <c r="A215" s="63"/>
      <c r="B215" s="72"/>
      <c r="C215" s="61" t="s">
        <v>615</v>
      </c>
      <c r="D215" s="72" t="s">
        <v>649</v>
      </c>
      <c r="E215" s="63" t="s">
        <v>265</v>
      </c>
      <c r="F215" s="86">
        <v>253</v>
      </c>
      <c r="G215" s="64" t="str">
        <f t="shared" si="1"/>
        <v>K</v>
      </c>
      <c r="H215" s="86">
        <v>997</v>
      </c>
      <c r="I215" s="65">
        <v>5</v>
      </c>
      <c r="J215" s="63">
        <v>1</v>
      </c>
      <c r="K215" s="63">
        <v>3</v>
      </c>
      <c r="L215" s="65" t="s">
        <v>274</v>
      </c>
      <c r="M215" s="63" t="str">
        <f t="shared" si="2"/>
        <v>X</v>
      </c>
      <c r="N215" s="63" t="s">
        <v>616</v>
      </c>
      <c r="O215" s="63" t="s">
        <v>305</v>
      </c>
      <c r="P215" s="63">
        <v>0</v>
      </c>
      <c r="Q215" s="63"/>
      <c r="R215" s="51"/>
      <c r="S215" s="51"/>
      <c r="T215" s="51"/>
    </row>
    <row r="216" spans="1:20" ht="47.25">
      <c r="A216" s="66"/>
      <c r="B216" s="67"/>
      <c r="C216" s="68" t="s">
        <v>615</v>
      </c>
      <c r="D216" s="67" t="s">
        <v>650</v>
      </c>
      <c r="E216" s="66" t="s">
        <v>300</v>
      </c>
      <c r="F216" s="84">
        <v>158</v>
      </c>
      <c r="G216" s="70" t="str">
        <f t="shared" si="1"/>
        <v>K</v>
      </c>
      <c r="H216" s="84">
        <v>638</v>
      </c>
      <c r="I216" s="71">
        <v>63</v>
      </c>
      <c r="J216" s="66">
        <v>1</v>
      </c>
      <c r="K216" s="66">
        <v>4</v>
      </c>
      <c r="L216" s="71" t="s">
        <v>318</v>
      </c>
      <c r="M216" s="66" t="str">
        <f t="shared" si="2"/>
        <v>X</v>
      </c>
      <c r="N216" s="66" t="s">
        <v>651</v>
      </c>
      <c r="O216" s="66" t="s">
        <v>400</v>
      </c>
      <c r="P216" s="66">
        <v>0</v>
      </c>
      <c r="Q216" s="66"/>
      <c r="R216" s="51"/>
      <c r="S216" s="51"/>
      <c r="T216" s="51"/>
    </row>
    <row r="217" spans="1:20" ht="31.5">
      <c r="A217" s="63"/>
      <c r="B217" s="72"/>
      <c r="C217" s="61" t="s">
        <v>615</v>
      </c>
      <c r="D217" s="72" t="s">
        <v>652</v>
      </c>
      <c r="E217" s="63" t="s">
        <v>265</v>
      </c>
      <c r="F217" s="86">
        <v>169</v>
      </c>
      <c r="G217" s="64" t="str">
        <f t="shared" si="1"/>
        <v>K</v>
      </c>
      <c r="H217" s="86">
        <v>715</v>
      </c>
      <c r="I217" s="65">
        <v>22</v>
      </c>
      <c r="J217" s="63">
        <v>0</v>
      </c>
      <c r="K217" s="63">
        <v>4</v>
      </c>
      <c r="L217" s="65" t="s">
        <v>311</v>
      </c>
      <c r="M217" s="63" t="str">
        <f t="shared" si="2"/>
        <v>X</v>
      </c>
      <c r="N217" s="63" t="s">
        <v>616</v>
      </c>
      <c r="O217" s="63" t="s">
        <v>325</v>
      </c>
      <c r="P217" s="63">
        <v>0</v>
      </c>
      <c r="Q217" s="63"/>
      <c r="R217" s="51"/>
      <c r="S217" s="51"/>
      <c r="T217" s="51"/>
    </row>
    <row r="218" spans="1:20" ht="31.5">
      <c r="A218" s="66"/>
      <c r="B218" s="67"/>
      <c r="C218" s="68" t="s">
        <v>615</v>
      </c>
      <c r="D218" s="67" t="s">
        <v>653</v>
      </c>
      <c r="E218" s="66" t="s">
        <v>300</v>
      </c>
      <c r="F218" s="84">
        <v>139</v>
      </c>
      <c r="G218" s="70" t="str">
        <f t="shared" si="1"/>
        <v>K</v>
      </c>
      <c r="H218" s="84">
        <v>561</v>
      </c>
      <c r="I218" s="71">
        <v>8</v>
      </c>
      <c r="J218" s="66">
        <v>0</v>
      </c>
      <c r="K218" s="66">
        <v>3</v>
      </c>
      <c r="L218" s="71" t="s">
        <v>311</v>
      </c>
      <c r="M218" s="66" t="str">
        <f t="shared" si="2"/>
        <v>X</v>
      </c>
      <c r="N218" s="66" t="s">
        <v>616</v>
      </c>
      <c r="O218" s="66" t="s">
        <v>513</v>
      </c>
      <c r="P218" s="66">
        <v>0</v>
      </c>
      <c r="Q218" s="66"/>
      <c r="R218" s="51"/>
      <c r="S218" s="51"/>
      <c r="T218" s="51"/>
    </row>
    <row r="219" spans="1:20" ht="31.5">
      <c r="A219" s="63"/>
      <c r="B219" s="72"/>
      <c r="C219" s="61" t="s">
        <v>615</v>
      </c>
      <c r="D219" s="72" t="s">
        <v>654</v>
      </c>
      <c r="E219" s="63" t="s">
        <v>265</v>
      </c>
      <c r="F219" s="90">
        <v>179</v>
      </c>
      <c r="G219" s="64" t="str">
        <f t="shared" si="1"/>
        <v>K</v>
      </c>
      <c r="H219" s="90">
        <v>700</v>
      </c>
      <c r="I219" s="91">
        <v>10</v>
      </c>
      <c r="J219" s="63">
        <v>0</v>
      </c>
      <c r="K219" s="63">
        <v>6</v>
      </c>
      <c r="L219" s="65" t="s">
        <v>460</v>
      </c>
      <c r="M219" s="63" t="str">
        <f t="shared" si="2"/>
        <v>X</v>
      </c>
      <c r="N219" s="63" t="s">
        <v>616</v>
      </c>
      <c r="O219" s="63" t="s">
        <v>400</v>
      </c>
      <c r="P219" s="63">
        <v>0</v>
      </c>
      <c r="Q219" s="63"/>
      <c r="R219" s="51"/>
      <c r="S219" s="51"/>
      <c r="T219" s="51"/>
    </row>
    <row r="220" spans="1:20" ht="31.5">
      <c r="A220" s="66"/>
      <c r="B220" s="67"/>
      <c r="C220" s="68" t="s">
        <v>615</v>
      </c>
      <c r="D220" s="67" t="s">
        <v>655</v>
      </c>
      <c r="E220" s="66" t="s">
        <v>265</v>
      </c>
      <c r="F220" s="92">
        <v>165</v>
      </c>
      <c r="G220" s="70" t="str">
        <f t="shared" si="1"/>
        <v>K</v>
      </c>
      <c r="H220" s="92">
        <v>671</v>
      </c>
      <c r="I220" s="93">
        <v>8</v>
      </c>
      <c r="J220" s="66">
        <v>1</v>
      </c>
      <c r="K220" s="66">
        <v>4</v>
      </c>
      <c r="L220" s="71" t="s">
        <v>274</v>
      </c>
      <c r="M220" s="66" t="str">
        <f t="shared" si="2"/>
        <v>X</v>
      </c>
      <c r="N220" s="66" t="s">
        <v>616</v>
      </c>
      <c r="O220" s="66" t="s">
        <v>325</v>
      </c>
      <c r="P220" s="66">
        <v>0</v>
      </c>
      <c r="Q220" s="66"/>
      <c r="R220" s="51"/>
      <c r="S220" s="51"/>
      <c r="T220" s="51"/>
    </row>
    <row r="221" spans="1:20" ht="31.5">
      <c r="A221" s="63"/>
      <c r="B221" s="72"/>
      <c r="C221" s="61" t="s">
        <v>615</v>
      </c>
      <c r="D221" s="72" t="s">
        <v>656</v>
      </c>
      <c r="E221" s="63" t="s">
        <v>300</v>
      </c>
      <c r="F221" s="86">
        <v>133</v>
      </c>
      <c r="G221" s="64" t="str">
        <f t="shared" si="1"/>
        <v>K</v>
      </c>
      <c r="H221" s="86">
        <v>569</v>
      </c>
      <c r="I221" s="65">
        <v>3</v>
      </c>
      <c r="J221" s="63">
        <v>0</v>
      </c>
      <c r="K221" s="63">
        <v>3</v>
      </c>
      <c r="L221" s="65" t="s">
        <v>351</v>
      </c>
      <c r="M221" s="63" t="str">
        <f t="shared" si="2"/>
        <v>X</v>
      </c>
      <c r="N221" s="63" t="s">
        <v>616</v>
      </c>
      <c r="O221" s="63" t="s">
        <v>400</v>
      </c>
      <c r="P221" s="63">
        <v>0</v>
      </c>
      <c r="Q221" s="63"/>
      <c r="R221" s="51"/>
      <c r="S221" s="51"/>
      <c r="T221" s="51"/>
    </row>
    <row r="222" spans="1:20" ht="31.5">
      <c r="A222" s="66"/>
      <c r="B222" s="67"/>
      <c r="C222" s="68" t="s">
        <v>615</v>
      </c>
      <c r="D222" s="67" t="s">
        <v>657</v>
      </c>
      <c r="E222" s="66" t="s">
        <v>300</v>
      </c>
      <c r="F222" s="84">
        <v>116</v>
      </c>
      <c r="G222" s="70" t="str">
        <f t="shared" si="1"/>
        <v>K</v>
      </c>
      <c r="H222" s="84">
        <v>450</v>
      </c>
      <c r="I222" s="71">
        <v>0</v>
      </c>
      <c r="J222" s="66">
        <v>2</v>
      </c>
      <c r="K222" s="66">
        <v>4</v>
      </c>
      <c r="L222" s="71" t="s">
        <v>351</v>
      </c>
      <c r="M222" s="66" t="str">
        <f t="shared" si="2"/>
        <v>X</v>
      </c>
      <c r="N222" s="66" t="s">
        <v>616</v>
      </c>
      <c r="O222" s="66" t="s">
        <v>286</v>
      </c>
      <c r="P222" s="66">
        <v>0</v>
      </c>
      <c r="Q222" s="66"/>
      <c r="R222" s="51"/>
      <c r="S222" s="51"/>
      <c r="T222" s="51"/>
    </row>
    <row r="223" spans="1:20" ht="31.5">
      <c r="A223" s="63"/>
      <c r="B223" s="72"/>
      <c r="C223" s="61" t="s">
        <v>615</v>
      </c>
      <c r="D223" s="72" t="s">
        <v>658</v>
      </c>
      <c r="E223" s="63" t="s">
        <v>265</v>
      </c>
      <c r="F223" s="86">
        <v>199</v>
      </c>
      <c r="G223" s="64" t="str">
        <f t="shared" si="1"/>
        <v>K</v>
      </c>
      <c r="H223" s="86">
        <v>812</v>
      </c>
      <c r="I223" s="65">
        <v>2</v>
      </c>
      <c r="J223" s="63">
        <v>0</v>
      </c>
      <c r="K223" s="63">
        <v>5</v>
      </c>
      <c r="L223" s="65" t="s">
        <v>460</v>
      </c>
      <c r="M223" s="63" t="str">
        <f t="shared" si="2"/>
        <v>X</v>
      </c>
      <c r="N223" s="63" t="s">
        <v>616</v>
      </c>
      <c r="O223" s="63" t="s">
        <v>305</v>
      </c>
      <c r="P223" s="63">
        <v>0</v>
      </c>
      <c r="Q223" s="63"/>
      <c r="R223" s="51"/>
      <c r="S223" s="51"/>
      <c r="T223" s="51"/>
    </row>
    <row r="224" spans="1:20" ht="31.5">
      <c r="A224" s="80">
        <f t="shared" ref="A224:A232" si="7">IF(LEN(B224)=0,"",SUBTOTAL(3,$B$3:B224))</f>
        <v>6</v>
      </c>
      <c r="B224" s="81" t="s">
        <v>659</v>
      </c>
      <c r="C224" s="68" t="s">
        <v>659</v>
      </c>
      <c r="D224" s="67" t="s">
        <v>264</v>
      </c>
      <c r="E224" s="66" t="s">
        <v>270</v>
      </c>
      <c r="F224" s="74">
        <v>260</v>
      </c>
      <c r="G224" s="70" t="str">
        <f t="shared" si="1"/>
        <v>K</v>
      </c>
      <c r="H224" s="74">
        <v>964</v>
      </c>
      <c r="I224" s="66">
        <v>20</v>
      </c>
      <c r="J224" s="66">
        <v>1</v>
      </c>
      <c r="K224" s="66">
        <v>1</v>
      </c>
      <c r="L224" s="66" t="s">
        <v>274</v>
      </c>
      <c r="M224" s="66" t="str">
        <f t="shared" si="2"/>
        <v>X</v>
      </c>
      <c r="N224" s="66" t="s">
        <v>660</v>
      </c>
      <c r="O224" s="66" t="s">
        <v>661</v>
      </c>
      <c r="P224" s="66">
        <v>0</v>
      </c>
      <c r="Q224" s="66"/>
      <c r="R224" s="51"/>
      <c r="S224" s="51"/>
      <c r="T224" s="51"/>
    </row>
    <row r="225" spans="1:20" ht="31.5">
      <c r="A225" s="63" t="str">
        <f t="shared" si="7"/>
        <v/>
      </c>
      <c r="B225" s="72"/>
      <c r="C225" s="61" t="s">
        <v>659</v>
      </c>
      <c r="D225" s="72" t="s">
        <v>269</v>
      </c>
      <c r="E225" s="63" t="s">
        <v>270</v>
      </c>
      <c r="F225" s="73">
        <v>304</v>
      </c>
      <c r="G225" s="64" t="str">
        <f t="shared" si="1"/>
        <v>Đ</v>
      </c>
      <c r="H225" s="73">
        <v>1161</v>
      </c>
      <c r="I225" s="63">
        <v>35</v>
      </c>
      <c r="J225" s="63">
        <v>1</v>
      </c>
      <c r="K225" s="63">
        <v>0</v>
      </c>
      <c r="L225" s="63" t="s">
        <v>274</v>
      </c>
      <c r="M225" s="63" t="str">
        <f t="shared" si="2"/>
        <v>X</v>
      </c>
      <c r="N225" s="63" t="s">
        <v>662</v>
      </c>
      <c r="O225" s="63" t="s">
        <v>661</v>
      </c>
      <c r="P225" s="63">
        <v>0</v>
      </c>
      <c r="Q225" s="63"/>
      <c r="R225" s="51"/>
      <c r="S225" s="51"/>
      <c r="T225" s="51"/>
    </row>
    <row r="226" spans="1:20" ht="31.5">
      <c r="A226" s="66" t="str">
        <f t="shared" si="7"/>
        <v/>
      </c>
      <c r="B226" s="67"/>
      <c r="C226" s="68" t="s">
        <v>659</v>
      </c>
      <c r="D226" s="67" t="s">
        <v>273</v>
      </c>
      <c r="E226" s="66" t="s">
        <v>270</v>
      </c>
      <c r="F226" s="74">
        <v>289</v>
      </c>
      <c r="G226" s="70" t="str">
        <f t="shared" si="1"/>
        <v>K</v>
      </c>
      <c r="H226" s="74">
        <v>1180</v>
      </c>
      <c r="I226" s="66">
        <v>7</v>
      </c>
      <c r="J226" s="66">
        <v>0</v>
      </c>
      <c r="K226" s="66">
        <v>0</v>
      </c>
      <c r="L226" s="66" t="s">
        <v>367</v>
      </c>
      <c r="M226" s="66" t="str">
        <f t="shared" si="2"/>
        <v>T</v>
      </c>
      <c r="N226" s="66" t="s">
        <v>663</v>
      </c>
      <c r="O226" s="66" t="s">
        <v>661</v>
      </c>
      <c r="P226" s="66">
        <v>0</v>
      </c>
      <c r="Q226" s="66"/>
      <c r="R226" s="51"/>
      <c r="S226" s="51"/>
      <c r="T226" s="51"/>
    </row>
    <row r="227" spans="1:20" ht="31.5">
      <c r="A227" s="63" t="str">
        <f t="shared" si="7"/>
        <v/>
      </c>
      <c r="B227" s="72"/>
      <c r="C227" s="61" t="s">
        <v>659</v>
      </c>
      <c r="D227" s="72" t="s">
        <v>276</v>
      </c>
      <c r="E227" s="63" t="s">
        <v>270</v>
      </c>
      <c r="F227" s="73">
        <v>248</v>
      </c>
      <c r="G227" s="64" t="str">
        <f t="shared" si="1"/>
        <v>K</v>
      </c>
      <c r="H227" s="73">
        <v>980</v>
      </c>
      <c r="I227" s="63">
        <v>38</v>
      </c>
      <c r="J227" s="63">
        <v>0</v>
      </c>
      <c r="K227" s="63">
        <v>0</v>
      </c>
      <c r="L227" s="63" t="s">
        <v>274</v>
      </c>
      <c r="M227" s="63" t="str">
        <f t="shared" si="2"/>
        <v>X</v>
      </c>
      <c r="N227" s="63" t="s">
        <v>664</v>
      </c>
      <c r="O227" s="63" t="s">
        <v>661</v>
      </c>
      <c r="P227" s="63">
        <v>0</v>
      </c>
      <c r="Q227" s="63"/>
      <c r="R227" s="51"/>
      <c r="S227" s="51"/>
      <c r="T227" s="51"/>
    </row>
    <row r="228" spans="1:20" ht="31.5">
      <c r="A228" s="66" t="str">
        <f t="shared" si="7"/>
        <v/>
      </c>
      <c r="B228" s="67"/>
      <c r="C228" s="68" t="s">
        <v>659</v>
      </c>
      <c r="D228" s="67" t="s">
        <v>278</v>
      </c>
      <c r="E228" s="66" t="s">
        <v>270</v>
      </c>
      <c r="F228" s="74">
        <v>351</v>
      </c>
      <c r="G228" s="70" t="str">
        <f t="shared" si="1"/>
        <v>Đ</v>
      </c>
      <c r="H228" s="74">
        <v>1330</v>
      </c>
      <c r="I228" s="66">
        <v>0</v>
      </c>
      <c r="J228" s="66">
        <v>1</v>
      </c>
      <c r="K228" s="66">
        <v>2</v>
      </c>
      <c r="L228" s="66" t="s">
        <v>367</v>
      </c>
      <c r="M228" s="66" t="str">
        <f t="shared" si="2"/>
        <v>T</v>
      </c>
      <c r="N228" s="66" t="s">
        <v>665</v>
      </c>
      <c r="O228" s="66" t="s">
        <v>661</v>
      </c>
      <c r="P228" s="66">
        <v>0</v>
      </c>
      <c r="Q228" s="66"/>
      <c r="R228" s="51"/>
      <c r="S228" s="51"/>
      <c r="T228" s="51"/>
    </row>
    <row r="229" spans="1:20" ht="31.5">
      <c r="A229" s="63" t="str">
        <f t="shared" si="7"/>
        <v/>
      </c>
      <c r="B229" s="72"/>
      <c r="C229" s="61" t="s">
        <v>659</v>
      </c>
      <c r="D229" s="72" t="s">
        <v>282</v>
      </c>
      <c r="E229" s="63" t="s">
        <v>270</v>
      </c>
      <c r="F229" s="73">
        <v>408</v>
      </c>
      <c r="G229" s="64" t="str">
        <f t="shared" si="1"/>
        <v>Đ</v>
      </c>
      <c r="H229" s="73">
        <v>1387</v>
      </c>
      <c r="I229" s="63">
        <v>57</v>
      </c>
      <c r="J229" s="63">
        <v>0</v>
      </c>
      <c r="K229" s="63">
        <v>0</v>
      </c>
      <c r="L229" s="63" t="s">
        <v>367</v>
      </c>
      <c r="M229" s="63" t="str">
        <f t="shared" si="2"/>
        <v>T</v>
      </c>
      <c r="N229" s="63" t="s">
        <v>666</v>
      </c>
      <c r="O229" s="63" t="s">
        <v>661</v>
      </c>
      <c r="P229" s="63">
        <v>0</v>
      </c>
      <c r="Q229" s="63"/>
      <c r="R229" s="51"/>
      <c r="S229" s="51"/>
      <c r="T229" s="51"/>
    </row>
    <row r="230" spans="1:20" ht="31.5">
      <c r="A230" s="66" t="str">
        <f t="shared" si="7"/>
        <v/>
      </c>
      <c r="B230" s="67"/>
      <c r="C230" s="68" t="s">
        <v>659</v>
      </c>
      <c r="D230" s="67" t="s">
        <v>284</v>
      </c>
      <c r="E230" s="66" t="s">
        <v>270</v>
      </c>
      <c r="F230" s="74">
        <v>326</v>
      </c>
      <c r="G230" s="70" t="str">
        <f t="shared" si="1"/>
        <v>Đ</v>
      </c>
      <c r="H230" s="74">
        <v>1210</v>
      </c>
      <c r="I230" s="66">
        <v>38</v>
      </c>
      <c r="J230" s="66">
        <v>0</v>
      </c>
      <c r="K230" s="66">
        <v>0</v>
      </c>
      <c r="L230" s="66" t="s">
        <v>274</v>
      </c>
      <c r="M230" s="66" t="str">
        <f t="shared" si="2"/>
        <v>X</v>
      </c>
      <c r="N230" s="66" t="s">
        <v>667</v>
      </c>
      <c r="O230" s="66" t="s">
        <v>661</v>
      </c>
      <c r="P230" s="66">
        <v>0</v>
      </c>
      <c r="Q230" s="66"/>
      <c r="R230" s="51"/>
      <c r="S230" s="51"/>
      <c r="T230" s="51"/>
    </row>
    <row r="231" spans="1:20" ht="31.5">
      <c r="A231" s="63" t="str">
        <f t="shared" si="7"/>
        <v/>
      </c>
      <c r="B231" s="72"/>
      <c r="C231" s="61" t="s">
        <v>659</v>
      </c>
      <c r="D231" s="72" t="s">
        <v>287</v>
      </c>
      <c r="E231" s="63" t="s">
        <v>270</v>
      </c>
      <c r="F231" s="73">
        <v>363</v>
      </c>
      <c r="G231" s="64" t="str">
        <f t="shared" si="1"/>
        <v>Đ</v>
      </c>
      <c r="H231" s="73">
        <v>1135</v>
      </c>
      <c r="I231" s="63">
        <v>32</v>
      </c>
      <c r="J231" s="63">
        <v>3</v>
      </c>
      <c r="K231" s="63">
        <v>0</v>
      </c>
      <c r="L231" s="63" t="s">
        <v>367</v>
      </c>
      <c r="M231" s="63" t="str">
        <f t="shared" si="2"/>
        <v>T</v>
      </c>
      <c r="N231" s="63" t="s">
        <v>668</v>
      </c>
      <c r="O231" s="63" t="s">
        <v>661</v>
      </c>
      <c r="P231" s="63">
        <v>0</v>
      </c>
      <c r="Q231" s="63"/>
      <c r="R231" s="51"/>
      <c r="S231" s="51"/>
      <c r="T231" s="51"/>
    </row>
    <row r="232" spans="1:20" ht="31.5">
      <c r="A232" s="66" t="str">
        <f t="shared" si="7"/>
        <v/>
      </c>
      <c r="B232" s="67"/>
      <c r="C232" s="68" t="s">
        <v>659</v>
      </c>
      <c r="D232" s="67" t="s">
        <v>289</v>
      </c>
      <c r="E232" s="66" t="s">
        <v>270</v>
      </c>
      <c r="F232" s="74">
        <v>327</v>
      </c>
      <c r="G232" s="70" t="str">
        <f t="shared" si="1"/>
        <v>Đ</v>
      </c>
      <c r="H232" s="74">
        <v>1192</v>
      </c>
      <c r="I232" s="66">
        <v>54</v>
      </c>
      <c r="J232" s="66">
        <v>0</v>
      </c>
      <c r="K232" s="66">
        <v>0</v>
      </c>
      <c r="L232" s="66" t="s">
        <v>274</v>
      </c>
      <c r="M232" s="66" t="str">
        <f t="shared" si="2"/>
        <v>X</v>
      </c>
      <c r="N232" s="66" t="s">
        <v>669</v>
      </c>
      <c r="O232" s="66" t="s">
        <v>661</v>
      </c>
      <c r="P232" s="66">
        <v>0</v>
      </c>
      <c r="Q232" s="66"/>
      <c r="R232" s="51"/>
      <c r="S232" s="51"/>
      <c r="T232" s="51"/>
    </row>
    <row r="233" spans="1:20" ht="31.5">
      <c r="A233" s="63"/>
      <c r="B233" s="72"/>
      <c r="C233" s="61" t="s">
        <v>659</v>
      </c>
      <c r="D233" s="72" t="s">
        <v>292</v>
      </c>
      <c r="E233" s="63" t="s">
        <v>270</v>
      </c>
      <c r="F233" s="73">
        <v>271</v>
      </c>
      <c r="G233" s="64" t="str">
        <f t="shared" si="1"/>
        <v>K</v>
      </c>
      <c r="H233" s="73">
        <v>1016</v>
      </c>
      <c r="I233" s="63">
        <v>25</v>
      </c>
      <c r="J233" s="63">
        <v>0</v>
      </c>
      <c r="K233" s="63">
        <v>0</v>
      </c>
      <c r="L233" s="63" t="s">
        <v>367</v>
      </c>
      <c r="M233" s="63" t="str">
        <f t="shared" si="2"/>
        <v>T</v>
      </c>
      <c r="N233" s="63" t="s">
        <v>670</v>
      </c>
      <c r="O233" s="63" t="s">
        <v>661</v>
      </c>
      <c r="P233" s="63">
        <v>0</v>
      </c>
      <c r="Q233" s="63"/>
      <c r="R233" s="51"/>
      <c r="S233" s="51"/>
      <c r="T233" s="51"/>
    </row>
    <row r="234" spans="1:20" ht="31.5">
      <c r="A234" s="66"/>
      <c r="B234" s="67"/>
      <c r="C234" s="68" t="s">
        <v>659</v>
      </c>
      <c r="D234" s="67" t="s">
        <v>487</v>
      </c>
      <c r="E234" s="66" t="s">
        <v>270</v>
      </c>
      <c r="F234" s="74">
        <v>300</v>
      </c>
      <c r="G234" s="70" t="str">
        <f t="shared" si="1"/>
        <v>Đ</v>
      </c>
      <c r="H234" s="74">
        <v>1242</v>
      </c>
      <c r="I234" s="66">
        <v>31</v>
      </c>
      <c r="J234" s="66">
        <v>1</v>
      </c>
      <c r="K234" s="66">
        <v>1</v>
      </c>
      <c r="L234" s="66" t="s">
        <v>274</v>
      </c>
      <c r="M234" s="66" t="str">
        <f t="shared" si="2"/>
        <v>X</v>
      </c>
      <c r="N234" s="66" t="s">
        <v>671</v>
      </c>
      <c r="O234" s="66" t="s">
        <v>661</v>
      </c>
      <c r="P234" s="66">
        <v>0</v>
      </c>
      <c r="Q234" s="66"/>
      <c r="R234" s="51"/>
      <c r="S234" s="51"/>
      <c r="T234" s="51"/>
    </row>
    <row r="235" spans="1:20" ht="31.5">
      <c r="A235" s="63"/>
      <c r="B235" s="72"/>
      <c r="C235" s="61" t="s">
        <v>659</v>
      </c>
      <c r="D235" s="72" t="s">
        <v>672</v>
      </c>
      <c r="E235" s="63" t="s">
        <v>270</v>
      </c>
      <c r="F235" s="73">
        <v>252</v>
      </c>
      <c r="G235" s="64" t="str">
        <f t="shared" si="1"/>
        <v>K</v>
      </c>
      <c r="H235" s="73">
        <v>824</v>
      </c>
      <c r="I235" s="63">
        <v>26</v>
      </c>
      <c r="J235" s="63">
        <v>1</v>
      </c>
      <c r="K235" s="63">
        <v>0</v>
      </c>
      <c r="L235" s="63" t="s">
        <v>367</v>
      </c>
      <c r="M235" s="63" t="str">
        <f t="shared" si="2"/>
        <v>T</v>
      </c>
      <c r="N235" s="63" t="s">
        <v>673</v>
      </c>
      <c r="O235" s="63" t="s">
        <v>661</v>
      </c>
      <c r="P235" s="63">
        <v>0</v>
      </c>
      <c r="Q235" s="63"/>
      <c r="R235" s="51"/>
      <c r="S235" s="51"/>
      <c r="T235" s="51"/>
    </row>
    <row r="236" spans="1:20" ht="31.5">
      <c r="A236" s="66"/>
      <c r="B236" s="67"/>
      <c r="C236" s="68" t="s">
        <v>659</v>
      </c>
      <c r="D236" s="67" t="s">
        <v>650</v>
      </c>
      <c r="E236" s="66" t="s">
        <v>270</v>
      </c>
      <c r="F236" s="74">
        <v>254</v>
      </c>
      <c r="G236" s="70" t="str">
        <f t="shared" si="1"/>
        <v>K</v>
      </c>
      <c r="H236" s="74">
        <v>776</v>
      </c>
      <c r="I236" s="66">
        <v>7</v>
      </c>
      <c r="J236" s="66">
        <v>1</v>
      </c>
      <c r="K236" s="66">
        <v>0</v>
      </c>
      <c r="L236" s="66" t="s">
        <v>274</v>
      </c>
      <c r="M236" s="66" t="str">
        <f t="shared" si="2"/>
        <v>X</v>
      </c>
      <c r="N236" s="66" t="s">
        <v>674</v>
      </c>
      <c r="O236" s="66" t="s">
        <v>661</v>
      </c>
      <c r="P236" s="66">
        <v>0</v>
      </c>
      <c r="Q236" s="66"/>
      <c r="R236" s="51"/>
      <c r="S236" s="51"/>
      <c r="T236" s="51"/>
    </row>
    <row r="237" spans="1:20" ht="31.5">
      <c r="A237" s="63"/>
      <c r="B237" s="72"/>
      <c r="C237" s="61" t="s">
        <v>659</v>
      </c>
      <c r="D237" s="72" t="s">
        <v>675</v>
      </c>
      <c r="E237" s="63" t="s">
        <v>270</v>
      </c>
      <c r="F237" s="73">
        <v>154</v>
      </c>
      <c r="G237" s="64" t="str">
        <f t="shared" si="1"/>
        <v>K</v>
      </c>
      <c r="H237" s="73">
        <v>535</v>
      </c>
      <c r="I237" s="63">
        <v>9</v>
      </c>
      <c r="J237" s="63">
        <v>0</v>
      </c>
      <c r="K237" s="63">
        <v>1</v>
      </c>
      <c r="L237" s="63" t="s">
        <v>274</v>
      </c>
      <c r="M237" s="63" t="str">
        <f t="shared" si="2"/>
        <v>X</v>
      </c>
      <c r="N237" s="63" t="s">
        <v>664</v>
      </c>
      <c r="O237" s="63" t="s">
        <v>661</v>
      </c>
      <c r="P237" s="63">
        <v>0</v>
      </c>
      <c r="Q237" s="63"/>
      <c r="R237" s="51"/>
      <c r="S237" s="51"/>
      <c r="T237" s="51"/>
    </row>
    <row r="238" spans="1:20" ht="31.5">
      <c r="A238" s="66"/>
      <c r="B238" s="67"/>
      <c r="C238" s="68" t="s">
        <v>659</v>
      </c>
      <c r="D238" s="67" t="s">
        <v>393</v>
      </c>
      <c r="E238" s="66" t="s">
        <v>270</v>
      </c>
      <c r="F238" s="74">
        <v>333</v>
      </c>
      <c r="G238" s="70" t="str">
        <f t="shared" si="1"/>
        <v>Đ</v>
      </c>
      <c r="H238" s="74">
        <v>1183</v>
      </c>
      <c r="I238" s="66">
        <v>14</v>
      </c>
      <c r="J238" s="66">
        <v>0</v>
      </c>
      <c r="K238" s="66">
        <v>0</v>
      </c>
      <c r="L238" s="66" t="s">
        <v>367</v>
      </c>
      <c r="M238" s="66" t="str">
        <f t="shared" si="2"/>
        <v>T</v>
      </c>
      <c r="N238" s="66" t="s">
        <v>676</v>
      </c>
      <c r="O238" s="66" t="s">
        <v>661</v>
      </c>
      <c r="P238" s="66">
        <v>0</v>
      </c>
      <c r="Q238" s="66"/>
      <c r="R238" s="51"/>
      <c r="S238" s="51"/>
      <c r="T238" s="51"/>
    </row>
    <row r="239" spans="1:20" ht="31.5">
      <c r="A239" s="63"/>
      <c r="B239" s="72"/>
      <c r="C239" s="61" t="s">
        <v>659</v>
      </c>
      <c r="D239" s="72" t="s">
        <v>677</v>
      </c>
      <c r="E239" s="63" t="s">
        <v>270</v>
      </c>
      <c r="F239" s="73">
        <v>138</v>
      </c>
      <c r="G239" s="64" t="str">
        <f t="shared" si="1"/>
        <v>K</v>
      </c>
      <c r="H239" s="73">
        <v>485</v>
      </c>
      <c r="I239" s="63">
        <v>24</v>
      </c>
      <c r="J239" s="63">
        <v>0</v>
      </c>
      <c r="K239" s="63">
        <v>1</v>
      </c>
      <c r="L239" s="63" t="s">
        <v>290</v>
      </c>
      <c r="M239" s="63" t="str">
        <f t="shared" si="2"/>
        <v>C</v>
      </c>
      <c r="N239" s="63" t="s">
        <v>678</v>
      </c>
      <c r="O239" s="63" t="s">
        <v>661</v>
      </c>
      <c r="P239" s="63">
        <v>0</v>
      </c>
      <c r="Q239" s="63"/>
      <c r="R239" s="51"/>
      <c r="S239" s="51"/>
      <c r="T239" s="51"/>
    </row>
    <row r="240" spans="1:20" ht="31.5">
      <c r="A240" s="66"/>
      <c r="B240" s="67"/>
      <c r="C240" s="68" t="s">
        <v>659</v>
      </c>
      <c r="D240" s="67" t="s">
        <v>679</v>
      </c>
      <c r="E240" s="66" t="s">
        <v>270</v>
      </c>
      <c r="F240" s="74">
        <v>292</v>
      </c>
      <c r="G240" s="70" t="str">
        <f t="shared" si="1"/>
        <v>K</v>
      </c>
      <c r="H240" s="74">
        <v>1020</v>
      </c>
      <c r="I240" s="66">
        <v>162</v>
      </c>
      <c r="J240" s="66">
        <v>1</v>
      </c>
      <c r="K240" s="66">
        <v>0</v>
      </c>
      <c r="L240" s="66" t="s">
        <v>274</v>
      </c>
      <c r="M240" s="66" t="str">
        <f t="shared" si="2"/>
        <v>X</v>
      </c>
      <c r="N240" s="66" t="s">
        <v>680</v>
      </c>
      <c r="O240" s="66" t="s">
        <v>661</v>
      </c>
      <c r="P240" s="66">
        <v>0</v>
      </c>
      <c r="Q240" s="66"/>
      <c r="R240" s="51"/>
      <c r="S240" s="51"/>
      <c r="T240" s="51"/>
    </row>
    <row r="241" spans="1:20" ht="31.5">
      <c r="A241" s="63"/>
      <c r="B241" s="72"/>
      <c r="C241" s="61" t="s">
        <v>659</v>
      </c>
      <c r="D241" s="72" t="s">
        <v>681</v>
      </c>
      <c r="E241" s="63" t="s">
        <v>270</v>
      </c>
      <c r="F241" s="73">
        <v>270</v>
      </c>
      <c r="G241" s="64" t="str">
        <f t="shared" si="1"/>
        <v>K</v>
      </c>
      <c r="H241" s="73">
        <v>880</v>
      </c>
      <c r="I241" s="63">
        <v>10</v>
      </c>
      <c r="J241" s="63">
        <v>0</v>
      </c>
      <c r="K241" s="63">
        <v>2</v>
      </c>
      <c r="L241" s="63" t="s">
        <v>274</v>
      </c>
      <c r="M241" s="63" t="str">
        <f t="shared" si="2"/>
        <v>X</v>
      </c>
      <c r="N241" s="63" t="s">
        <v>682</v>
      </c>
      <c r="O241" s="63" t="s">
        <v>661</v>
      </c>
      <c r="P241" s="63">
        <v>0</v>
      </c>
      <c r="Q241" s="63"/>
      <c r="R241" s="51"/>
      <c r="S241" s="51"/>
      <c r="T241" s="51"/>
    </row>
    <row r="242" spans="1:20" ht="31.5">
      <c r="A242" s="66"/>
      <c r="B242" s="67"/>
      <c r="C242" s="68" t="s">
        <v>659</v>
      </c>
      <c r="D242" s="67" t="s">
        <v>439</v>
      </c>
      <c r="E242" s="66" t="s">
        <v>270</v>
      </c>
      <c r="F242" s="74">
        <v>170</v>
      </c>
      <c r="G242" s="70" t="str">
        <f t="shared" si="1"/>
        <v>K</v>
      </c>
      <c r="H242" s="74">
        <v>551</v>
      </c>
      <c r="I242" s="66">
        <v>27</v>
      </c>
      <c r="J242" s="66">
        <v>0</v>
      </c>
      <c r="K242" s="66">
        <v>0</v>
      </c>
      <c r="L242" s="66" t="s">
        <v>367</v>
      </c>
      <c r="M242" s="66" t="str">
        <f t="shared" si="2"/>
        <v>T</v>
      </c>
      <c r="N242" s="66" t="s">
        <v>683</v>
      </c>
      <c r="O242" s="66" t="s">
        <v>661</v>
      </c>
      <c r="P242" s="66">
        <v>0</v>
      </c>
      <c r="Q242" s="66"/>
      <c r="R242" s="51"/>
      <c r="S242" s="51"/>
      <c r="T242" s="51"/>
    </row>
    <row r="243" spans="1:20" ht="31.5">
      <c r="A243" s="63"/>
      <c r="B243" s="72"/>
      <c r="C243" s="61" t="s">
        <v>659</v>
      </c>
      <c r="D243" s="72" t="s">
        <v>437</v>
      </c>
      <c r="E243" s="63" t="s">
        <v>270</v>
      </c>
      <c r="F243" s="73">
        <v>161</v>
      </c>
      <c r="G243" s="64" t="str">
        <f t="shared" si="1"/>
        <v>K</v>
      </c>
      <c r="H243" s="73">
        <v>531</v>
      </c>
      <c r="I243" s="63">
        <v>38</v>
      </c>
      <c r="J243" s="63">
        <v>0</v>
      </c>
      <c r="K243" s="63">
        <v>3</v>
      </c>
      <c r="L243" s="63" t="s">
        <v>367</v>
      </c>
      <c r="M243" s="63" t="str">
        <f t="shared" si="2"/>
        <v>T</v>
      </c>
      <c r="N243" s="63" t="s">
        <v>684</v>
      </c>
      <c r="O243" s="63" t="s">
        <v>661</v>
      </c>
      <c r="P243" s="63">
        <v>0</v>
      </c>
      <c r="Q243" s="63"/>
      <c r="R243" s="51"/>
      <c r="S243" s="51"/>
      <c r="T243" s="51"/>
    </row>
    <row r="244" spans="1:20" ht="31.5">
      <c r="A244" s="66"/>
      <c r="B244" s="67"/>
      <c r="C244" s="68" t="s">
        <v>659</v>
      </c>
      <c r="D244" s="67" t="s">
        <v>685</v>
      </c>
      <c r="E244" s="66" t="s">
        <v>270</v>
      </c>
      <c r="F244" s="74">
        <v>192</v>
      </c>
      <c r="G244" s="70" t="str">
        <f t="shared" si="1"/>
        <v>K</v>
      </c>
      <c r="H244" s="74">
        <v>664</v>
      </c>
      <c r="I244" s="66">
        <v>76</v>
      </c>
      <c r="J244" s="66">
        <v>0</v>
      </c>
      <c r="K244" s="66">
        <v>0</v>
      </c>
      <c r="L244" s="66" t="s">
        <v>274</v>
      </c>
      <c r="M244" s="66" t="str">
        <f t="shared" si="2"/>
        <v>X</v>
      </c>
      <c r="N244" s="66" t="s">
        <v>686</v>
      </c>
      <c r="O244" s="66" t="s">
        <v>661</v>
      </c>
      <c r="P244" s="66">
        <v>0</v>
      </c>
      <c r="Q244" s="66"/>
      <c r="R244" s="51"/>
      <c r="S244" s="51"/>
      <c r="T244" s="51"/>
    </row>
    <row r="245" spans="1:20" ht="31.5">
      <c r="A245" s="63"/>
      <c r="B245" s="72"/>
      <c r="C245" s="61" t="s">
        <v>659</v>
      </c>
      <c r="D245" s="72" t="s">
        <v>687</v>
      </c>
      <c r="E245" s="63" t="s">
        <v>270</v>
      </c>
      <c r="F245" s="73">
        <v>108</v>
      </c>
      <c r="G245" s="64" t="str">
        <f t="shared" si="1"/>
        <v>K</v>
      </c>
      <c r="H245" s="73">
        <v>451</v>
      </c>
      <c r="I245" s="63">
        <v>44</v>
      </c>
      <c r="J245" s="63">
        <v>2</v>
      </c>
      <c r="K245" s="63">
        <v>2</v>
      </c>
      <c r="L245" s="63" t="s">
        <v>367</v>
      </c>
      <c r="M245" s="63" t="str">
        <f t="shared" si="2"/>
        <v>T</v>
      </c>
      <c r="N245" s="63" t="s">
        <v>688</v>
      </c>
      <c r="O245" s="63" t="s">
        <v>689</v>
      </c>
      <c r="P245" s="63">
        <v>0</v>
      </c>
      <c r="Q245" s="63"/>
      <c r="R245" s="51"/>
      <c r="S245" s="51"/>
      <c r="T245" s="51"/>
    </row>
    <row r="246" spans="1:20" ht="31.5">
      <c r="A246" s="66"/>
      <c r="B246" s="67"/>
      <c r="C246" s="68" t="s">
        <v>659</v>
      </c>
      <c r="D246" s="67" t="s">
        <v>690</v>
      </c>
      <c r="E246" s="66" t="s">
        <v>270</v>
      </c>
      <c r="F246" s="74">
        <v>230</v>
      </c>
      <c r="G246" s="70" t="str">
        <f t="shared" si="1"/>
        <v>K</v>
      </c>
      <c r="H246" s="74">
        <v>890</v>
      </c>
      <c r="I246" s="66">
        <v>5</v>
      </c>
      <c r="J246" s="66">
        <v>3</v>
      </c>
      <c r="K246" s="66">
        <v>1</v>
      </c>
      <c r="L246" s="66" t="s">
        <v>367</v>
      </c>
      <c r="M246" s="66" t="str">
        <f t="shared" si="2"/>
        <v>T</v>
      </c>
      <c r="N246" s="66" t="s">
        <v>691</v>
      </c>
      <c r="O246" s="66" t="s">
        <v>689</v>
      </c>
      <c r="P246" s="66">
        <v>0</v>
      </c>
      <c r="Q246" s="66"/>
      <c r="R246" s="51"/>
      <c r="S246" s="51"/>
      <c r="T246" s="51"/>
    </row>
    <row r="247" spans="1:20" ht="31.5">
      <c r="A247" s="63"/>
      <c r="B247" s="72"/>
      <c r="C247" s="61" t="s">
        <v>659</v>
      </c>
      <c r="D247" s="72" t="s">
        <v>692</v>
      </c>
      <c r="E247" s="63" t="s">
        <v>270</v>
      </c>
      <c r="F247" s="73">
        <v>152</v>
      </c>
      <c r="G247" s="64" t="str">
        <f t="shared" si="1"/>
        <v>K</v>
      </c>
      <c r="H247" s="73">
        <v>603</v>
      </c>
      <c r="I247" s="63">
        <v>50</v>
      </c>
      <c r="J247" s="63">
        <v>1</v>
      </c>
      <c r="K247" s="63">
        <v>2</v>
      </c>
      <c r="L247" s="63" t="s">
        <v>274</v>
      </c>
      <c r="M247" s="63" t="str">
        <f t="shared" si="2"/>
        <v>X</v>
      </c>
      <c r="N247" s="63" t="s">
        <v>693</v>
      </c>
      <c r="O247" s="63" t="s">
        <v>689</v>
      </c>
      <c r="P247" s="63">
        <v>0</v>
      </c>
      <c r="Q247" s="63"/>
      <c r="R247" s="51"/>
      <c r="S247" s="51"/>
      <c r="T247" s="51"/>
    </row>
    <row r="248" spans="1:20" ht="31.5">
      <c r="A248" s="66"/>
      <c r="B248" s="67"/>
      <c r="C248" s="68" t="s">
        <v>659</v>
      </c>
      <c r="D248" s="67" t="s">
        <v>694</v>
      </c>
      <c r="E248" s="66" t="s">
        <v>270</v>
      </c>
      <c r="F248" s="74">
        <v>180</v>
      </c>
      <c r="G248" s="70" t="str">
        <f t="shared" si="1"/>
        <v>K</v>
      </c>
      <c r="H248" s="74">
        <v>772</v>
      </c>
      <c r="I248" s="66">
        <v>77</v>
      </c>
      <c r="J248" s="66">
        <v>1</v>
      </c>
      <c r="K248" s="66">
        <v>0</v>
      </c>
      <c r="L248" s="66" t="s">
        <v>274</v>
      </c>
      <c r="M248" s="66" t="str">
        <f t="shared" si="2"/>
        <v>X</v>
      </c>
      <c r="N248" s="66" t="s">
        <v>695</v>
      </c>
      <c r="O248" s="66" t="s">
        <v>689</v>
      </c>
      <c r="P248" s="66">
        <v>0</v>
      </c>
      <c r="Q248" s="66"/>
      <c r="R248" s="51"/>
      <c r="S248" s="51"/>
      <c r="T248" s="51"/>
    </row>
    <row r="249" spans="1:20" ht="31.5">
      <c r="A249" s="63"/>
      <c r="B249" s="72"/>
      <c r="C249" s="61" t="s">
        <v>659</v>
      </c>
      <c r="D249" s="72" t="s">
        <v>696</v>
      </c>
      <c r="E249" s="63" t="s">
        <v>270</v>
      </c>
      <c r="F249" s="73">
        <v>170</v>
      </c>
      <c r="G249" s="64" t="str">
        <f t="shared" si="1"/>
        <v>K</v>
      </c>
      <c r="H249" s="73">
        <v>733</v>
      </c>
      <c r="I249" s="63">
        <v>168</v>
      </c>
      <c r="J249" s="63">
        <v>2</v>
      </c>
      <c r="K249" s="63">
        <v>0</v>
      </c>
      <c r="L249" s="63" t="s">
        <v>367</v>
      </c>
      <c r="M249" s="63" t="str">
        <f t="shared" si="2"/>
        <v>T</v>
      </c>
      <c r="N249" s="63" t="s">
        <v>697</v>
      </c>
      <c r="O249" s="63" t="s">
        <v>689</v>
      </c>
      <c r="P249" s="63">
        <v>0</v>
      </c>
      <c r="Q249" s="63"/>
      <c r="R249" s="51"/>
      <c r="S249" s="51"/>
      <c r="T249" s="51"/>
    </row>
    <row r="250" spans="1:20" ht="31.5">
      <c r="A250" s="66"/>
      <c r="B250" s="67"/>
      <c r="C250" s="68" t="s">
        <v>659</v>
      </c>
      <c r="D250" s="67" t="s">
        <v>512</v>
      </c>
      <c r="E250" s="66" t="s">
        <v>270</v>
      </c>
      <c r="F250" s="74">
        <v>235</v>
      </c>
      <c r="G250" s="70" t="str">
        <f t="shared" si="1"/>
        <v>K</v>
      </c>
      <c r="H250" s="74">
        <v>794</v>
      </c>
      <c r="I250" s="66">
        <v>40</v>
      </c>
      <c r="J250" s="66">
        <v>5</v>
      </c>
      <c r="K250" s="66">
        <v>1</v>
      </c>
      <c r="L250" s="66" t="s">
        <v>274</v>
      </c>
      <c r="M250" s="66" t="str">
        <f t="shared" si="2"/>
        <v>X</v>
      </c>
      <c r="N250" s="66" t="s">
        <v>698</v>
      </c>
      <c r="O250" s="66" t="s">
        <v>689</v>
      </c>
      <c r="P250" s="66">
        <v>0</v>
      </c>
      <c r="Q250" s="66"/>
      <c r="R250" s="51"/>
      <c r="S250" s="51"/>
      <c r="T250" s="51"/>
    </row>
    <row r="251" spans="1:20" ht="31.5">
      <c r="A251" s="63"/>
      <c r="B251" s="72"/>
      <c r="C251" s="61" t="s">
        <v>659</v>
      </c>
      <c r="D251" s="72" t="s">
        <v>699</v>
      </c>
      <c r="E251" s="63" t="s">
        <v>265</v>
      </c>
      <c r="F251" s="73">
        <v>120</v>
      </c>
      <c r="G251" s="64" t="str">
        <f t="shared" si="1"/>
        <v>K</v>
      </c>
      <c r="H251" s="73">
        <v>513</v>
      </c>
      <c r="I251" s="63">
        <v>1</v>
      </c>
      <c r="J251" s="63">
        <v>1</v>
      </c>
      <c r="K251" s="63">
        <v>1</v>
      </c>
      <c r="L251" s="63" t="s">
        <v>367</v>
      </c>
      <c r="M251" s="63" t="str">
        <f t="shared" si="2"/>
        <v>T</v>
      </c>
      <c r="N251" s="63" t="s">
        <v>700</v>
      </c>
      <c r="O251" s="63" t="s">
        <v>689</v>
      </c>
      <c r="P251" s="63">
        <v>0</v>
      </c>
      <c r="Q251" s="63"/>
      <c r="R251" s="51"/>
      <c r="S251" s="51"/>
      <c r="T251" s="51"/>
    </row>
    <row r="252" spans="1:20" ht="31.5">
      <c r="A252" s="66"/>
      <c r="B252" s="67"/>
      <c r="C252" s="68" t="s">
        <v>659</v>
      </c>
      <c r="D252" s="67" t="s">
        <v>701</v>
      </c>
      <c r="E252" s="66" t="s">
        <v>265</v>
      </c>
      <c r="F252" s="74">
        <v>104</v>
      </c>
      <c r="G252" s="70" t="str">
        <f t="shared" si="1"/>
        <v>K</v>
      </c>
      <c r="H252" s="74">
        <v>446</v>
      </c>
      <c r="I252" s="66">
        <v>17</v>
      </c>
      <c r="J252" s="66">
        <v>1</v>
      </c>
      <c r="K252" s="66">
        <v>0</v>
      </c>
      <c r="L252" s="66" t="s">
        <v>367</v>
      </c>
      <c r="M252" s="66" t="str">
        <f t="shared" si="2"/>
        <v>T</v>
      </c>
      <c r="N252" s="66" t="s">
        <v>702</v>
      </c>
      <c r="O252" s="66" t="s">
        <v>689</v>
      </c>
      <c r="P252" s="66">
        <v>0</v>
      </c>
      <c r="Q252" s="66"/>
      <c r="R252" s="51"/>
      <c r="S252" s="51"/>
      <c r="T252" s="51"/>
    </row>
    <row r="253" spans="1:20" ht="31.5">
      <c r="A253" s="63"/>
      <c r="B253" s="72"/>
      <c r="C253" s="61" t="s">
        <v>659</v>
      </c>
      <c r="D253" s="72" t="s">
        <v>703</v>
      </c>
      <c r="E253" s="63" t="s">
        <v>265</v>
      </c>
      <c r="F253" s="73">
        <v>112</v>
      </c>
      <c r="G253" s="64" t="str">
        <f t="shared" si="1"/>
        <v>K</v>
      </c>
      <c r="H253" s="73">
        <v>494</v>
      </c>
      <c r="I253" s="63">
        <v>111</v>
      </c>
      <c r="J253" s="63">
        <v>1</v>
      </c>
      <c r="K253" s="63">
        <v>2</v>
      </c>
      <c r="L253" s="63" t="s">
        <v>367</v>
      </c>
      <c r="M253" s="63" t="str">
        <f t="shared" si="2"/>
        <v>T</v>
      </c>
      <c r="N253" s="63" t="s">
        <v>704</v>
      </c>
      <c r="O253" s="63" t="s">
        <v>689</v>
      </c>
      <c r="P253" s="63">
        <v>0</v>
      </c>
      <c r="Q253" s="63"/>
      <c r="R253" s="51"/>
      <c r="S253" s="51"/>
      <c r="T253" s="51"/>
    </row>
    <row r="254" spans="1:20" ht="31.5">
      <c r="A254" s="66"/>
      <c r="B254" s="67"/>
      <c r="C254" s="68" t="s">
        <v>659</v>
      </c>
      <c r="D254" s="67" t="s">
        <v>705</v>
      </c>
      <c r="E254" s="66" t="s">
        <v>265</v>
      </c>
      <c r="F254" s="74">
        <v>74</v>
      </c>
      <c r="G254" s="70" t="str">
        <f t="shared" si="1"/>
        <v>K</v>
      </c>
      <c r="H254" s="74">
        <v>309</v>
      </c>
      <c r="I254" s="66">
        <v>58</v>
      </c>
      <c r="J254" s="66">
        <v>1</v>
      </c>
      <c r="K254" s="66">
        <v>1</v>
      </c>
      <c r="L254" s="66" t="s">
        <v>367</v>
      </c>
      <c r="M254" s="66" t="str">
        <f t="shared" si="2"/>
        <v>T</v>
      </c>
      <c r="N254" s="66" t="s">
        <v>706</v>
      </c>
      <c r="O254" s="66" t="s">
        <v>689</v>
      </c>
      <c r="P254" s="66">
        <v>0</v>
      </c>
      <c r="Q254" s="66"/>
      <c r="R254" s="51"/>
      <c r="S254" s="51"/>
      <c r="T254" s="51"/>
    </row>
    <row r="255" spans="1:20" ht="31.5">
      <c r="A255" s="63"/>
      <c r="B255" s="72"/>
      <c r="C255" s="61" t="s">
        <v>659</v>
      </c>
      <c r="D255" s="72" t="s">
        <v>707</v>
      </c>
      <c r="E255" s="63" t="s">
        <v>265</v>
      </c>
      <c r="F255" s="73">
        <v>106</v>
      </c>
      <c r="G255" s="64" t="str">
        <f t="shared" si="1"/>
        <v>K</v>
      </c>
      <c r="H255" s="73">
        <v>409</v>
      </c>
      <c r="I255" s="63">
        <v>55</v>
      </c>
      <c r="J255" s="63">
        <v>2</v>
      </c>
      <c r="K255" s="63">
        <v>1</v>
      </c>
      <c r="L255" s="63" t="s">
        <v>367</v>
      </c>
      <c r="M255" s="63" t="str">
        <f t="shared" si="2"/>
        <v>T</v>
      </c>
      <c r="N255" s="63" t="s">
        <v>708</v>
      </c>
      <c r="O255" s="63" t="s">
        <v>689</v>
      </c>
      <c r="P255" s="63">
        <v>0</v>
      </c>
      <c r="Q255" s="63"/>
      <c r="R255" s="51"/>
      <c r="S255" s="51"/>
      <c r="T255" s="51"/>
    </row>
    <row r="256" spans="1:20">
      <c r="A256" s="66"/>
      <c r="B256" s="67"/>
      <c r="C256" s="68" t="s">
        <v>659</v>
      </c>
      <c r="D256" s="67" t="s">
        <v>709</v>
      </c>
      <c r="E256" s="66" t="s">
        <v>265</v>
      </c>
      <c r="F256" s="74">
        <v>111</v>
      </c>
      <c r="G256" s="70" t="str">
        <f t="shared" si="1"/>
        <v>K</v>
      </c>
      <c r="H256" s="74">
        <v>423</v>
      </c>
      <c r="I256" s="66">
        <v>0</v>
      </c>
      <c r="J256" s="66">
        <v>1</v>
      </c>
      <c r="K256" s="66">
        <v>0</v>
      </c>
      <c r="L256" s="66" t="s">
        <v>367</v>
      </c>
      <c r="M256" s="66" t="str">
        <f t="shared" si="2"/>
        <v>T</v>
      </c>
      <c r="N256" s="66" t="s">
        <v>710</v>
      </c>
      <c r="O256" s="66" t="s">
        <v>689</v>
      </c>
      <c r="P256" s="66">
        <v>0</v>
      </c>
      <c r="Q256" s="66"/>
      <c r="R256" s="51"/>
      <c r="S256" s="51"/>
      <c r="T256" s="51"/>
    </row>
    <row r="257" spans="1:20" ht="31.5">
      <c r="A257" s="63"/>
      <c r="B257" s="72"/>
      <c r="C257" s="61" t="s">
        <v>659</v>
      </c>
      <c r="D257" s="72" t="s">
        <v>711</v>
      </c>
      <c r="E257" s="63" t="s">
        <v>265</v>
      </c>
      <c r="F257" s="73">
        <v>100</v>
      </c>
      <c r="G257" s="64" t="str">
        <f t="shared" si="1"/>
        <v>K</v>
      </c>
      <c r="H257" s="73">
        <v>460</v>
      </c>
      <c r="I257" s="63">
        <v>93</v>
      </c>
      <c r="J257" s="63">
        <v>1</v>
      </c>
      <c r="K257" s="63">
        <v>2</v>
      </c>
      <c r="L257" s="63" t="s">
        <v>367</v>
      </c>
      <c r="M257" s="63" t="str">
        <f t="shared" si="2"/>
        <v>T</v>
      </c>
      <c r="N257" s="63" t="s">
        <v>712</v>
      </c>
      <c r="O257" s="63" t="s">
        <v>689</v>
      </c>
      <c r="P257" s="63">
        <v>0</v>
      </c>
      <c r="Q257" s="63"/>
      <c r="R257" s="51"/>
      <c r="S257" s="51"/>
      <c r="T257" s="51"/>
    </row>
    <row r="258" spans="1:20" ht="31.5">
      <c r="A258" s="66"/>
      <c r="B258" s="67"/>
      <c r="C258" s="68" t="s">
        <v>659</v>
      </c>
      <c r="D258" s="67" t="s">
        <v>713</v>
      </c>
      <c r="E258" s="66" t="s">
        <v>265</v>
      </c>
      <c r="F258" s="74">
        <v>78</v>
      </c>
      <c r="G258" s="70" t="str">
        <f t="shared" ref="G258:G512" si="8">IF(F258&gt;=300,"Đ","K")</f>
        <v>K</v>
      </c>
      <c r="H258" s="74">
        <v>264</v>
      </c>
      <c r="I258" s="66">
        <v>11</v>
      </c>
      <c r="J258" s="66">
        <v>1</v>
      </c>
      <c r="K258" s="66">
        <v>0</v>
      </c>
      <c r="L258" s="66" t="s">
        <v>367</v>
      </c>
      <c r="M258" s="66" t="str">
        <f t="shared" ref="M258:M512" si="9">LEFT(L258,1)</f>
        <v>T</v>
      </c>
      <c r="N258" s="66" t="s">
        <v>664</v>
      </c>
      <c r="O258" s="66" t="s">
        <v>689</v>
      </c>
      <c r="P258" s="66">
        <v>0</v>
      </c>
      <c r="Q258" s="66"/>
      <c r="R258" s="51"/>
      <c r="S258" s="51"/>
      <c r="T258" s="51"/>
    </row>
    <row r="259" spans="1:20" ht="31.5">
      <c r="A259" s="63"/>
      <c r="B259" s="72"/>
      <c r="C259" s="61" t="s">
        <v>659</v>
      </c>
      <c r="D259" s="72" t="s">
        <v>517</v>
      </c>
      <c r="E259" s="63" t="s">
        <v>300</v>
      </c>
      <c r="F259" s="73">
        <v>44</v>
      </c>
      <c r="G259" s="64" t="str">
        <f t="shared" si="8"/>
        <v>K</v>
      </c>
      <c r="H259" s="73">
        <v>205</v>
      </c>
      <c r="I259" s="63">
        <v>10</v>
      </c>
      <c r="J259" s="63">
        <v>0</v>
      </c>
      <c r="K259" s="63">
        <v>0</v>
      </c>
      <c r="L259" s="63" t="s">
        <v>367</v>
      </c>
      <c r="M259" s="63" t="str">
        <f t="shared" si="9"/>
        <v>T</v>
      </c>
      <c r="N259" s="63" t="s">
        <v>693</v>
      </c>
      <c r="O259" s="63" t="s">
        <v>689</v>
      </c>
      <c r="P259" s="63">
        <v>0</v>
      </c>
      <c r="Q259" s="63"/>
      <c r="R259" s="51"/>
      <c r="S259" s="51"/>
      <c r="T259" s="51"/>
    </row>
    <row r="260" spans="1:20" ht="31.5">
      <c r="A260" s="66"/>
      <c r="B260" s="67"/>
      <c r="C260" s="68" t="s">
        <v>659</v>
      </c>
      <c r="D260" s="67" t="s">
        <v>714</v>
      </c>
      <c r="E260" s="66" t="s">
        <v>270</v>
      </c>
      <c r="F260" s="74">
        <v>142</v>
      </c>
      <c r="G260" s="70" t="str">
        <f t="shared" si="8"/>
        <v>K</v>
      </c>
      <c r="H260" s="74">
        <v>519</v>
      </c>
      <c r="I260" s="66">
        <v>2</v>
      </c>
      <c r="J260" s="66">
        <v>4</v>
      </c>
      <c r="K260" s="66">
        <v>1</v>
      </c>
      <c r="L260" s="66" t="s">
        <v>367</v>
      </c>
      <c r="M260" s="66" t="str">
        <f t="shared" si="9"/>
        <v>T</v>
      </c>
      <c r="N260" s="66" t="s">
        <v>715</v>
      </c>
      <c r="O260" s="66" t="s">
        <v>716</v>
      </c>
      <c r="P260" s="66">
        <v>0</v>
      </c>
      <c r="Q260" s="66"/>
      <c r="R260" s="51"/>
      <c r="S260" s="51"/>
      <c r="T260" s="51"/>
    </row>
    <row r="261" spans="1:20" ht="31.5">
      <c r="A261" s="63"/>
      <c r="B261" s="72"/>
      <c r="C261" s="61" t="s">
        <v>659</v>
      </c>
      <c r="D261" s="72" t="s">
        <v>717</v>
      </c>
      <c r="E261" s="63" t="s">
        <v>270</v>
      </c>
      <c r="F261" s="73">
        <v>255</v>
      </c>
      <c r="G261" s="64" t="str">
        <f t="shared" si="8"/>
        <v>K</v>
      </c>
      <c r="H261" s="73">
        <v>1259</v>
      </c>
      <c r="I261" s="63">
        <v>252</v>
      </c>
      <c r="J261" s="63">
        <v>2</v>
      </c>
      <c r="K261" s="63">
        <v>1</v>
      </c>
      <c r="L261" s="63" t="s">
        <v>367</v>
      </c>
      <c r="M261" s="63" t="str">
        <f t="shared" si="9"/>
        <v>T</v>
      </c>
      <c r="N261" s="63" t="s">
        <v>718</v>
      </c>
      <c r="O261" s="63" t="s">
        <v>716</v>
      </c>
      <c r="P261" s="63">
        <v>0</v>
      </c>
      <c r="Q261" s="63"/>
      <c r="R261" s="51"/>
      <c r="S261" s="51"/>
      <c r="T261" s="51"/>
    </row>
    <row r="262" spans="1:20" ht="31.5">
      <c r="A262" s="66"/>
      <c r="B262" s="67"/>
      <c r="C262" s="68" t="s">
        <v>659</v>
      </c>
      <c r="D262" s="67" t="s">
        <v>719</v>
      </c>
      <c r="E262" s="66" t="s">
        <v>270</v>
      </c>
      <c r="F262" s="74">
        <v>242</v>
      </c>
      <c r="G262" s="70" t="str">
        <f t="shared" si="8"/>
        <v>K</v>
      </c>
      <c r="H262" s="74">
        <v>1094</v>
      </c>
      <c r="I262" s="66">
        <v>236</v>
      </c>
      <c r="J262" s="66">
        <v>6</v>
      </c>
      <c r="K262" s="66">
        <v>3</v>
      </c>
      <c r="L262" s="66" t="s">
        <v>367</v>
      </c>
      <c r="M262" s="66" t="str">
        <f t="shared" si="9"/>
        <v>T</v>
      </c>
      <c r="N262" s="66" t="s">
        <v>720</v>
      </c>
      <c r="O262" s="66" t="s">
        <v>716</v>
      </c>
      <c r="P262" s="66">
        <v>0</v>
      </c>
      <c r="Q262" s="66"/>
      <c r="R262" s="51"/>
      <c r="S262" s="51"/>
      <c r="T262" s="51"/>
    </row>
    <row r="263" spans="1:20" ht="31.5">
      <c r="A263" s="63"/>
      <c r="B263" s="72"/>
      <c r="C263" s="61" t="s">
        <v>659</v>
      </c>
      <c r="D263" s="72" t="s">
        <v>721</v>
      </c>
      <c r="E263" s="63" t="s">
        <v>270</v>
      </c>
      <c r="F263" s="73">
        <v>288</v>
      </c>
      <c r="G263" s="64" t="str">
        <f t="shared" si="8"/>
        <v>K</v>
      </c>
      <c r="H263" s="73">
        <v>1075</v>
      </c>
      <c r="I263" s="63">
        <v>45</v>
      </c>
      <c r="J263" s="63">
        <v>1</v>
      </c>
      <c r="K263" s="63">
        <v>1</v>
      </c>
      <c r="L263" s="63" t="s">
        <v>274</v>
      </c>
      <c r="M263" s="63" t="str">
        <f t="shared" si="9"/>
        <v>X</v>
      </c>
      <c r="N263" s="63" t="s">
        <v>722</v>
      </c>
      <c r="O263" s="63" t="s">
        <v>716</v>
      </c>
      <c r="P263" s="63">
        <v>0</v>
      </c>
      <c r="Q263" s="63"/>
      <c r="R263" s="51"/>
      <c r="S263" s="51"/>
      <c r="T263" s="51"/>
    </row>
    <row r="264" spans="1:20" ht="31.5">
      <c r="A264" s="66"/>
      <c r="B264" s="67"/>
      <c r="C264" s="68" t="s">
        <v>659</v>
      </c>
      <c r="D264" s="67" t="s">
        <v>723</v>
      </c>
      <c r="E264" s="66" t="s">
        <v>270</v>
      </c>
      <c r="F264" s="74">
        <v>142</v>
      </c>
      <c r="G264" s="70" t="str">
        <f t="shared" si="8"/>
        <v>K</v>
      </c>
      <c r="H264" s="74">
        <v>519</v>
      </c>
      <c r="I264" s="66">
        <v>15</v>
      </c>
      <c r="J264" s="66">
        <v>4</v>
      </c>
      <c r="K264" s="66">
        <v>0</v>
      </c>
      <c r="L264" s="66" t="s">
        <v>367</v>
      </c>
      <c r="M264" s="66" t="str">
        <f t="shared" si="9"/>
        <v>T</v>
      </c>
      <c r="N264" s="66" t="s">
        <v>724</v>
      </c>
      <c r="O264" s="66" t="s">
        <v>716</v>
      </c>
      <c r="P264" s="66">
        <v>0</v>
      </c>
      <c r="Q264" s="66"/>
      <c r="R264" s="51"/>
      <c r="S264" s="51"/>
      <c r="T264" s="51"/>
    </row>
    <row r="265" spans="1:20" ht="31.5">
      <c r="A265" s="63"/>
      <c r="B265" s="72"/>
      <c r="C265" s="61" t="s">
        <v>659</v>
      </c>
      <c r="D265" s="72" t="s">
        <v>725</v>
      </c>
      <c r="E265" s="63" t="s">
        <v>270</v>
      </c>
      <c r="F265" s="73">
        <v>271</v>
      </c>
      <c r="G265" s="64" t="str">
        <f t="shared" si="8"/>
        <v>K</v>
      </c>
      <c r="H265" s="73">
        <v>1110</v>
      </c>
      <c r="I265" s="63">
        <v>0</v>
      </c>
      <c r="J265" s="63">
        <v>0</v>
      </c>
      <c r="K265" s="63">
        <v>0</v>
      </c>
      <c r="L265" s="63" t="s">
        <v>274</v>
      </c>
      <c r="M265" s="63" t="str">
        <f t="shared" si="9"/>
        <v>X</v>
      </c>
      <c r="N265" s="63" t="s">
        <v>726</v>
      </c>
      <c r="O265" s="63" t="s">
        <v>716</v>
      </c>
      <c r="P265" s="63">
        <v>0</v>
      </c>
      <c r="Q265" s="63"/>
      <c r="R265" s="51"/>
      <c r="S265" s="51"/>
      <c r="T265" s="51"/>
    </row>
    <row r="266" spans="1:20" ht="31.5">
      <c r="A266" s="66"/>
      <c r="B266" s="67"/>
      <c r="C266" s="68" t="s">
        <v>659</v>
      </c>
      <c r="D266" s="67" t="s">
        <v>727</v>
      </c>
      <c r="E266" s="66" t="s">
        <v>270</v>
      </c>
      <c r="F266" s="74">
        <v>124</v>
      </c>
      <c r="G266" s="70" t="str">
        <f t="shared" si="8"/>
        <v>K</v>
      </c>
      <c r="H266" s="74">
        <v>599</v>
      </c>
      <c r="I266" s="66">
        <v>121</v>
      </c>
      <c r="J266" s="66">
        <v>0</v>
      </c>
      <c r="K266" s="66">
        <v>2</v>
      </c>
      <c r="L266" s="66" t="s">
        <v>367</v>
      </c>
      <c r="M266" s="66" t="str">
        <f t="shared" si="9"/>
        <v>T</v>
      </c>
      <c r="N266" s="66" t="s">
        <v>728</v>
      </c>
      <c r="O266" s="66" t="s">
        <v>716</v>
      </c>
      <c r="P266" s="66">
        <v>0</v>
      </c>
      <c r="Q266" s="66"/>
      <c r="R266" s="51"/>
      <c r="S266" s="51"/>
      <c r="T266" s="51"/>
    </row>
    <row r="267" spans="1:20" ht="31.5">
      <c r="A267" s="63"/>
      <c r="B267" s="72"/>
      <c r="C267" s="61" t="s">
        <v>659</v>
      </c>
      <c r="D267" s="72" t="s">
        <v>729</v>
      </c>
      <c r="E267" s="63" t="s">
        <v>270</v>
      </c>
      <c r="F267" s="73">
        <v>240</v>
      </c>
      <c r="G267" s="64" t="str">
        <f t="shared" si="8"/>
        <v>K</v>
      </c>
      <c r="H267" s="73">
        <v>919</v>
      </c>
      <c r="I267" s="63">
        <v>39</v>
      </c>
      <c r="J267" s="63">
        <v>2</v>
      </c>
      <c r="K267" s="63">
        <v>0</v>
      </c>
      <c r="L267" s="63" t="s">
        <v>274</v>
      </c>
      <c r="M267" s="63" t="str">
        <f t="shared" si="9"/>
        <v>X</v>
      </c>
      <c r="N267" s="63" t="s">
        <v>730</v>
      </c>
      <c r="O267" s="63" t="s">
        <v>716</v>
      </c>
      <c r="P267" s="63">
        <v>0</v>
      </c>
      <c r="Q267" s="63"/>
      <c r="R267" s="51"/>
      <c r="S267" s="51"/>
      <c r="T267" s="51"/>
    </row>
    <row r="268" spans="1:20" ht="31.5">
      <c r="A268" s="66"/>
      <c r="B268" s="67"/>
      <c r="C268" s="68" t="s">
        <v>659</v>
      </c>
      <c r="D268" s="67" t="s">
        <v>731</v>
      </c>
      <c r="E268" s="66" t="s">
        <v>270</v>
      </c>
      <c r="F268" s="74">
        <v>200</v>
      </c>
      <c r="G268" s="70" t="str">
        <f t="shared" si="8"/>
        <v>K</v>
      </c>
      <c r="H268" s="74">
        <v>756</v>
      </c>
      <c r="I268" s="66">
        <v>13</v>
      </c>
      <c r="J268" s="66">
        <v>1</v>
      </c>
      <c r="K268" s="66">
        <v>0</v>
      </c>
      <c r="L268" s="66" t="s">
        <v>274</v>
      </c>
      <c r="M268" s="66" t="str">
        <f t="shared" si="9"/>
        <v>X</v>
      </c>
      <c r="N268" s="66" t="s">
        <v>732</v>
      </c>
      <c r="O268" s="66" t="s">
        <v>716</v>
      </c>
      <c r="P268" s="66">
        <v>0</v>
      </c>
      <c r="Q268" s="66"/>
      <c r="R268" s="51"/>
      <c r="S268" s="51"/>
      <c r="T268" s="51"/>
    </row>
    <row r="269" spans="1:20" ht="31.5">
      <c r="A269" s="63"/>
      <c r="B269" s="72"/>
      <c r="C269" s="61" t="s">
        <v>659</v>
      </c>
      <c r="D269" s="72" t="s">
        <v>733</v>
      </c>
      <c r="E269" s="63" t="s">
        <v>270</v>
      </c>
      <c r="F269" s="73">
        <v>145</v>
      </c>
      <c r="G269" s="64" t="str">
        <f t="shared" si="8"/>
        <v>K</v>
      </c>
      <c r="H269" s="73">
        <v>690</v>
      </c>
      <c r="I269" s="63">
        <v>144</v>
      </c>
      <c r="J269" s="63">
        <v>2</v>
      </c>
      <c r="K269" s="65">
        <v>0</v>
      </c>
      <c r="L269" s="63" t="s">
        <v>274</v>
      </c>
      <c r="M269" s="63" t="str">
        <f t="shared" si="9"/>
        <v>X</v>
      </c>
      <c r="N269" s="63" t="s">
        <v>734</v>
      </c>
      <c r="O269" s="63" t="s">
        <v>716</v>
      </c>
      <c r="P269" s="63">
        <v>0</v>
      </c>
      <c r="Q269" s="63"/>
      <c r="R269" s="51"/>
      <c r="S269" s="51"/>
      <c r="T269" s="51"/>
    </row>
    <row r="270" spans="1:20" ht="31.5">
      <c r="A270" s="66"/>
      <c r="B270" s="67"/>
      <c r="C270" s="68" t="s">
        <v>659</v>
      </c>
      <c r="D270" s="67" t="s">
        <v>735</v>
      </c>
      <c r="E270" s="66" t="s">
        <v>270</v>
      </c>
      <c r="F270" s="74">
        <v>160</v>
      </c>
      <c r="G270" s="70" t="str">
        <f t="shared" si="8"/>
        <v>K</v>
      </c>
      <c r="H270" s="74">
        <v>718</v>
      </c>
      <c r="I270" s="66">
        <v>115</v>
      </c>
      <c r="J270" s="66">
        <v>2</v>
      </c>
      <c r="K270" s="66">
        <v>0</v>
      </c>
      <c r="L270" s="66" t="s">
        <v>274</v>
      </c>
      <c r="M270" s="66" t="str">
        <f t="shared" si="9"/>
        <v>X</v>
      </c>
      <c r="N270" s="66" t="s">
        <v>736</v>
      </c>
      <c r="O270" s="66" t="s">
        <v>716</v>
      </c>
      <c r="P270" s="66">
        <v>0</v>
      </c>
      <c r="Q270" s="66"/>
      <c r="R270" s="51"/>
      <c r="S270" s="51"/>
      <c r="T270" s="51"/>
    </row>
    <row r="271" spans="1:20" ht="31.5">
      <c r="A271" s="63"/>
      <c r="B271" s="72"/>
      <c r="C271" s="61" t="s">
        <v>659</v>
      </c>
      <c r="D271" s="72" t="s">
        <v>737</v>
      </c>
      <c r="E271" s="63" t="s">
        <v>265</v>
      </c>
      <c r="F271" s="73">
        <v>93</v>
      </c>
      <c r="G271" s="64" t="str">
        <f t="shared" si="8"/>
        <v>K</v>
      </c>
      <c r="H271" s="73">
        <v>320</v>
      </c>
      <c r="I271" s="63">
        <v>25</v>
      </c>
      <c r="J271" s="63">
        <v>1</v>
      </c>
      <c r="K271" s="63">
        <v>0</v>
      </c>
      <c r="L271" s="63" t="s">
        <v>367</v>
      </c>
      <c r="M271" s="63" t="str">
        <f t="shared" si="9"/>
        <v>T</v>
      </c>
      <c r="N271" s="63" t="s">
        <v>738</v>
      </c>
      <c r="O271" s="63" t="s">
        <v>716</v>
      </c>
      <c r="P271" s="63">
        <v>0</v>
      </c>
      <c r="Q271" s="63"/>
      <c r="R271" s="51"/>
      <c r="S271" s="51"/>
      <c r="T271" s="51"/>
    </row>
    <row r="272" spans="1:20">
      <c r="A272" s="66"/>
      <c r="B272" s="67"/>
      <c r="C272" s="68" t="s">
        <v>659</v>
      </c>
      <c r="D272" s="67" t="s">
        <v>739</v>
      </c>
      <c r="E272" s="66" t="s">
        <v>265</v>
      </c>
      <c r="F272" s="74">
        <v>81</v>
      </c>
      <c r="G272" s="70" t="str">
        <f t="shared" si="8"/>
        <v>K</v>
      </c>
      <c r="H272" s="74">
        <v>357</v>
      </c>
      <c r="I272" s="66">
        <v>0</v>
      </c>
      <c r="J272" s="66">
        <v>2</v>
      </c>
      <c r="K272" s="66">
        <v>0</v>
      </c>
      <c r="L272" s="66" t="s">
        <v>367</v>
      </c>
      <c r="M272" s="66" t="str">
        <f t="shared" si="9"/>
        <v>T</v>
      </c>
      <c r="N272" s="66" t="s">
        <v>740</v>
      </c>
      <c r="O272" s="66" t="s">
        <v>716</v>
      </c>
      <c r="P272" s="66">
        <v>0</v>
      </c>
      <c r="Q272" s="66"/>
      <c r="R272" s="51"/>
      <c r="S272" s="51"/>
      <c r="T272" s="51"/>
    </row>
    <row r="273" spans="1:20" ht="31.5">
      <c r="A273" s="63"/>
      <c r="B273" s="72"/>
      <c r="C273" s="61" t="s">
        <v>659</v>
      </c>
      <c r="D273" s="72" t="s">
        <v>741</v>
      </c>
      <c r="E273" s="63" t="s">
        <v>270</v>
      </c>
      <c r="F273" s="73">
        <v>149</v>
      </c>
      <c r="G273" s="64" t="str">
        <f t="shared" si="8"/>
        <v>K</v>
      </c>
      <c r="H273" s="73">
        <v>606</v>
      </c>
      <c r="I273" s="63">
        <v>0</v>
      </c>
      <c r="J273" s="63">
        <v>0</v>
      </c>
      <c r="K273" s="63">
        <v>0</v>
      </c>
      <c r="L273" s="63" t="s">
        <v>367</v>
      </c>
      <c r="M273" s="63" t="str">
        <f t="shared" si="9"/>
        <v>T</v>
      </c>
      <c r="N273" s="63" t="s">
        <v>742</v>
      </c>
      <c r="O273" s="63" t="s">
        <v>716</v>
      </c>
      <c r="P273" s="63">
        <v>0</v>
      </c>
      <c r="Q273" s="63"/>
      <c r="R273" s="51"/>
      <c r="S273" s="51"/>
      <c r="T273" s="51"/>
    </row>
    <row r="274" spans="1:20" ht="31.5">
      <c r="A274" s="66"/>
      <c r="B274" s="67"/>
      <c r="C274" s="68" t="s">
        <v>659</v>
      </c>
      <c r="D274" s="67" t="s">
        <v>743</v>
      </c>
      <c r="E274" s="66" t="s">
        <v>265</v>
      </c>
      <c r="F274" s="74">
        <v>108</v>
      </c>
      <c r="G274" s="70" t="str">
        <f t="shared" si="8"/>
        <v>K</v>
      </c>
      <c r="H274" s="74">
        <v>424</v>
      </c>
      <c r="I274" s="66">
        <v>5</v>
      </c>
      <c r="J274" s="66">
        <v>2</v>
      </c>
      <c r="K274" s="66">
        <v>1</v>
      </c>
      <c r="L274" s="66" t="s">
        <v>367</v>
      </c>
      <c r="M274" s="66" t="str">
        <f t="shared" si="9"/>
        <v>T</v>
      </c>
      <c r="N274" s="66" t="s">
        <v>744</v>
      </c>
      <c r="O274" s="66" t="s">
        <v>745</v>
      </c>
      <c r="P274" s="66">
        <v>0</v>
      </c>
      <c r="Q274" s="66"/>
      <c r="R274" s="51"/>
      <c r="S274" s="51"/>
      <c r="T274" s="51"/>
    </row>
    <row r="275" spans="1:20" ht="31.5">
      <c r="A275" s="63"/>
      <c r="B275" s="72"/>
      <c r="C275" s="61" t="s">
        <v>659</v>
      </c>
      <c r="D275" s="72" t="s">
        <v>746</v>
      </c>
      <c r="E275" s="63" t="s">
        <v>265</v>
      </c>
      <c r="F275" s="73">
        <v>96</v>
      </c>
      <c r="G275" s="64" t="str">
        <f t="shared" si="8"/>
        <v>K</v>
      </c>
      <c r="H275" s="73">
        <v>420</v>
      </c>
      <c r="I275" s="63">
        <v>21</v>
      </c>
      <c r="J275" s="63">
        <v>2</v>
      </c>
      <c r="K275" s="63">
        <v>4</v>
      </c>
      <c r="L275" s="63" t="s">
        <v>367</v>
      </c>
      <c r="M275" s="63" t="str">
        <f t="shared" si="9"/>
        <v>T</v>
      </c>
      <c r="N275" s="63" t="s">
        <v>747</v>
      </c>
      <c r="O275" s="63" t="s">
        <v>745</v>
      </c>
      <c r="P275" s="63">
        <v>0</v>
      </c>
      <c r="Q275" s="63"/>
      <c r="R275" s="51"/>
      <c r="S275" s="51"/>
      <c r="T275" s="51"/>
    </row>
    <row r="276" spans="1:20" ht="31.5">
      <c r="A276" s="66"/>
      <c r="B276" s="67"/>
      <c r="C276" s="68" t="s">
        <v>659</v>
      </c>
      <c r="D276" s="67" t="s">
        <v>748</v>
      </c>
      <c r="E276" s="66" t="s">
        <v>265</v>
      </c>
      <c r="F276" s="74">
        <v>130</v>
      </c>
      <c r="G276" s="70" t="str">
        <f t="shared" si="8"/>
        <v>K</v>
      </c>
      <c r="H276" s="74">
        <v>536</v>
      </c>
      <c r="I276" s="66">
        <v>19</v>
      </c>
      <c r="J276" s="66">
        <v>1</v>
      </c>
      <c r="K276" s="66">
        <v>2</v>
      </c>
      <c r="L276" s="66" t="s">
        <v>367</v>
      </c>
      <c r="M276" s="66" t="str">
        <f t="shared" si="9"/>
        <v>T</v>
      </c>
      <c r="N276" s="66" t="s">
        <v>664</v>
      </c>
      <c r="O276" s="66" t="s">
        <v>745</v>
      </c>
      <c r="P276" s="66">
        <v>0</v>
      </c>
      <c r="Q276" s="66"/>
      <c r="R276" s="51"/>
      <c r="S276" s="51"/>
      <c r="T276" s="51"/>
    </row>
    <row r="277" spans="1:20" ht="31.5">
      <c r="A277" s="63"/>
      <c r="B277" s="72"/>
      <c r="C277" s="61" t="s">
        <v>659</v>
      </c>
      <c r="D277" s="72" t="s">
        <v>749</v>
      </c>
      <c r="E277" s="63" t="s">
        <v>265</v>
      </c>
      <c r="F277" s="73">
        <v>143</v>
      </c>
      <c r="G277" s="64" t="str">
        <f t="shared" si="8"/>
        <v>K</v>
      </c>
      <c r="H277" s="73">
        <v>604</v>
      </c>
      <c r="I277" s="63">
        <v>7</v>
      </c>
      <c r="J277" s="63">
        <v>2</v>
      </c>
      <c r="K277" s="63">
        <v>2</v>
      </c>
      <c r="L277" s="63" t="s">
        <v>367</v>
      </c>
      <c r="M277" s="63" t="str">
        <f t="shared" si="9"/>
        <v>T</v>
      </c>
      <c r="N277" s="63" t="s">
        <v>750</v>
      </c>
      <c r="O277" s="63" t="s">
        <v>745</v>
      </c>
      <c r="P277" s="63">
        <v>0</v>
      </c>
      <c r="Q277" s="63"/>
      <c r="R277" s="51"/>
      <c r="S277" s="51"/>
      <c r="T277" s="51"/>
    </row>
    <row r="278" spans="1:20" ht="31.5">
      <c r="A278" s="66"/>
      <c r="B278" s="67"/>
      <c r="C278" s="68" t="s">
        <v>659</v>
      </c>
      <c r="D278" s="67" t="s">
        <v>751</v>
      </c>
      <c r="E278" s="66" t="s">
        <v>265</v>
      </c>
      <c r="F278" s="74">
        <v>80</v>
      </c>
      <c r="G278" s="70" t="str">
        <f t="shared" si="8"/>
        <v>K</v>
      </c>
      <c r="H278" s="74">
        <v>359</v>
      </c>
      <c r="I278" s="66">
        <v>13</v>
      </c>
      <c r="J278" s="66">
        <v>1</v>
      </c>
      <c r="K278" s="66">
        <v>1</v>
      </c>
      <c r="L278" s="66" t="s">
        <v>367</v>
      </c>
      <c r="M278" s="66" t="str">
        <f t="shared" si="9"/>
        <v>T</v>
      </c>
      <c r="N278" s="66" t="s">
        <v>752</v>
      </c>
      <c r="O278" s="66" t="s">
        <v>745</v>
      </c>
      <c r="P278" s="66">
        <v>0</v>
      </c>
      <c r="Q278" s="66"/>
      <c r="R278" s="51"/>
      <c r="S278" s="51"/>
      <c r="T278" s="51"/>
    </row>
    <row r="279" spans="1:20" ht="31.5">
      <c r="A279" s="63"/>
      <c r="B279" s="72"/>
      <c r="C279" s="61" t="s">
        <v>659</v>
      </c>
      <c r="D279" s="72" t="s">
        <v>753</v>
      </c>
      <c r="E279" s="63" t="s">
        <v>270</v>
      </c>
      <c r="F279" s="73">
        <v>164</v>
      </c>
      <c r="G279" s="64" t="str">
        <f t="shared" si="8"/>
        <v>K</v>
      </c>
      <c r="H279" s="73">
        <v>703</v>
      </c>
      <c r="I279" s="63">
        <v>16</v>
      </c>
      <c r="J279" s="63">
        <v>3</v>
      </c>
      <c r="K279" s="63">
        <v>6</v>
      </c>
      <c r="L279" s="63" t="s">
        <v>274</v>
      </c>
      <c r="M279" s="63" t="str">
        <f t="shared" si="9"/>
        <v>X</v>
      </c>
      <c r="N279" s="63" t="s">
        <v>754</v>
      </c>
      <c r="O279" s="63" t="s">
        <v>745</v>
      </c>
      <c r="P279" s="63">
        <v>0</v>
      </c>
      <c r="Q279" s="63"/>
      <c r="R279" s="51"/>
      <c r="S279" s="51"/>
      <c r="T279" s="51"/>
    </row>
    <row r="280" spans="1:20" ht="31.5">
      <c r="A280" s="66"/>
      <c r="B280" s="67"/>
      <c r="C280" s="68" t="s">
        <v>659</v>
      </c>
      <c r="D280" s="67" t="s">
        <v>755</v>
      </c>
      <c r="E280" s="66" t="s">
        <v>270</v>
      </c>
      <c r="F280" s="74">
        <v>129</v>
      </c>
      <c r="G280" s="70" t="str">
        <f t="shared" si="8"/>
        <v>K</v>
      </c>
      <c r="H280" s="74">
        <v>523</v>
      </c>
      <c r="I280" s="66">
        <v>2</v>
      </c>
      <c r="J280" s="66">
        <v>2</v>
      </c>
      <c r="K280" s="66">
        <v>0</v>
      </c>
      <c r="L280" s="66" t="s">
        <v>367</v>
      </c>
      <c r="M280" s="66" t="str">
        <f t="shared" si="9"/>
        <v>T</v>
      </c>
      <c r="N280" s="66" t="s">
        <v>756</v>
      </c>
      <c r="O280" s="66" t="s">
        <v>745</v>
      </c>
      <c r="P280" s="66">
        <v>0</v>
      </c>
      <c r="Q280" s="66"/>
      <c r="R280" s="51"/>
      <c r="S280" s="51"/>
      <c r="T280" s="51"/>
    </row>
    <row r="281" spans="1:20">
      <c r="A281" s="63" t="str">
        <f>IF(LEN(B281)=0,"",SUBTOTAL(3,$B$3:B281))</f>
        <v/>
      </c>
      <c r="B281" s="72"/>
      <c r="C281" s="61" t="s">
        <v>659</v>
      </c>
      <c r="D281" s="72" t="s">
        <v>757</v>
      </c>
      <c r="E281" s="63" t="s">
        <v>270</v>
      </c>
      <c r="F281" s="73">
        <v>373</v>
      </c>
      <c r="G281" s="64" t="str">
        <f t="shared" si="8"/>
        <v>Đ</v>
      </c>
      <c r="H281" s="73">
        <v>1402</v>
      </c>
      <c r="I281" s="63">
        <v>0</v>
      </c>
      <c r="J281" s="63">
        <v>5</v>
      </c>
      <c r="K281" s="63">
        <v>12</v>
      </c>
      <c r="L281" s="63" t="s">
        <v>274</v>
      </c>
      <c r="M281" s="63" t="str">
        <f t="shared" si="9"/>
        <v>X</v>
      </c>
      <c r="N281" s="63" t="s">
        <v>740</v>
      </c>
      <c r="O281" s="63" t="s">
        <v>745</v>
      </c>
      <c r="P281" s="63">
        <v>0</v>
      </c>
      <c r="Q281" s="63"/>
      <c r="R281" s="51"/>
      <c r="S281" s="51"/>
      <c r="T281" s="51"/>
    </row>
    <row r="282" spans="1:20" ht="31.5">
      <c r="A282" s="66"/>
      <c r="B282" s="67"/>
      <c r="C282" s="68" t="s">
        <v>659</v>
      </c>
      <c r="D282" s="67" t="s">
        <v>758</v>
      </c>
      <c r="E282" s="66" t="s">
        <v>270</v>
      </c>
      <c r="F282" s="74">
        <v>147</v>
      </c>
      <c r="G282" s="70" t="str">
        <f t="shared" si="8"/>
        <v>K</v>
      </c>
      <c r="H282" s="74">
        <v>595</v>
      </c>
      <c r="I282" s="66">
        <v>13</v>
      </c>
      <c r="J282" s="66">
        <v>1</v>
      </c>
      <c r="K282" s="66">
        <v>1</v>
      </c>
      <c r="L282" s="66" t="s">
        <v>367</v>
      </c>
      <c r="M282" s="66" t="str">
        <f t="shared" si="9"/>
        <v>T</v>
      </c>
      <c r="N282" s="66" t="s">
        <v>759</v>
      </c>
      <c r="O282" s="66" t="s">
        <v>745</v>
      </c>
      <c r="P282" s="66">
        <v>0</v>
      </c>
      <c r="Q282" s="66"/>
      <c r="R282" s="51"/>
      <c r="S282" s="51"/>
      <c r="T282" s="51"/>
    </row>
    <row r="283" spans="1:20" ht="31.5">
      <c r="A283" s="63"/>
      <c r="B283" s="72"/>
      <c r="C283" s="61" t="s">
        <v>659</v>
      </c>
      <c r="D283" s="72" t="s">
        <v>760</v>
      </c>
      <c r="E283" s="63" t="s">
        <v>270</v>
      </c>
      <c r="F283" s="73">
        <v>352</v>
      </c>
      <c r="G283" s="64" t="str">
        <f t="shared" si="8"/>
        <v>Đ</v>
      </c>
      <c r="H283" s="73">
        <v>1454</v>
      </c>
      <c r="I283" s="63">
        <v>22</v>
      </c>
      <c r="J283" s="63">
        <v>3</v>
      </c>
      <c r="K283" s="63">
        <v>7</v>
      </c>
      <c r="L283" s="63" t="s">
        <v>274</v>
      </c>
      <c r="M283" s="63" t="str">
        <f t="shared" si="9"/>
        <v>X</v>
      </c>
      <c r="N283" s="63" t="s">
        <v>761</v>
      </c>
      <c r="O283" s="63" t="s">
        <v>745</v>
      </c>
      <c r="P283" s="63">
        <v>0</v>
      </c>
      <c r="Q283" s="63"/>
      <c r="R283" s="51"/>
      <c r="S283" s="51"/>
      <c r="T283" s="51"/>
    </row>
    <row r="284" spans="1:20" ht="78.75">
      <c r="A284" s="80">
        <f>IF(LEN(B284)=0,"",SUBTOTAL(3,$B$3:B284))</f>
        <v>7</v>
      </c>
      <c r="B284" s="81" t="s">
        <v>762</v>
      </c>
      <c r="C284" s="68" t="s">
        <v>762</v>
      </c>
      <c r="D284" s="67" t="s">
        <v>264</v>
      </c>
      <c r="E284" s="66" t="s">
        <v>270</v>
      </c>
      <c r="F284" s="94">
        <v>275</v>
      </c>
      <c r="G284" s="70" t="str">
        <f t="shared" si="8"/>
        <v>K</v>
      </c>
      <c r="H284" s="64">
        <v>1028</v>
      </c>
      <c r="I284" s="71">
        <v>57</v>
      </c>
      <c r="J284" s="66">
        <v>0</v>
      </c>
      <c r="K284" s="66">
        <v>0</v>
      </c>
      <c r="L284" s="71" t="s">
        <v>266</v>
      </c>
      <c r="M284" s="66" t="str">
        <f t="shared" si="9"/>
        <v>X</v>
      </c>
      <c r="N284" s="66" t="s">
        <v>763</v>
      </c>
      <c r="O284" s="66" t="s">
        <v>764</v>
      </c>
      <c r="P284" s="66">
        <v>0</v>
      </c>
      <c r="Q284" s="66"/>
      <c r="R284" s="51"/>
      <c r="S284" s="51"/>
      <c r="T284" s="51"/>
    </row>
    <row r="285" spans="1:20" ht="78.75">
      <c r="A285" s="63"/>
      <c r="B285" s="72"/>
      <c r="C285" s="61" t="s">
        <v>762</v>
      </c>
      <c r="D285" s="72" t="s">
        <v>269</v>
      </c>
      <c r="E285" s="63" t="s">
        <v>270</v>
      </c>
      <c r="F285" s="94">
        <v>264</v>
      </c>
      <c r="G285" s="64" t="str">
        <f t="shared" si="8"/>
        <v>K</v>
      </c>
      <c r="H285" s="64">
        <v>1183</v>
      </c>
      <c r="I285" s="65">
        <v>68</v>
      </c>
      <c r="J285" s="63">
        <v>0</v>
      </c>
      <c r="K285" s="63">
        <v>0</v>
      </c>
      <c r="L285" s="65" t="s">
        <v>266</v>
      </c>
      <c r="M285" s="63" t="str">
        <f t="shared" si="9"/>
        <v>X</v>
      </c>
      <c r="N285" s="63" t="s">
        <v>763</v>
      </c>
      <c r="O285" s="63" t="s">
        <v>764</v>
      </c>
      <c r="P285" s="63">
        <v>0</v>
      </c>
      <c r="Q285" s="63"/>
      <c r="R285" s="51"/>
      <c r="S285" s="51"/>
      <c r="T285" s="51"/>
    </row>
    <row r="286" spans="1:20" ht="78.75">
      <c r="A286" s="66"/>
      <c r="B286" s="67"/>
      <c r="C286" s="68" t="s">
        <v>762</v>
      </c>
      <c r="D286" s="67" t="s">
        <v>273</v>
      </c>
      <c r="E286" s="66" t="s">
        <v>270</v>
      </c>
      <c r="F286" s="94">
        <v>361</v>
      </c>
      <c r="G286" s="70" t="str">
        <f t="shared" si="8"/>
        <v>Đ</v>
      </c>
      <c r="H286" s="64">
        <v>1454</v>
      </c>
      <c r="I286" s="71">
        <v>77</v>
      </c>
      <c r="J286" s="66">
        <v>1</v>
      </c>
      <c r="K286" s="66">
        <v>0</v>
      </c>
      <c r="L286" s="71" t="s">
        <v>449</v>
      </c>
      <c r="M286" s="66" t="str">
        <f t="shared" si="9"/>
        <v>X</v>
      </c>
      <c r="N286" s="66" t="s">
        <v>763</v>
      </c>
      <c r="O286" s="66" t="s">
        <v>764</v>
      </c>
      <c r="P286" s="66">
        <v>0</v>
      </c>
      <c r="Q286" s="66"/>
      <c r="R286" s="51"/>
      <c r="S286" s="51"/>
      <c r="T286" s="51"/>
    </row>
    <row r="287" spans="1:20" ht="78.75">
      <c r="A287" s="63"/>
      <c r="B287" s="72"/>
      <c r="C287" s="61" t="s">
        <v>762</v>
      </c>
      <c r="D287" s="72" t="s">
        <v>276</v>
      </c>
      <c r="E287" s="63" t="s">
        <v>270</v>
      </c>
      <c r="F287" s="94">
        <v>336</v>
      </c>
      <c r="G287" s="64" t="str">
        <f t="shared" si="8"/>
        <v>Đ</v>
      </c>
      <c r="H287" s="64">
        <v>1385</v>
      </c>
      <c r="I287" s="65">
        <v>67</v>
      </c>
      <c r="J287" s="63">
        <v>2</v>
      </c>
      <c r="K287" s="63">
        <v>0</v>
      </c>
      <c r="L287" s="65" t="s">
        <v>351</v>
      </c>
      <c r="M287" s="63" t="str">
        <f t="shared" si="9"/>
        <v>X</v>
      </c>
      <c r="N287" s="63" t="s">
        <v>763</v>
      </c>
      <c r="O287" s="63" t="s">
        <v>764</v>
      </c>
      <c r="P287" s="63">
        <v>0</v>
      </c>
      <c r="Q287" s="63"/>
      <c r="R287" s="51"/>
      <c r="S287" s="51"/>
      <c r="T287" s="51"/>
    </row>
    <row r="288" spans="1:20" ht="78.75">
      <c r="A288" s="66"/>
      <c r="B288" s="67"/>
      <c r="C288" s="68" t="s">
        <v>762</v>
      </c>
      <c r="D288" s="67" t="s">
        <v>278</v>
      </c>
      <c r="E288" s="66" t="s">
        <v>270</v>
      </c>
      <c r="F288" s="94">
        <v>301</v>
      </c>
      <c r="G288" s="70" t="str">
        <f t="shared" si="8"/>
        <v>Đ</v>
      </c>
      <c r="H288" s="64">
        <v>1333</v>
      </c>
      <c r="I288" s="71">
        <v>80</v>
      </c>
      <c r="J288" s="66">
        <v>1</v>
      </c>
      <c r="K288" s="66">
        <v>1</v>
      </c>
      <c r="L288" s="71" t="s">
        <v>765</v>
      </c>
      <c r="M288" s="66" t="str">
        <f t="shared" si="9"/>
        <v>X</v>
      </c>
      <c r="N288" s="66" t="s">
        <v>763</v>
      </c>
      <c r="O288" s="66" t="s">
        <v>764</v>
      </c>
      <c r="P288" s="66">
        <v>0</v>
      </c>
      <c r="Q288" s="66"/>
      <c r="R288" s="51"/>
      <c r="S288" s="51"/>
      <c r="T288" s="51"/>
    </row>
    <row r="289" spans="1:20" ht="78.75">
      <c r="A289" s="63"/>
      <c r="B289" s="72"/>
      <c r="C289" s="61" t="s">
        <v>762</v>
      </c>
      <c r="D289" s="72" t="s">
        <v>282</v>
      </c>
      <c r="E289" s="63" t="s">
        <v>270</v>
      </c>
      <c r="F289" s="94">
        <v>244</v>
      </c>
      <c r="G289" s="64" t="str">
        <f t="shared" si="8"/>
        <v>K</v>
      </c>
      <c r="H289" s="64">
        <v>1077</v>
      </c>
      <c r="I289" s="65">
        <v>65</v>
      </c>
      <c r="J289" s="63">
        <v>0</v>
      </c>
      <c r="K289" s="63">
        <v>0</v>
      </c>
      <c r="L289" s="65" t="s">
        <v>765</v>
      </c>
      <c r="M289" s="63" t="str">
        <f t="shared" si="9"/>
        <v>X</v>
      </c>
      <c r="N289" s="63" t="s">
        <v>763</v>
      </c>
      <c r="O289" s="63" t="s">
        <v>764</v>
      </c>
      <c r="P289" s="63">
        <v>0</v>
      </c>
      <c r="Q289" s="63"/>
      <c r="R289" s="51"/>
      <c r="S289" s="51"/>
      <c r="T289" s="51"/>
    </row>
    <row r="290" spans="1:20" ht="78.75">
      <c r="A290" s="66"/>
      <c r="B290" s="67"/>
      <c r="C290" s="68" t="s">
        <v>762</v>
      </c>
      <c r="D290" s="67" t="s">
        <v>284</v>
      </c>
      <c r="E290" s="66" t="s">
        <v>270</v>
      </c>
      <c r="F290" s="94">
        <v>327</v>
      </c>
      <c r="G290" s="70" t="str">
        <f t="shared" si="8"/>
        <v>Đ</v>
      </c>
      <c r="H290" s="64">
        <v>1232</v>
      </c>
      <c r="I290" s="71">
        <v>55</v>
      </c>
      <c r="J290" s="66">
        <v>0</v>
      </c>
      <c r="K290" s="66">
        <v>0</v>
      </c>
      <c r="L290" s="71" t="s">
        <v>301</v>
      </c>
      <c r="M290" s="66" t="str">
        <f t="shared" si="9"/>
        <v>X</v>
      </c>
      <c r="N290" s="66" t="s">
        <v>763</v>
      </c>
      <c r="O290" s="66" t="s">
        <v>764</v>
      </c>
      <c r="P290" s="66">
        <v>0</v>
      </c>
      <c r="Q290" s="66"/>
      <c r="R290" s="51"/>
      <c r="S290" s="51"/>
      <c r="T290" s="51"/>
    </row>
    <row r="291" spans="1:20" ht="78.75">
      <c r="A291" s="63"/>
      <c r="B291" s="72"/>
      <c r="C291" s="61" t="s">
        <v>762</v>
      </c>
      <c r="D291" s="72" t="s">
        <v>287</v>
      </c>
      <c r="E291" s="63" t="s">
        <v>270</v>
      </c>
      <c r="F291" s="94">
        <v>204</v>
      </c>
      <c r="G291" s="64" t="str">
        <f t="shared" si="8"/>
        <v>K</v>
      </c>
      <c r="H291" s="64">
        <v>1061</v>
      </c>
      <c r="I291" s="65">
        <v>115</v>
      </c>
      <c r="J291" s="63">
        <v>0</v>
      </c>
      <c r="K291" s="63">
        <v>0</v>
      </c>
      <c r="L291" s="65" t="s">
        <v>434</v>
      </c>
      <c r="M291" s="63" t="str">
        <f t="shared" si="9"/>
        <v>X</v>
      </c>
      <c r="N291" s="63" t="s">
        <v>763</v>
      </c>
      <c r="O291" s="63" t="s">
        <v>764</v>
      </c>
      <c r="P291" s="63">
        <v>0</v>
      </c>
      <c r="Q291" s="63"/>
      <c r="R291" s="51"/>
      <c r="S291" s="51"/>
      <c r="T291" s="51"/>
    </row>
    <row r="292" spans="1:20" ht="78.75">
      <c r="A292" s="66"/>
      <c r="B292" s="67"/>
      <c r="C292" s="68" t="s">
        <v>762</v>
      </c>
      <c r="D292" s="67" t="s">
        <v>289</v>
      </c>
      <c r="E292" s="66" t="s">
        <v>270</v>
      </c>
      <c r="F292" s="94">
        <v>215</v>
      </c>
      <c r="G292" s="70" t="str">
        <f t="shared" si="8"/>
        <v>K</v>
      </c>
      <c r="H292" s="64">
        <v>1106</v>
      </c>
      <c r="I292" s="71">
        <v>87</v>
      </c>
      <c r="J292" s="66">
        <v>2</v>
      </c>
      <c r="K292" s="66">
        <v>0</v>
      </c>
      <c r="L292" s="71" t="s">
        <v>766</v>
      </c>
      <c r="M292" s="66" t="str">
        <f t="shared" si="9"/>
        <v>X</v>
      </c>
      <c r="N292" s="66" t="s">
        <v>763</v>
      </c>
      <c r="O292" s="66" t="s">
        <v>764</v>
      </c>
      <c r="P292" s="66">
        <v>0</v>
      </c>
      <c r="Q292" s="66"/>
      <c r="R292" s="51"/>
      <c r="S292" s="51"/>
      <c r="T292" s="51"/>
    </row>
    <row r="293" spans="1:20" ht="78.75">
      <c r="A293" s="63"/>
      <c r="B293" s="72"/>
      <c r="C293" s="61" t="s">
        <v>762</v>
      </c>
      <c r="D293" s="72" t="s">
        <v>292</v>
      </c>
      <c r="E293" s="63" t="s">
        <v>270</v>
      </c>
      <c r="F293" s="94">
        <v>317</v>
      </c>
      <c r="G293" s="64" t="str">
        <f t="shared" si="8"/>
        <v>Đ</v>
      </c>
      <c r="H293" s="64">
        <v>1351</v>
      </c>
      <c r="I293" s="65">
        <v>47</v>
      </c>
      <c r="J293" s="63">
        <v>0</v>
      </c>
      <c r="K293" s="63">
        <v>0</v>
      </c>
      <c r="L293" s="65" t="s">
        <v>767</v>
      </c>
      <c r="M293" s="63" t="str">
        <f t="shared" si="9"/>
        <v>X</v>
      </c>
      <c r="N293" s="63" t="s">
        <v>763</v>
      </c>
      <c r="O293" s="63" t="s">
        <v>764</v>
      </c>
      <c r="P293" s="63">
        <v>0</v>
      </c>
      <c r="Q293" s="63"/>
      <c r="R293" s="51"/>
      <c r="S293" s="51"/>
      <c r="T293" s="51"/>
    </row>
    <row r="294" spans="1:20" ht="78.75">
      <c r="A294" s="66"/>
      <c r="B294" s="67"/>
      <c r="C294" s="68" t="s">
        <v>762</v>
      </c>
      <c r="D294" s="67" t="s">
        <v>487</v>
      </c>
      <c r="E294" s="66" t="s">
        <v>270</v>
      </c>
      <c r="F294" s="94">
        <v>257</v>
      </c>
      <c r="G294" s="70" t="str">
        <f t="shared" si="8"/>
        <v>K</v>
      </c>
      <c r="H294" s="64">
        <v>1179</v>
      </c>
      <c r="I294" s="71">
        <v>136</v>
      </c>
      <c r="J294" s="66">
        <v>0</v>
      </c>
      <c r="K294" s="66">
        <v>0</v>
      </c>
      <c r="L294" s="71" t="s">
        <v>318</v>
      </c>
      <c r="M294" s="66" t="str">
        <f t="shared" si="9"/>
        <v>X</v>
      </c>
      <c r="N294" s="66" t="s">
        <v>763</v>
      </c>
      <c r="O294" s="66" t="s">
        <v>764</v>
      </c>
      <c r="P294" s="66">
        <v>0</v>
      </c>
      <c r="Q294" s="66"/>
      <c r="R294" s="51"/>
      <c r="S294" s="51"/>
      <c r="T294" s="51"/>
    </row>
    <row r="295" spans="1:20" ht="78.75">
      <c r="A295" s="63"/>
      <c r="B295" s="72"/>
      <c r="C295" s="61" t="s">
        <v>762</v>
      </c>
      <c r="D295" s="72" t="s">
        <v>458</v>
      </c>
      <c r="E295" s="63" t="s">
        <v>270</v>
      </c>
      <c r="F295" s="94">
        <v>231</v>
      </c>
      <c r="G295" s="64" t="str">
        <f t="shared" si="8"/>
        <v>K</v>
      </c>
      <c r="H295" s="64">
        <v>1145</v>
      </c>
      <c r="I295" s="65">
        <v>76</v>
      </c>
      <c r="J295" s="63">
        <v>0</v>
      </c>
      <c r="K295" s="63">
        <v>0</v>
      </c>
      <c r="L295" s="65" t="s">
        <v>266</v>
      </c>
      <c r="M295" s="63" t="str">
        <f t="shared" si="9"/>
        <v>X</v>
      </c>
      <c r="N295" s="63" t="s">
        <v>763</v>
      </c>
      <c r="O295" s="63" t="s">
        <v>764</v>
      </c>
      <c r="P295" s="63">
        <v>0</v>
      </c>
      <c r="Q295" s="63"/>
      <c r="R295" s="51"/>
      <c r="S295" s="51"/>
      <c r="T295" s="51"/>
    </row>
    <row r="296" spans="1:20" ht="78.75">
      <c r="A296" s="66"/>
      <c r="B296" s="67"/>
      <c r="C296" s="68" t="s">
        <v>762</v>
      </c>
      <c r="D296" s="67" t="s">
        <v>459</v>
      </c>
      <c r="E296" s="66" t="s">
        <v>270</v>
      </c>
      <c r="F296" s="94">
        <v>169</v>
      </c>
      <c r="G296" s="70" t="str">
        <f t="shared" si="8"/>
        <v>K</v>
      </c>
      <c r="H296" s="64">
        <v>828</v>
      </c>
      <c r="I296" s="71">
        <v>75</v>
      </c>
      <c r="J296" s="66">
        <v>0</v>
      </c>
      <c r="K296" s="66">
        <v>0</v>
      </c>
      <c r="L296" s="71" t="s">
        <v>274</v>
      </c>
      <c r="M296" s="66" t="str">
        <f t="shared" si="9"/>
        <v>X</v>
      </c>
      <c r="N296" s="66" t="s">
        <v>763</v>
      </c>
      <c r="O296" s="66" t="s">
        <v>764</v>
      </c>
      <c r="P296" s="66">
        <v>0</v>
      </c>
      <c r="Q296" s="66"/>
      <c r="R296" s="51"/>
      <c r="S296" s="51"/>
      <c r="T296" s="51"/>
    </row>
    <row r="297" spans="1:20" ht="78.75">
      <c r="A297" s="63"/>
      <c r="B297" s="72"/>
      <c r="C297" s="61" t="s">
        <v>762</v>
      </c>
      <c r="D297" s="72" t="s">
        <v>463</v>
      </c>
      <c r="E297" s="63" t="s">
        <v>270</v>
      </c>
      <c r="F297" s="94">
        <v>169</v>
      </c>
      <c r="G297" s="64" t="str">
        <f t="shared" si="8"/>
        <v>K</v>
      </c>
      <c r="H297" s="64">
        <v>826</v>
      </c>
      <c r="I297" s="65">
        <v>67</v>
      </c>
      <c r="J297" s="63">
        <v>0</v>
      </c>
      <c r="K297" s="63">
        <v>0</v>
      </c>
      <c r="L297" s="65" t="s">
        <v>274</v>
      </c>
      <c r="M297" s="63" t="str">
        <f t="shared" si="9"/>
        <v>X</v>
      </c>
      <c r="N297" s="63" t="s">
        <v>763</v>
      </c>
      <c r="O297" s="63" t="s">
        <v>764</v>
      </c>
      <c r="P297" s="63">
        <v>0</v>
      </c>
      <c r="Q297" s="63"/>
      <c r="R297" s="51"/>
      <c r="S297" s="51"/>
      <c r="T297" s="51"/>
    </row>
    <row r="298" spans="1:20" ht="78.75">
      <c r="A298" s="66"/>
      <c r="B298" s="67"/>
      <c r="C298" s="68" t="s">
        <v>762</v>
      </c>
      <c r="D298" s="67" t="s">
        <v>466</v>
      </c>
      <c r="E298" s="66" t="s">
        <v>270</v>
      </c>
      <c r="F298" s="94">
        <v>357</v>
      </c>
      <c r="G298" s="70" t="str">
        <f t="shared" si="8"/>
        <v>Đ</v>
      </c>
      <c r="H298" s="64">
        <v>1464</v>
      </c>
      <c r="I298" s="71">
        <v>62</v>
      </c>
      <c r="J298" s="66">
        <v>0</v>
      </c>
      <c r="K298" s="66">
        <v>1</v>
      </c>
      <c r="L298" s="71" t="s">
        <v>768</v>
      </c>
      <c r="M298" s="66" t="str">
        <f t="shared" si="9"/>
        <v>X</v>
      </c>
      <c r="N298" s="66" t="s">
        <v>763</v>
      </c>
      <c r="O298" s="66" t="s">
        <v>764</v>
      </c>
      <c r="P298" s="66">
        <v>0</v>
      </c>
      <c r="Q298" s="66"/>
      <c r="R298" s="51"/>
      <c r="S298" s="51"/>
      <c r="T298" s="51"/>
    </row>
    <row r="299" spans="1:20" ht="78.75">
      <c r="A299" s="63"/>
      <c r="B299" s="72"/>
      <c r="C299" s="61" t="s">
        <v>762</v>
      </c>
      <c r="D299" s="72" t="s">
        <v>468</v>
      </c>
      <c r="E299" s="63" t="s">
        <v>270</v>
      </c>
      <c r="F299" s="94">
        <v>175</v>
      </c>
      <c r="G299" s="64" t="str">
        <f t="shared" si="8"/>
        <v>K</v>
      </c>
      <c r="H299" s="64">
        <v>812</v>
      </c>
      <c r="I299" s="65">
        <v>53</v>
      </c>
      <c r="J299" s="63">
        <v>0</v>
      </c>
      <c r="K299" s="63">
        <v>0</v>
      </c>
      <c r="L299" s="65" t="s">
        <v>765</v>
      </c>
      <c r="M299" s="63" t="str">
        <f t="shared" si="9"/>
        <v>X</v>
      </c>
      <c r="N299" s="63" t="s">
        <v>763</v>
      </c>
      <c r="O299" s="63" t="s">
        <v>764</v>
      </c>
      <c r="P299" s="63">
        <v>0</v>
      </c>
      <c r="Q299" s="63"/>
      <c r="R299" s="51"/>
      <c r="S299" s="51"/>
      <c r="T299" s="51"/>
    </row>
    <row r="300" spans="1:20" ht="78.75">
      <c r="A300" s="66"/>
      <c r="B300" s="67"/>
      <c r="C300" s="68" t="s">
        <v>762</v>
      </c>
      <c r="D300" s="67" t="s">
        <v>469</v>
      </c>
      <c r="E300" s="66" t="s">
        <v>270</v>
      </c>
      <c r="F300" s="94">
        <v>226</v>
      </c>
      <c r="G300" s="70" t="str">
        <f t="shared" si="8"/>
        <v>K</v>
      </c>
      <c r="H300" s="64">
        <v>976</v>
      </c>
      <c r="I300" s="71">
        <v>70</v>
      </c>
      <c r="J300" s="66">
        <v>0</v>
      </c>
      <c r="K300" s="66">
        <v>0</v>
      </c>
      <c r="L300" s="71" t="s">
        <v>290</v>
      </c>
      <c r="M300" s="66" t="str">
        <f t="shared" si="9"/>
        <v>C</v>
      </c>
      <c r="N300" s="66" t="s">
        <v>763</v>
      </c>
      <c r="O300" s="66" t="s">
        <v>764</v>
      </c>
      <c r="P300" s="66">
        <v>0</v>
      </c>
      <c r="Q300" s="66"/>
      <c r="R300" s="51"/>
      <c r="S300" s="51"/>
      <c r="T300" s="51"/>
    </row>
    <row r="301" spans="1:20" ht="78.75">
      <c r="A301" s="63"/>
      <c r="B301" s="72"/>
      <c r="C301" s="61" t="s">
        <v>762</v>
      </c>
      <c r="D301" s="72" t="s">
        <v>471</v>
      </c>
      <c r="E301" s="63" t="s">
        <v>270</v>
      </c>
      <c r="F301" s="94">
        <v>337</v>
      </c>
      <c r="G301" s="64" t="str">
        <f t="shared" si="8"/>
        <v>Đ</v>
      </c>
      <c r="H301" s="64">
        <v>1435</v>
      </c>
      <c r="I301" s="65">
        <v>58</v>
      </c>
      <c r="J301" s="63">
        <v>0</v>
      </c>
      <c r="K301" s="63">
        <v>0</v>
      </c>
      <c r="L301" s="65" t="s">
        <v>460</v>
      </c>
      <c r="M301" s="63" t="str">
        <f t="shared" si="9"/>
        <v>X</v>
      </c>
      <c r="N301" s="63" t="s">
        <v>763</v>
      </c>
      <c r="O301" s="63" t="s">
        <v>764</v>
      </c>
      <c r="P301" s="63">
        <v>0</v>
      </c>
      <c r="Q301" s="63"/>
      <c r="R301" s="51"/>
      <c r="S301" s="51"/>
      <c r="T301" s="51"/>
    </row>
    <row r="302" spans="1:20" ht="78.75">
      <c r="A302" s="66"/>
      <c r="B302" s="67"/>
      <c r="C302" s="68" t="s">
        <v>762</v>
      </c>
      <c r="D302" s="67" t="s">
        <v>769</v>
      </c>
      <c r="E302" s="66" t="s">
        <v>270</v>
      </c>
      <c r="F302" s="94">
        <v>204</v>
      </c>
      <c r="G302" s="70" t="str">
        <f t="shared" si="8"/>
        <v>K</v>
      </c>
      <c r="H302" s="64">
        <v>874</v>
      </c>
      <c r="I302" s="71">
        <v>50</v>
      </c>
      <c r="J302" s="66">
        <v>0</v>
      </c>
      <c r="K302" s="66">
        <v>0</v>
      </c>
      <c r="L302" s="71" t="s">
        <v>460</v>
      </c>
      <c r="M302" s="66" t="str">
        <f t="shared" si="9"/>
        <v>X</v>
      </c>
      <c r="N302" s="66" t="s">
        <v>763</v>
      </c>
      <c r="O302" s="66" t="s">
        <v>764</v>
      </c>
      <c r="P302" s="66">
        <v>0</v>
      </c>
      <c r="Q302" s="66"/>
      <c r="R302" s="51"/>
      <c r="S302" s="51"/>
      <c r="T302" s="51"/>
    </row>
    <row r="303" spans="1:20" ht="78.75">
      <c r="A303" s="63"/>
      <c r="B303" s="72"/>
      <c r="C303" s="61" t="s">
        <v>762</v>
      </c>
      <c r="D303" s="72" t="s">
        <v>770</v>
      </c>
      <c r="E303" s="63" t="s">
        <v>270</v>
      </c>
      <c r="F303" s="94">
        <v>184</v>
      </c>
      <c r="G303" s="64" t="str">
        <f t="shared" si="8"/>
        <v>K</v>
      </c>
      <c r="H303" s="64">
        <v>771</v>
      </c>
      <c r="I303" s="65">
        <v>55</v>
      </c>
      <c r="J303" s="63">
        <v>0</v>
      </c>
      <c r="K303" s="63">
        <v>0</v>
      </c>
      <c r="L303" s="65" t="s">
        <v>274</v>
      </c>
      <c r="M303" s="63" t="str">
        <f t="shared" si="9"/>
        <v>X</v>
      </c>
      <c r="N303" s="63" t="s">
        <v>763</v>
      </c>
      <c r="O303" s="63" t="s">
        <v>764</v>
      </c>
      <c r="P303" s="63">
        <v>0</v>
      </c>
      <c r="Q303" s="63"/>
      <c r="R303" s="51"/>
      <c r="S303" s="51"/>
      <c r="T303" s="51"/>
    </row>
    <row r="304" spans="1:20" ht="78.75">
      <c r="A304" s="66"/>
      <c r="B304" s="67"/>
      <c r="C304" s="68" t="s">
        <v>762</v>
      </c>
      <c r="D304" s="67" t="s">
        <v>771</v>
      </c>
      <c r="E304" s="66" t="s">
        <v>270</v>
      </c>
      <c r="F304" s="94">
        <v>298</v>
      </c>
      <c r="G304" s="70" t="str">
        <f t="shared" si="8"/>
        <v>K</v>
      </c>
      <c r="H304" s="64">
        <v>1310</v>
      </c>
      <c r="I304" s="71">
        <v>64</v>
      </c>
      <c r="J304" s="66">
        <v>0</v>
      </c>
      <c r="K304" s="66">
        <v>0</v>
      </c>
      <c r="L304" s="71" t="s">
        <v>274</v>
      </c>
      <c r="M304" s="66" t="str">
        <f t="shared" si="9"/>
        <v>X</v>
      </c>
      <c r="N304" s="66" t="s">
        <v>763</v>
      </c>
      <c r="O304" s="66" t="s">
        <v>764</v>
      </c>
      <c r="P304" s="66">
        <v>0</v>
      </c>
      <c r="Q304" s="66"/>
      <c r="R304" s="51"/>
      <c r="S304" s="51"/>
      <c r="T304" s="51"/>
    </row>
    <row r="305" spans="1:20" ht="78.75">
      <c r="A305" s="63"/>
      <c r="B305" s="72"/>
      <c r="C305" s="61" t="s">
        <v>762</v>
      </c>
      <c r="D305" s="72" t="s">
        <v>772</v>
      </c>
      <c r="E305" s="63" t="s">
        <v>270</v>
      </c>
      <c r="F305" s="94">
        <v>366</v>
      </c>
      <c r="G305" s="64" t="str">
        <f t="shared" si="8"/>
        <v>Đ</v>
      </c>
      <c r="H305" s="64">
        <v>1183</v>
      </c>
      <c r="I305" s="65">
        <v>63</v>
      </c>
      <c r="J305" s="63">
        <v>0</v>
      </c>
      <c r="K305" s="63">
        <v>0</v>
      </c>
      <c r="L305" s="65" t="s">
        <v>543</v>
      </c>
      <c r="M305" s="63" t="str">
        <f t="shared" si="9"/>
        <v>X</v>
      </c>
      <c r="N305" s="63" t="s">
        <v>763</v>
      </c>
      <c r="O305" s="63" t="s">
        <v>764</v>
      </c>
      <c r="P305" s="63">
        <v>0</v>
      </c>
      <c r="Q305" s="63"/>
      <c r="R305" s="51"/>
      <c r="S305" s="51"/>
      <c r="T305" s="51"/>
    </row>
    <row r="306" spans="1:20" ht="78.75">
      <c r="A306" s="66"/>
      <c r="B306" s="67"/>
      <c r="C306" s="68" t="s">
        <v>762</v>
      </c>
      <c r="D306" s="67" t="s">
        <v>773</v>
      </c>
      <c r="E306" s="66" t="s">
        <v>270</v>
      </c>
      <c r="F306" s="94">
        <v>224</v>
      </c>
      <c r="G306" s="70" t="str">
        <f t="shared" si="8"/>
        <v>K</v>
      </c>
      <c r="H306" s="64">
        <v>1023</v>
      </c>
      <c r="I306" s="71">
        <v>73</v>
      </c>
      <c r="J306" s="66">
        <v>0</v>
      </c>
      <c r="K306" s="66">
        <v>1</v>
      </c>
      <c r="L306" s="71" t="s">
        <v>274</v>
      </c>
      <c r="M306" s="66" t="str">
        <f t="shared" si="9"/>
        <v>X</v>
      </c>
      <c r="N306" s="66" t="s">
        <v>763</v>
      </c>
      <c r="O306" s="66" t="s">
        <v>764</v>
      </c>
      <c r="P306" s="66">
        <v>0</v>
      </c>
      <c r="Q306" s="66"/>
      <c r="R306" s="51"/>
      <c r="S306" s="51"/>
      <c r="T306" s="51"/>
    </row>
    <row r="307" spans="1:20" ht="78.75">
      <c r="A307" s="63"/>
      <c r="B307" s="72"/>
      <c r="C307" s="61" t="s">
        <v>762</v>
      </c>
      <c r="D307" s="72" t="s">
        <v>774</v>
      </c>
      <c r="E307" s="63" t="s">
        <v>270</v>
      </c>
      <c r="F307" s="94">
        <v>295</v>
      </c>
      <c r="G307" s="64" t="str">
        <f t="shared" si="8"/>
        <v>K</v>
      </c>
      <c r="H307" s="64">
        <v>1221</v>
      </c>
      <c r="I307" s="65">
        <v>61</v>
      </c>
      <c r="J307" s="63">
        <v>1</v>
      </c>
      <c r="K307" s="63">
        <v>1</v>
      </c>
      <c r="L307" s="65" t="s">
        <v>274</v>
      </c>
      <c r="M307" s="63" t="str">
        <f t="shared" si="9"/>
        <v>X</v>
      </c>
      <c r="N307" s="63" t="s">
        <v>763</v>
      </c>
      <c r="O307" s="63" t="s">
        <v>764</v>
      </c>
      <c r="P307" s="63">
        <v>0</v>
      </c>
      <c r="Q307" s="63"/>
      <c r="R307" s="51"/>
      <c r="S307" s="51"/>
      <c r="T307" s="51"/>
    </row>
    <row r="308" spans="1:20" ht="78.75">
      <c r="A308" s="66"/>
      <c r="B308" s="67"/>
      <c r="C308" s="68" t="s">
        <v>762</v>
      </c>
      <c r="D308" s="67" t="s">
        <v>775</v>
      </c>
      <c r="E308" s="66" t="s">
        <v>270</v>
      </c>
      <c r="F308" s="94">
        <v>340</v>
      </c>
      <c r="G308" s="70" t="str">
        <f t="shared" si="8"/>
        <v>Đ</v>
      </c>
      <c r="H308" s="64">
        <v>1360</v>
      </c>
      <c r="I308" s="71">
        <v>79</v>
      </c>
      <c r="J308" s="66">
        <v>0</v>
      </c>
      <c r="K308" s="66">
        <v>0</v>
      </c>
      <c r="L308" s="71" t="s">
        <v>767</v>
      </c>
      <c r="M308" s="66" t="str">
        <f t="shared" si="9"/>
        <v>X</v>
      </c>
      <c r="N308" s="66" t="s">
        <v>763</v>
      </c>
      <c r="O308" s="66" t="s">
        <v>764</v>
      </c>
      <c r="P308" s="66">
        <v>0</v>
      </c>
      <c r="Q308" s="66"/>
      <c r="R308" s="51"/>
      <c r="S308" s="51"/>
      <c r="T308" s="51"/>
    </row>
    <row r="309" spans="1:20" ht="78.75">
      <c r="A309" s="63"/>
      <c r="B309" s="72"/>
      <c r="C309" s="61" t="s">
        <v>762</v>
      </c>
      <c r="D309" s="72" t="s">
        <v>776</v>
      </c>
      <c r="E309" s="63" t="s">
        <v>270</v>
      </c>
      <c r="F309" s="94">
        <v>241</v>
      </c>
      <c r="G309" s="64" t="str">
        <f t="shared" si="8"/>
        <v>K</v>
      </c>
      <c r="H309" s="64">
        <v>1078</v>
      </c>
      <c r="I309" s="65">
        <v>67</v>
      </c>
      <c r="J309" s="63">
        <v>0</v>
      </c>
      <c r="K309" s="63">
        <v>0</v>
      </c>
      <c r="L309" s="65" t="s">
        <v>767</v>
      </c>
      <c r="M309" s="63" t="str">
        <f t="shared" si="9"/>
        <v>X</v>
      </c>
      <c r="N309" s="63" t="s">
        <v>763</v>
      </c>
      <c r="O309" s="63" t="s">
        <v>764</v>
      </c>
      <c r="P309" s="63">
        <v>0</v>
      </c>
      <c r="Q309" s="63"/>
      <c r="R309" s="51"/>
      <c r="S309" s="51"/>
      <c r="T309" s="51"/>
    </row>
    <row r="310" spans="1:20" ht="78.75">
      <c r="A310" s="66"/>
      <c r="B310" s="67"/>
      <c r="C310" s="68" t="s">
        <v>762</v>
      </c>
      <c r="D310" s="67" t="s">
        <v>777</v>
      </c>
      <c r="E310" s="66" t="s">
        <v>270</v>
      </c>
      <c r="F310" s="94">
        <v>288</v>
      </c>
      <c r="G310" s="70" t="str">
        <f t="shared" si="8"/>
        <v>K</v>
      </c>
      <c r="H310" s="64">
        <v>1308</v>
      </c>
      <c r="I310" s="71">
        <v>32</v>
      </c>
      <c r="J310" s="66">
        <v>2</v>
      </c>
      <c r="K310" s="66">
        <v>0</v>
      </c>
      <c r="L310" s="71" t="s">
        <v>778</v>
      </c>
      <c r="M310" s="66" t="str">
        <f t="shared" si="9"/>
        <v>X</v>
      </c>
      <c r="N310" s="66" t="s">
        <v>763</v>
      </c>
      <c r="O310" s="66" t="s">
        <v>779</v>
      </c>
      <c r="P310" s="66">
        <v>0</v>
      </c>
      <c r="Q310" s="66"/>
      <c r="R310" s="51"/>
      <c r="S310" s="51"/>
      <c r="T310" s="51"/>
    </row>
    <row r="311" spans="1:20" ht="78.75">
      <c r="A311" s="63"/>
      <c r="B311" s="72"/>
      <c r="C311" s="61" t="s">
        <v>762</v>
      </c>
      <c r="D311" s="72" t="s">
        <v>780</v>
      </c>
      <c r="E311" s="63" t="s">
        <v>270</v>
      </c>
      <c r="F311" s="94">
        <v>204</v>
      </c>
      <c r="G311" s="64" t="str">
        <f t="shared" si="8"/>
        <v>K</v>
      </c>
      <c r="H311" s="64">
        <v>1021</v>
      </c>
      <c r="I311" s="65">
        <v>52</v>
      </c>
      <c r="J311" s="63">
        <v>0</v>
      </c>
      <c r="K311" s="63">
        <v>0</v>
      </c>
      <c r="L311" s="65" t="s">
        <v>781</v>
      </c>
      <c r="M311" s="63" t="str">
        <f t="shared" si="9"/>
        <v>X</v>
      </c>
      <c r="N311" s="63" t="s">
        <v>763</v>
      </c>
      <c r="O311" s="63" t="s">
        <v>779</v>
      </c>
      <c r="P311" s="63">
        <v>0</v>
      </c>
      <c r="Q311" s="63"/>
      <c r="R311" s="51"/>
      <c r="S311" s="51"/>
      <c r="T311" s="51"/>
    </row>
    <row r="312" spans="1:20" ht="78.75">
      <c r="A312" s="66"/>
      <c r="B312" s="67"/>
      <c r="C312" s="68" t="s">
        <v>762</v>
      </c>
      <c r="D312" s="67" t="s">
        <v>782</v>
      </c>
      <c r="E312" s="66" t="s">
        <v>270</v>
      </c>
      <c r="F312" s="94">
        <v>271</v>
      </c>
      <c r="G312" s="70" t="str">
        <f t="shared" si="8"/>
        <v>K</v>
      </c>
      <c r="H312" s="64">
        <v>1281</v>
      </c>
      <c r="I312" s="71">
        <v>69</v>
      </c>
      <c r="J312" s="66">
        <v>0</v>
      </c>
      <c r="K312" s="66">
        <v>0</v>
      </c>
      <c r="L312" s="71" t="s">
        <v>274</v>
      </c>
      <c r="M312" s="66" t="str">
        <f t="shared" si="9"/>
        <v>X</v>
      </c>
      <c r="N312" s="66" t="s">
        <v>763</v>
      </c>
      <c r="O312" s="66" t="s">
        <v>779</v>
      </c>
      <c r="P312" s="66">
        <v>0</v>
      </c>
      <c r="Q312" s="66"/>
      <c r="R312" s="51"/>
      <c r="S312" s="51"/>
      <c r="T312" s="51"/>
    </row>
    <row r="313" spans="1:20" ht="78.75">
      <c r="A313" s="63"/>
      <c r="B313" s="72"/>
      <c r="C313" s="61" t="s">
        <v>762</v>
      </c>
      <c r="D313" s="72" t="s">
        <v>783</v>
      </c>
      <c r="E313" s="63" t="s">
        <v>270</v>
      </c>
      <c r="F313" s="94">
        <v>273</v>
      </c>
      <c r="G313" s="64" t="str">
        <f t="shared" si="8"/>
        <v>K</v>
      </c>
      <c r="H313" s="64">
        <v>1231</v>
      </c>
      <c r="I313" s="65">
        <v>52</v>
      </c>
      <c r="J313" s="63">
        <v>0</v>
      </c>
      <c r="K313" s="63">
        <v>1</v>
      </c>
      <c r="L313" s="65" t="s">
        <v>274</v>
      </c>
      <c r="M313" s="63" t="str">
        <f t="shared" si="9"/>
        <v>X</v>
      </c>
      <c r="N313" s="63" t="s">
        <v>763</v>
      </c>
      <c r="O313" s="63" t="s">
        <v>779</v>
      </c>
      <c r="P313" s="63">
        <v>0</v>
      </c>
      <c r="Q313" s="63"/>
      <c r="R313" s="51"/>
      <c r="S313" s="51"/>
      <c r="T313" s="51"/>
    </row>
    <row r="314" spans="1:20" ht="78.75">
      <c r="A314" s="66"/>
      <c r="B314" s="67"/>
      <c r="C314" s="68" t="s">
        <v>762</v>
      </c>
      <c r="D314" s="67" t="s">
        <v>784</v>
      </c>
      <c r="E314" s="66" t="s">
        <v>270</v>
      </c>
      <c r="F314" s="94">
        <v>283</v>
      </c>
      <c r="G314" s="70" t="str">
        <f t="shared" si="8"/>
        <v>K</v>
      </c>
      <c r="H314" s="64">
        <v>1239</v>
      </c>
      <c r="I314" s="71">
        <v>46</v>
      </c>
      <c r="J314" s="66">
        <v>1</v>
      </c>
      <c r="K314" s="66">
        <v>0</v>
      </c>
      <c r="L314" s="71" t="s">
        <v>555</v>
      </c>
      <c r="M314" s="66" t="str">
        <f t="shared" si="9"/>
        <v>X</v>
      </c>
      <c r="N314" s="66" t="s">
        <v>763</v>
      </c>
      <c r="O314" s="66" t="s">
        <v>779</v>
      </c>
      <c r="P314" s="66">
        <v>0</v>
      </c>
      <c r="Q314" s="66"/>
      <c r="R314" s="51"/>
      <c r="S314" s="51"/>
      <c r="T314" s="51"/>
    </row>
    <row r="315" spans="1:20" ht="78.75">
      <c r="A315" s="63"/>
      <c r="B315" s="72"/>
      <c r="C315" s="61" t="s">
        <v>762</v>
      </c>
      <c r="D315" s="72" t="s">
        <v>785</v>
      </c>
      <c r="E315" s="63" t="s">
        <v>270</v>
      </c>
      <c r="F315" s="94">
        <v>319</v>
      </c>
      <c r="G315" s="64" t="str">
        <f t="shared" si="8"/>
        <v>Đ</v>
      </c>
      <c r="H315" s="64">
        <v>1329</v>
      </c>
      <c r="I315" s="65">
        <v>63</v>
      </c>
      <c r="J315" s="63">
        <v>0</v>
      </c>
      <c r="K315" s="63">
        <v>0</v>
      </c>
      <c r="L315" s="65" t="s">
        <v>266</v>
      </c>
      <c r="M315" s="63" t="str">
        <f t="shared" si="9"/>
        <v>X</v>
      </c>
      <c r="N315" s="63" t="s">
        <v>763</v>
      </c>
      <c r="O315" s="63" t="s">
        <v>779</v>
      </c>
      <c r="P315" s="63">
        <v>0</v>
      </c>
      <c r="Q315" s="63"/>
      <c r="R315" s="51"/>
      <c r="S315" s="51"/>
      <c r="T315" s="51"/>
    </row>
    <row r="316" spans="1:20" ht="78.75">
      <c r="A316" s="66"/>
      <c r="B316" s="67"/>
      <c r="C316" s="68" t="s">
        <v>762</v>
      </c>
      <c r="D316" s="67" t="s">
        <v>786</v>
      </c>
      <c r="E316" s="66" t="s">
        <v>270</v>
      </c>
      <c r="F316" s="94">
        <v>233</v>
      </c>
      <c r="G316" s="70" t="str">
        <f t="shared" si="8"/>
        <v>K</v>
      </c>
      <c r="H316" s="64">
        <v>1151</v>
      </c>
      <c r="I316" s="71">
        <v>69</v>
      </c>
      <c r="J316" s="66">
        <v>0</v>
      </c>
      <c r="K316" s="66">
        <v>0</v>
      </c>
      <c r="L316" s="71" t="s">
        <v>787</v>
      </c>
      <c r="M316" s="66" t="str">
        <f t="shared" si="9"/>
        <v>X</v>
      </c>
      <c r="N316" s="66" t="s">
        <v>763</v>
      </c>
      <c r="O316" s="66" t="s">
        <v>779</v>
      </c>
      <c r="P316" s="66">
        <v>0</v>
      </c>
      <c r="Q316" s="66"/>
      <c r="R316" s="51"/>
      <c r="S316" s="51"/>
      <c r="T316" s="51"/>
    </row>
    <row r="317" spans="1:20" ht="78.75">
      <c r="A317" s="63"/>
      <c r="B317" s="72"/>
      <c r="C317" s="61" t="s">
        <v>762</v>
      </c>
      <c r="D317" s="72" t="s">
        <v>788</v>
      </c>
      <c r="E317" s="63" t="s">
        <v>265</v>
      </c>
      <c r="F317" s="94">
        <v>197</v>
      </c>
      <c r="G317" s="64" t="str">
        <f t="shared" si="8"/>
        <v>K</v>
      </c>
      <c r="H317" s="64">
        <v>1061</v>
      </c>
      <c r="I317" s="65">
        <v>38</v>
      </c>
      <c r="J317" s="63">
        <v>0</v>
      </c>
      <c r="K317" s="63">
        <v>0</v>
      </c>
      <c r="L317" s="65" t="s">
        <v>543</v>
      </c>
      <c r="M317" s="63" t="str">
        <f t="shared" si="9"/>
        <v>X</v>
      </c>
      <c r="N317" s="63" t="s">
        <v>763</v>
      </c>
      <c r="O317" s="63" t="s">
        <v>779</v>
      </c>
      <c r="P317" s="63">
        <v>0</v>
      </c>
      <c r="Q317" s="63"/>
      <c r="R317" s="51"/>
      <c r="S317" s="51"/>
      <c r="T317" s="51"/>
    </row>
    <row r="318" spans="1:20" ht="78.75">
      <c r="A318" s="66"/>
      <c r="B318" s="67"/>
      <c r="C318" s="68" t="s">
        <v>762</v>
      </c>
      <c r="D318" s="67" t="s">
        <v>789</v>
      </c>
      <c r="E318" s="66" t="s">
        <v>270</v>
      </c>
      <c r="F318" s="94">
        <v>208</v>
      </c>
      <c r="G318" s="70" t="str">
        <f t="shared" si="8"/>
        <v>K</v>
      </c>
      <c r="H318" s="64">
        <v>1066</v>
      </c>
      <c r="I318" s="71">
        <v>74</v>
      </c>
      <c r="J318" s="66">
        <v>1</v>
      </c>
      <c r="K318" s="66">
        <v>0</v>
      </c>
      <c r="L318" s="71" t="s">
        <v>266</v>
      </c>
      <c r="M318" s="66" t="str">
        <f t="shared" si="9"/>
        <v>X</v>
      </c>
      <c r="N318" s="66" t="s">
        <v>763</v>
      </c>
      <c r="O318" s="66" t="s">
        <v>779</v>
      </c>
      <c r="P318" s="66">
        <v>0</v>
      </c>
      <c r="Q318" s="66"/>
      <c r="R318" s="51"/>
      <c r="S318" s="51"/>
      <c r="T318" s="51"/>
    </row>
    <row r="319" spans="1:20" ht="78.75">
      <c r="A319" s="63"/>
      <c r="B319" s="72"/>
      <c r="C319" s="61" t="s">
        <v>762</v>
      </c>
      <c r="D319" s="72" t="s">
        <v>790</v>
      </c>
      <c r="E319" s="63" t="s">
        <v>270</v>
      </c>
      <c r="F319" s="94">
        <v>170</v>
      </c>
      <c r="G319" s="64" t="str">
        <f t="shared" si="8"/>
        <v>K</v>
      </c>
      <c r="H319" s="64">
        <v>929</v>
      </c>
      <c r="I319" s="65">
        <v>34</v>
      </c>
      <c r="J319" s="63">
        <v>0</v>
      </c>
      <c r="K319" s="63">
        <v>1</v>
      </c>
      <c r="L319" s="65" t="s">
        <v>274</v>
      </c>
      <c r="M319" s="63" t="str">
        <f t="shared" si="9"/>
        <v>X</v>
      </c>
      <c r="N319" s="63" t="s">
        <v>763</v>
      </c>
      <c r="O319" s="63" t="s">
        <v>779</v>
      </c>
      <c r="P319" s="63">
        <v>0</v>
      </c>
      <c r="Q319" s="63"/>
      <c r="R319" s="51"/>
      <c r="S319" s="51"/>
      <c r="T319" s="51"/>
    </row>
    <row r="320" spans="1:20" ht="78.75">
      <c r="A320" s="66"/>
      <c r="B320" s="67"/>
      <c r="C320" s="68" t="s">
        <v>762</v>
      </c>
      <c r="D320" s="67" t="s">
        <v>791</v>
      </c>
      <c r="E320" s="66" t="s">
        <v>270</v>
      </c>
      <c r="F320" s="94">
        <v>304</v>
      </c>
      <c r="G320" s="70" t="str">
        <f t="shared" si="8"/>
        <v>Đ</v>
      </c>
      <c r="H320" s="64">
        <v>1295</v>
      </c>
      <c r="I320" s="71">
        <v>49</v>
      </c>
      <c r="J320" s="66">
        <v>1</v>
      </c>
      <c r="K320" s="66">
        <v>0</v>
      </c>
      <c r="L320" s="71" t="s">
        <v>301</v>
      </c>
      <c r="M320" s="66" t="str">
        <f t="shared" si="9"/>
        <v>X</v>
      </c>
      <c r="N320" s="66" t="s">
        <v>763</v>
      </c>
      <c r="O320" s="66" t="s">
        <v>779</v>
      </c>
      <c r="P320" s="66">
        <v>0</v>
      </c>
      <c r="Q320" s="66"/>
      <c r="R320" s="51"/>
      <c r="S320" s="51"/>
      <c r="T320" s="51"/>
    </row>
    <row r="321" spans="1:20" ht="78.75">
      <c r="A321" s="63"/>
      <c r="B321" s="72"/>
      <c r="C321" s="61" t="s">
        <v>762</v>
      </c>
      <c r="D321" s="72" t="s">
        <v>792</v>
      </c>
      <c r="E321" s="63" t="s">
        <v>265</v>
      </c>
      <c r="F321" s="94">
        <v>181</v>
      </c>
      <c r="G321" s="64" t="str">
        <f t="shared" si="8"/>
        <v>K</v>
      </c>
      <c r="H321" s="64">
        <v>845</v>
      </c>
      <c r="I321" s="65">
        <v>46</v>
      </c>
      <c r="J321" s="63">
        <v>2</v>
      </c>
      <c r="K321" s="63">
        <v>0</v>
      </c>
      <c r="L321" s="65" t="s">
        <v>543</v>
      </c>
      <c r="M321" s="63" t="str">
        <f t="shared" si="9"/>
        <v>X</v>
      </c>
      <c r="N321" s="63" t="s">
        <v>763</v>
      </c>
      <c r="O321" s="63" t="s">
        <v>779</v>
      </c>
      <c r="P321" s="63">
        <v>0</v>
      </c>
      <c r="Q321" s="63"/>
      <c r="R321" s="51"/>
      <c r="S321" s="51"/>
      <c r="T321" s="51"/>
    </row>
    <row r="322" spans="1:20" ht="78.75">
      <c r="A322" s="66"/>
      <c r="B322" s="67"/>
      <c r="C322" s="68" t="s">
        <v>762</v>
      </c>
      <c r="D322" s="67" t="s">
        <v>793</v>
      </c>
      <c r="E322" s="66" t="s">
        <v>270</v>
      </c>
      <c r="F322" s="94">
        <v>225</v>
      </c>
      <c r="G322" s="70" t="str">
        <f t="shared" si="8"/>
        <v>K</v>
      </c>
      <c r="H322" s="64">
        <v>1075</v>
      </c>
      <c r="I322" s="71">
        <v>34</v>
      </c>
      <c r="J322" s="66">
        <v>1</v>
      </c>
      <c r="K322" s="66">
        <v>1</v>
      </c>
      <c r="L322" s="71" t="s">
        <v>274</v>
      </c>
      <c r="M322" s="66" t="str">
        <f t="shared" si="9"/>
        <v>X</v>
      </c>
      <c r="N322" s="66" t="s">
        <v>763</v>
      </c>
      <c r="O322" s="66" t="s">
        <v>779</v>
      </c>
      <c r="P322" s="66">
        <v>0</v>
      </c>
      <c r="Q322" s="66"/>
      <c r="R322" s="51"/>
      <c r="S322" s="51"/>
      <c r="T322" s="51"/>
    </row>
    <row r="323" spans="1:20" ht="78.75">
      <c r="A323" s="63"/>
      <c r="B323" s="72"/>
      <c r="C323" s="61" t="s">
        <v>762</v>
      </c>
      <c r="D323" s="72" t="s">
        <v>794</v>
      </c>
      <c r="E323" s="63" t="s">
        <v>270</v>
      </c>
      <c r="F323" s="94">
        <v>306</v>
      </c>
      <c r="G323" s="64" t="str">
        <f t="shared" si="8"/>
        <v>Đ</v>
      </c>
      <c r="H323" s="64">
        <v>1284</v>
      </c>
      <c r="I323" s="65">
        <v>43</v>
      </c>
      <c r="J323" s="63">
        <v>0</v>
      </c>
      <c r="K323" s="63">
        <v>1</v>
      </c>
      <c r="L323" s="65" t="s">
        <v>274</v>
      </c>
      <c r="M323" s="63" t="str">
        <f t="shared" si="9"/>
        <v>X</v>
      </c>
      <c r="N323" s="63" t="s">
        <v>763</v>
      </c>
      <c r="O323" s="63" t="s">
        <v>779</v>
      </c>
      <c r="P323" s="63">
        <v>0</v>
      </c>
      <c r="Q323" s="63"/>
      <c r="R323" s="51"/>
      <c r="S323" s="51"/>
      <c r="T323" s="51"/>
    </row>
    <row r="324" spans="1:20" ht="78.75">
      <c r="A324" s="66"/>
      <c r="B324" s="67"/>
      <c r="C324" s="68" t="s">
        <v>762</v>
      </c>
      <c r="D324" s="67" t="s">
        <v>795</v>
      </c>
      <c r="E324" s="66" t="s">
        <v>270</v>
      </c>
      <c r="F324" s="94">
        <v>314</v>
      </c>
      <c r="G324" s="70" t="str">
        <f t="shared" si="8"/>
        <v>Đ</v>
      </c>
      <c r="H324" s="64">
        <v>1590</v>
      </c>
      <c r="I324" s="71">
        <v>158</v>
      </c>
      <c r="J324" s="66">
        <v>0</v>
      </c>
      <c r="K324" s="66">
        <v>0</v>
      </c>
      <c r="L324" s="71" t="s">
        <v>279</v>
      </c>
      <c r="M324" s="66" t="str">
        <f t="shared" si="9"/>
        <v>X</v>
      </c>
      <c r="N324" s="66" t="s">
        <v>763</v>
      </c>
      <c r="O324" s="66" t="s">
        <v>796</v>
      </c>
      <c r="P324" s="66">
        <v>0</v>
      </c>
      <c r="Q324" s="66"/>
      <c r="R324" s="51"/>
      <c r="S324" s="51"/>
      <c r="T324" s="51"/>
    </row>
    <row r="325" spans="1:20" ht="78.75">
      <c r="A325" s="63"/>
      <c r="B325" s="72"/>
      <c r="C325" s="61" t="s">
        <v>762</v>
      </c>
      <c r="D325" s="72" t="s">
        <v>797</v>
      </c>
      <c r="E325" s="63" t="s">
        <v>270</v>
      </c>
      <c r="F325" s="94">
        <v>143</v>
      </c>
      <c r="G325" s="64" t="str">
        <f t="shared" si="8"/>
        <v>K</v>
      </c>
      <c r="H325" s="64">
        <v>703</v>
      </c>
      <c r="I325" s="65">
        <v>77</v>
      </c>
      <c r="J325" s="63">
        <v>0</v>
      </c>
      <c r="K325" s="63">
        <v>0</v>
      </c>
      <c r="L325" s="65" t="s">
        <v>767</v>
      </c>
      <c r="M325" s="63" t="str">
        <f t="shared" si="9"/>
        <v>X</v>
      </c>
      <c r="N325" s="63" t="s">
        <v>763</v>
      </c>
      <c r="O325" s="63" t="s">
        <v>796</v>
      </c>
      <c r="P325" s="63">
        <v>0</v>
      </c>
      <c r="Q325" s="63"/>
      <c r="R325" s="51"/>
      <c r="S325" s="51"/>
      <c r="T325" s="51"/>
    </row>
    <row r="326" spans="1:20" ht="78.75">
      <c r="A326" s="66"/>
      <c r="B326" s="67"/>
      <c r="C326" s="68" t="s">
        <v>762</v>
      </c>
      <c r="D326" s="67" t="s">
        <v>798</v>
      </c>
      <c r="E326" s="66" t="s">
        <v>270</v>
      </c>
      <c r="F326" s="94">
        <v>203</v>
      </c>
      <c r="G326" s="70" t="str">
        <f t="shared" si="8"/>
        <v>K</v>
      </c>
      <c r="H326" s="64">
        <v>1233</v>
      </c>
      <c r="I326" s="71">
        <v>141</v>
      </c>
      <c r="J326" s="66">
        <v>0</v>
      </c>
      <c r="K326" s="66">
        <v>0</v>
      </c>
      <c r="L326" s="71" t="s">
        <v>767</v>
      </c>
      <c r="M326" s="66" t="str">
        <f t="shared" si="9"/>
        <v>X</v>
      </c>
      <c r="N326" s="66" t="s">
        <v>763</v>
      </c>
      <c r="O326" s="66" t="s">
        <v>796</v>
      </c>
      <c r="P326" s="66">
        <v>0</v>
      </c>
      <c r="Q326" s="66"/>
      <c r="R326" s="51"/>
      <c r="S326" s="51"/>
      <c r="T326" s="51"/>
    </row>
    <row r="327" spans="1:20" ht="78.75">
      <c r="A327" s="63"/>
      <c r="B327" s="72"/>
      <c r="C327" s="61" t="s">
        <v>762</v>
      </c>
      <c r="D327" s="72" t="s">
        <v>799</v>
      </c>
      <c r="E327" s="63" t="s">
        <v>270</v>
      </c>
      <c r="F327" s="94">
        <v>229</v>
      </c>
      <c r="G327" s="64" t="str">
        <f t="shared" si="8"/>
        <v>K</v>
      </c>
      <c r="H327" s="64">
        <v>1176</v>
      </c>
      <c r="I327" s="65">
        <v>147</v>
      </c>
      <c r="J327" s="63">
        <v>0</v>
      </c>
      <c r="K327" s="63">
        <v>0</v>
      </c>
      <c r="L327" s="65" t="s">
        <v>460</v>
      </c>
      <c r="M327" s="63" t="str">
        <f t="shared" si="9"/>
        <v>X</v>
      </c>
      <c r="N327" s="63" t="s">
        <v>763</v>
      </c>
      <c r="O327" s="63" t="s">
        <v>796</v>
      </c>
      <c r="P327" s="63">
        <v>0</v>
      </c>
      <c r="Q327" s="63"/>
      <c r="R327" s="51"/>
      <c r="S327" s="51"/>
      <c r="T327" s="51"/>
    </row>
    <row r="328" spans="1:20" ht="78.75">
      <c r="A328" s="66"/>
      <c r="B328" s="67"/>
      <c r="C328" s="68" t="s">
        <v>762</v>
      </c>
      <c r="D328" s="67" t="s">
        <v>800</v>
      </c>
      <c r="E328" s="66" t="s">
        <v>270</v>
      </c>
      <c r="F328" s="94">
        <v>173</v>
      </c>
      <c r="G328" s="70" t="str">
        <f t="shared" si="8"/>
        <v>K</v>
      </c>
      <c r="H328" s="64">
        <v>1158</v>
      </c>
      <c r="I328" s="71">
        <v>134</v>
      </c>
      <c r="J328" s="66">
        <v>0</v>
      </c>
      <c r="K328" s="66">
        <v>0</v>
      </c>
      <c r="L328" s="71" t="s">
        <v>543</v>
      </c>
      <c r="M328" s="66" t="str">
        <f t="shared" si="9"/>
        <v>X</v>
      </c>
      <c r="N328" s="66" t="s">
        <v>763</v>
      </c>
      <c r="O328" s="66" t="s">
        <v>796</v>
      </c>
      <c r="P328" s="66">
        <v>0</v>
      </c>
      <c r="Q328" s="66"/>
      <c r="R328" s="51"/>
      <c r="S328" s="51"/>
      <c r="T328" s="51"/>
    </row>
    <row r="329" spans="1:20" ht="78.75">
      <c r="A329" s="63"/>
      <c r="B329" s="72"/>
      <c r="C329" s="61" t="s">
        <v>762</v>
      </c>
      <c r="D329" s="72" t="s">
        <v>801</v>
      </c>
      <c r="E329" s="63" t="s">
        <v>270</v>
      </c>
      <c r="F329" s="94">
        <v>313</v>
      </c>
      <c r="G329" s="64" t="str">
        <f t="shared" si="8"/>
        <v>Đ</v>
      </c>
      <c r="H329" s="64">
        <v>1404</v>
      </c>
      <c r="I329" s="65">
        <v>151</v>
      </c>
      <c r="J329" s="63">
        <v>0</v>
      </c>
      <c r="K329" s="63">
        <v>0</v>
      </c>
      <c r="L329" s="65" t="s">
        <v>301</v>
      </c>
      <c r="M329" s="63" t="str">
        <f t="shared" si="9"/>
        <v>X</v>
      </c>
      <c r="N329" s="63" t="s">
        <v>763</v>
      </c>
      <c r="O329" s="63" t="s">
        <v>796</v>
      </c>
      <c r="P329" s="63">
        <v>0</v>
      </c>
      <c r="Q329" s="63"/>
      <c r="R329" s="51"/>
      <c r="S329" s="51"/>
      <c r="T329" s="51"/>
    </row>
    <row r="330" spans="1:20" ht="78.75">
      <c r="A330" s="66"/>
      <c r="B330" s="67"/>
      <c r="C330" s="68" t="s">
        <v>762</v>
      </c>
      <c r="D330" s="67" t="s">
        <v>802</v>
      </c>
      <c r="E330" s="66" t="s">
        <v>270</v>
      </c>
      <c r="F330" s="94">
        <v>307</v>
      </c>
      <c r="G330" s="70" t="str">
        <f t="shared" si="8"/>
        <v>Đ</v>
      </c>
      <c r="H330" s="64">
        <v>1473</v>
      </c>
      <c r="I330" s="71">
        <v>94</v>
      </c>
      <c r="J330" s="66">
        <v>0</v>
      </c>
      <c r="K330" s="66">
        <v>1</v>
      </c>
      <c r="L330" s="71" t="s">
        <v>301</v>
      </c>
      <c r="M330" s="66" t="str">
        <f t="shared" si="9"/>
        <v>X</v>
      </c>
      <c r="N330" s="66" t="s">
        <v>763</v>
      </c>
      <c r="O330" s="66" t="s">
        <v>796</v>
      </c>
      <c r="P330" s="66">
        <v>0</v>
      </c>
      <c r="Q330" s="66"/>
      <c r="R330" s="51"/>
      <c r="S330" s="51"/>
      <c r="T330" s="51"/>
    </row>
    <row r="331" spans="1:20" ht="78.75">
      <c r="A331" s="63"/>
      <c r="B331" s="72"/>
      <c r="C331" s="61" t="s">
        <v>762</v>
      </c>
      <c r="D331" s="72" t="s">
        <v>803</v>
      </c>
      <c r="E331" s="63" t="s">
        <v>270</v>
      </c>
      <c r="F331" s="94">
        <v>237</v>
      </c>
      <c r="G331" s="64" t="str">
        <f t="shared" si="8"/>
        <v>K</v>
      </c>
      <c r="H331" s="64">
        <v>1016</v>
      </c>
      <c r="I331" s="65">
        <v>60</v>
      </c>
      <c r="J331" s="63">
        <v>0</v>
      </c>
      <c r="K331" s="63">
        <v>1</v>
      </c>
      <c r="L331" s="65" t="s">
        <v>460</v>
      </c>
      <c r="M331" s="63" t="str">
        <f t="shared" si="9"/>
        <v>X</v>
      </c>
      <c r="N331" s="63" t="s">
        <v>763</v>
      </c>
      <c r="O331" s="63" t="s">
        <v>796</v>
      </c>
      <c r="P331" s="63">
        <v>0</v>
      </c>
      <c r="Q331" s="63"/>
      <c r="R331" s="51"/>
      <c r="S331" s="51"/>
      <c r="T331" s="51"/>
    </row>
    <row r="332" spans="1:20" ht="78.75">
      <c r="A332" s="66"/>
      <c r="B332" s="67"/>
      <c r="C332" s="68" t="s">
        <v>762</v>
      </c>
      <c r="D332" s="67" t="s">
        <v>804</v>
      </c>
      <c r="E332" s="66" t="s">
        <v>265</v>
      </c>
      <c r="F332" s="94">
        <v>141</v>
      </c>
      <c r="G332" s="70" t="str">
        <f t="shared" si="8"/>
        <v>K</v>
      </c>
      <c r="H332" s="64">
        <v>659</v>
      </c>
      <c r="I332" s="71">
        <v>56</v>
      </c>
      <c r="J332" s="66">
        <v>0</v>
      </c>
      <c r="K332" s="66">
        <v>0</v>
      </c>
      <c r="L332" s="71" t="s">
        <v>351</v>
      </c>
      <c r="M332" s="66" t="str">
        <f t="shared" si="9"/>
        <v>X</v>
      </c>
      <c r="N332" s="66" t="s">
        <v>763</v>
      </c>
      <c r="O332" s="66" t="s">
        <v>805</v>
      </c>
      <c r="P332" s="66">
        <v>0</v>
      </c>
      <c r="Q332" s="66"/>
      <c r="R332" s="51"/>
      <c r="S332" s="51"/>
      <c r="T332" s="51"/>
    </row>
    <row r="333" spans="1:20" ht="78.75">
      <c r="A333" s="63"/>
      <c r="B333" s="72"/>
      <c r="C333" s="61" t="s">
        <v>762</v>
      </c>
      <c r="D333" s="72" t="s">
        <v>806</v>
      </c>
      <c r="E333" s="63" t="s">
        <v>270</v>
      </c>
      <c r="F333" s="94">
        <v>185</v>
      </c>
      <c r="G333" s="64" t="str">
        <f t="shared" si="8"/>
        <v>K</v>
      </c>
      <c r="H333" s="64">
        <v>898</v>
      </c>
      <c r="I333" s="65">
        <v>103</v>
      </c>
      <c r="J333" s="63">
        <v>0</v>
      </c>
      <c r="K333" s="63">
        <v>1</v>
      </c>
      <c r="L333" s="65" t="s">
        <v>351</v>
      </c>
      <c r="M333" s="63" t="str">
        <f t="shared" si="9"/>
        <v>X</v>
      </c>
      <c r="N333" s="63" t="s">
        <v>763</v>
      </c>
      <c r="O333" s="63" t="s">
        <v>805</v>
      </c>
      <c r="P333" s="63">
        <v>0</v>
      </c>
      <c r="Q333" s="63"/>
      <c r="R333" s="51"/>
      <c r="S333" s="51"/>
      <c r="T333" s="51"/>
    </row>
    <row r="334" spans="1:20" ht="78.75">
      <c r="A334" s="66"/>
      <c r="B334" s="67"/>
      <c r="C334" s="68" t="s">
        <v>762</v>
      </c>
      <c r="D334" s="67" t="s">
        <v>807</v>
      </c>
      <c r="E334" s="66" t="s">
        <v>270</v>
      </c>
      <c r="F334" s="94">
        <v>356</v>
      </c>
      <c r="G334" s="70" t="str">
        <f t="shared" si="8"/>
        <v>Đ</v>
      </c>
      <c r="H334" s="64">
        <v>1861</v>
      </c>
      <c r="I334" s="71">
        <v>122</v>
      </c>
      <c r="J334" s="66">
        <v>0</v>
      </c>
      <c r="K334" s="66">
        <v>1</v>
      </c>
      <c r="L334" s="71" t="s">
        <v>765</v>
      </c>
      <c r="M334" s="66" t="str">
        <f t="shared" si="9"/>
        <v>X</v>
      </c>
      <c r="N334" s="66" t="s">
        <v>763</v>
      </c>
      <c r="O334" s="66" t="s">
        <v>805</v>
      </c>
      <c r="P334" s="66">
        <v>0</v>
      </c>
      <c r="Q334" s="66"/>
      <c r="R334" s="51"/>
      <c r="S334" s="51"/>
      <c r="T334" s="51"/>
    </row>
    <row r="335" spans="1:20" ht="78.75">
      <c r="A335" s="63"/>
      <c r="B335" s="72"/>
      <c r="C335" s="61" t="s">
        <v>762</v>
      </c>
      <c r="D335" s="72" t="s">
        <v>808</v>
      </c>
      <c r="E335" s="63" t="s">
        <v>270</v>
      </c>
      <c r="F335" s="94">
        <v>187</v>
      </c>
      <c r="G335" s="64" t="str">
        <f t="shared" si="8"/>
        <v>K</v>
      </c>
      <c r="H335" s="64">
        <v>950</v>
      </c>
      <c r="I335" s="65">
        <v>83</v>
      </c>
      <c r="J335" s="63">
        <v>0</v>
      </c>
      <c r="K335" s="63">
        <v>0</v>
      </c>
      <c r="L335" s="65" t="s">
        <v>555</v>
      </c>
      <c r="M335" s="63" t="str">
        <f t="shared" si="9"/>
        <v>X</v>
      </c>
      <c r="N335" s="63" t="s">
        <v>763</v>
      </c>
      <c r="O335" s="63" t="s">
        <v>805</v>
      </c>
      <c r="P335" s="63">
        <v>0</v>
      </c>
      <c r="Q335" s="63"/>
      <c r="R335" s="51"/>
      <c r="S335" s="51"/>
      <c r="T335" s="51"/>
    </row>
    <row r="336" spans="1:20" ht="78.75">
      <c r="A336" s="66"/>
      <c r="B336" s="67"/>
      <c r="C336" s="68" t="s">
        <v>762</v>
      </c>
      <c r="D336" s="67" t="s">
        <v>809</v>
      </c>
      <c r="E336" s="66" t="s">
        <v>270</v>
      </c>
      <c r="F336" s="94">
        <v>258</v>
      </c>
      <c r="G336" s="70" t="str">
        <f t="shared" si="8"/>
        <v>K</v>
      </c>
      <c r="H336" s="64">
        <v>1779</v>
      </c>
      <c r="I336" s="71">
        <v>1941</v>
      </c>
      <c r="J336" s="66">
        <v>0</v>
      </c>
      <c r="K336" s="66">
        <v>2</v>
      </c>
      <c r="L336" s="71" t="s">
        <v>351</v>
      </c>
      <c r="M336" s="66" t="str">
        <f t="shared" si="9"/>
        <v>X</v>
      </c>
      <c r="N336" s="66" t="s">
        <v>763</v>
      </c>
      <c r="O336" s="66" t="s">
        <v>810</v>
      </c>
      <c r="P336" s="66">
        <v>0</v>
      </c>
      <c r="Q336" s="66"/>
      <c r="R336" s="51"/>
      <c r="S336" s="51"/>
      <c r="T336" s="51"/>
    </row>
    <row r="337" spans="1:20" ht="78.75">
      <c r="A337" s="63"/>
      <c r="B337" s="72"/>
      <c r="C337" s="61" t="s">
        <v>762</v>
      </c>
      <c r="D337" s="72" t="s">
        <v>811</v>
      </c>
      <c r="E337" s="63" t="s">
        <v>270</v>
      </c>
      <c r="F337" s="94">
        <v>349</v>
      </c>
      <c r="G337" s="64" t="str">
        <f t="shared" si="8"/>
        <v>Đ</v>
      </c>
      <c r="H337" s="64">
        <v>4687</v>
      </c>
      <c r="I337" s="65">
        <v>1069</v>
      </c>
      <c r="J337" s="63">
        <v>0</v>
      </c>
      <c r="K337" s="63">
        <v>0</v>
      </c>
      <c r="L337" s="65" t="s">
        <v>812</v>
      </c>
      <c r="M337" s="63" t="str">
        <f t="shared" si="9"/>
        <v>X</v>
      </c>
      <c r="N337" s="63" t="s">
        <v>763</v>
      </c>
      <c r="O337" s="63" t="s">
        <v>810</v>
      </c>
      <c r="P337" s="63">
        <v>0</v>
      </c>
      <c r="Q337" s="63"/>
      <c r="R337" s="51"/>
      <c r="S337" s="51"/>
      <c r="T337" s="51"/>
    </row>
    <row r="338" spans="1:20" ht="78.75">
      <c r="A338" s="66"/>
      <c r="B338" s="67"/>
      <c r="C338" s="68" t="s">
        <v>762</v>
      </c>
      <c r="D338" s="67" t="s">
        <v>813</v>
      </c>
      <c r="E338" s="66" t="s">
        <v>270</v>
      </c>
      <c r="F338" s="94">
        <v>202</v>
      </c>
      <c r="G338" s="70" t="str">
        <f t="shared" si="8"/>
        <v>K</v>
      </c>
      <c r="H338" s="64">
        <v>1534</v>
      </c>
      <c r="I338" s="71">
        <v>270</v>
      </c>
      <c r="J338" s="66">
        <v>0</v>
      </c>
      <c r="K338" s="66">
        <v>0</v>
      </c>
      <c r="L338" s="71" t="s">
        <v>318</v>
      </c>
      <c r="M338" s="66" t="str">
        <f t="shared" si="9"/>
        <v>X</v>
      </c>
      <c r="N338" s="66" t="s">
        <v>763</v>
      </c>
      <c r="O338" s="66" t="s">
        <v>810</v>
      </c>
      <c r="P338" s="66">
        <v>0</v>
      </c>
      <c r="Q338" s="66"/>
      <c r="R338" s="51"/>
      <c r="S338" s="51"/>
      <c r="T338" s="51"/>
    </row>
    <row r="339" spans="1:20" ht="78.75">
      <c r="A339" s="63"/>
      <c r="B339" s="72"/>
      <c r="C339" s="61" t="s">
        <v>762</v>
      </c>
      <c r="D339" s="72" t="s">
        <v>814</v>
      </c>
      <c r="E339" s="63" t="s">
        <v>270</v>
      </c>
      <c r="F339" s="94">
        <v>265</v>
      </c>
      <c r="G339" s="64" t="str">
        <f t="shared" si="8"/>
        <v>K</v>
      </c>
      <c r="H339" s="64">
        <v>1952</v>
      </c>
      <c r="I339" s="65">
        <v>383</v>
      </c>
      <c r="J339" s="63">
        <v>1</v>
      </c>
      <c r="K339" s="63">
        <v>1</v>
      </c>
      <c r="L339" s="65" t="s">
        <v>301</v>
      </c>
      <c r="M339" s="63" t="str">
        <f t="shared" si="9"/>
        <v>X</v>
      </c>
      <c r="N339" s="63" t="s">
        <v>763</v>
      </c>
      <c r="O339" s="63" t="s">
        <v>810</v>
      </c>
      <c r="P339" s="63">
        <v>0</v>
      </c>
      <c r="Q339" s="63"/>
      <c r="R339" s="51"/>
      <c r="S339" s="51"/>
      <c r="T339" s="51"/>
    </row>
    <row r="340" spans="1:20" ht="78.75">
      <c r="A340" s="66"/>
      <c r="B340" s="67"/>
      <c r="C340" s="68" t="s">
        <v>762</v>
      </c>
      <c r="D340" s="67" t="s">
        <v>815</v>
      </c>
      <c r="E340" s="66" t="s">
        <v>270</v>
      </c>
      <c r="F340" s="94">
        <v>228</v>
      </c>
      <c r="G340" s="70" t="str">
        <f t="shared" si="8"/>
        <v>K</v>
      </c>
      <c r="H340" s="64">
        <v>1041</v>
      </c>
      <c r="I340" s="71">
        <v>130</v>
      </c>
      <c r="J340" s="66">
        <v>0</v>
      </c>
      <c r="K340" s="66">
        <v>0</v>
      </c>
      <c r="L340" s="71" t="s">
        <v>765</v>
      </c>
      <c r="M340" s="66" t="str">
        <f t="shared" si="9"/>
        <v>X</v>
      </c>
      <c r="N340" s="66" t="s">
        <v>763</v>
      </c>
      <c r="O340" s="66" t="s">
        <v>810</v>
      </c>
      <c r="P340" s="66">
        <v>0</v>
      </c>
      <c r="Q340" s="66"/>
      <c r="R340" s="51"/>
      <c r="S340" s="51"/>
      <c r="T340" s="51"/>
    </row>
    <row r="341" spans="1:20" ht="78.75">
      <c r="A341" s="63"/>
      <c r="B341" s="72"/>
      <c r="C341" s="61" t="s">
        <v>762</v>
      </c>
      <c r="D341" s="72" t="s">
        <v>816</v>
      </c>
      <c r="E341" s="63" t="s">
        <v>270</v>
      </c>
      <c r="F341" s="94">
        <v>258</v>
      </c>
      <c r="G341" s="64" t="str">
        <f t="shared" si="8"/>
        <v>K</v>
      </c>
      <c r="H341" s="64">
        <v>950</v>
      </c>
      <c r="I341" s="65">
        <v>55</v>
      </c>
      <c r="J341" s="63">
        <v>0</v>
      </c>
      <c r="K341" s="63">
        <v>0</v>
      </c>
      <c r="L341" s="65" t="s">
        <v>765</v>
      </c>
      <c r="M341" s="63" t="str">
        <f t="shared" si="9"/>
        <v>X</v>
      </c>
      <c r="N341" s="63" t="s">
        <v>763</v>
      </c>
      <c r="O341" s="63" t="s">
        <v>810</v>
      </c>
      <c r="P341" s="63">
        <v>0</v>
      </c>
      <c r="Q341" s="63"/>
      <c r="R341" s="51"/>
      <c r="S341" s="51"/>
      <c r="T341" s="51"/>
    </row>
    <row r="342" spans="1:20" ht="78.75">
      <c r="A342" s="66"/>
      <c r="B342" s="67"/>
      <c r="C342" s="68" t="s">
        <v>762</v>
      </c>
      <c r="D342" s="67" t="s">
        <v>817</v>
      </c>
      <c r="E342" s="66" t="s">
        <v>270</v>
      </c>
      <c r="F342" s="94">
        <v>280</v>
      </c>
      <c r="G342" s="70" t="str">
        <f t="shared" si="8"/>
        <v>K</v>
      </c>
      <c r="H342" s="64">
        <v>1186</v>
      </c>
      <c r="I342" s="71">
        <v>100</v>
      </c>
      <c r="J342" s="66">
        <v>0</v>
      </c>
      <c r="K342" s="66">
        <v>0</v>
      </c>
      <c r="L342" s="71" t="s">
        <v>767</v>
      </c>
      <c r="M342" s="66" t="str">
        <f t="shared" si="9"/>
        <v>X</v>
      </c>
      <c r="N342" s="66" t="s">
        <v>763</v>
      </c>
      <c r="O342" s="66" t="s">
        <v>810</v>
      </c>
      <c r="P342" s="66">
        <v>0</v>
      </c>
      <c r="Q342" s="66"/>
      <c r="R342" s="51"/>
      <c r="S342" s="51"/>
      <c r="T342" s="51"/>
    </row>
    <row r="343" spans="1:20" ht="78.75">
      <c r="A343" s="63"/>
      <c r="B343" s="72"/>
      <c r="C343" s="61" t="s">
        <v>762</v>
      </c>
      <c r="D343" s="72" t="s">
        <v>818</v>
      </c>
      <c r="E343" s="63" t="s">
        <v>270</v>
      </c>
      <c r="F343" s="94">
        <v>239</v>
      </c>
      <c r="G343" s="64" t="str">
        <f t="shared" si="8"/>
        <v>K</v>
      </c>
      <c r="H343" s="64">
        <v>792</v>
      </c>
      <c r="I343" s="65">
        <v>54</v>
      </c>
      <c r="J343" s="63">
        <v>0</v>
      </c>
      <c r="K343" s="63">
        <v>1</v>
      </c>
      <c r="L343" s="65" t="s">
        <v>301</v>
      </c>
      <c r="M343" s="63" t="str">
        <f t="shared" si="9"/>
        <v>X</v>
      </c>
      <c r="N343" s="63" t="s">
        <v>763</v>
      </c>
      <c r="O343" s="63" t="s">
        <v>810</v>
      </c>
      <c r="P343" s="63">
        <v>0</v>
      </c>
      <c r="Q343" s="63"/>
      <c r="R343" s="51"/>
      <c r="S343" s="51"/>
      <c r="T343" s="51"/>
    </row>
    <row r="344" spans="1:20" ht="78.75">
      <c r="A344" s="66"/>
      <c r="B344" s="67"/>
      <c r="C344" s="68" t="s">
        <v>762</v>
      </c>
      <c r="D344" s="67" t="s">
        <v>819</v>
      </c>
      <c r="E344" s="66" t="s">
        <v>270</v>
      </c>
      <c r="F344" s="94">
        <v>244</v>
      </c>
      <c r="G344" s="70" t="str">
        <f t="shared" si="8"/>
        <v>K</v>
      </c>
      <c r="H344" s="64">
        <v>1116</v>
      </c>
      <c r="I344" s="71">
        <v>80</v>
      </c>
      <c r="J344" s="66">
        <v>1</v>
      </c>
      <c r="K344" s="66">
        <v>4</v>
      </c>
      <c r="L344" s="71" t="s">
        <v>460</v>
      </c>
      <c r="M344" s="66" t="str">
        <f t="shared" si="9"/>
        <v>X</v>
      </c>
      <c r="N344" s="66" t="s">
        <v>763</v>
      </c>
      <c r="O344" s="66" t="s">
        <v>810</v>
      </c>
      <c r="P344" s="66">
        <v>0</v>
      </c>
      <c r="Q344" s="66"/>
      <c r="R344" s="51"/>
      <c r="S344" s="51"/>
      <c r="T344" s="51"/>
    </row>
    <row r="345" spans="1:20" ht="78.75">
      <c r="A345" s="63"/>
      <c r="B345" s="72"/>
      <c r="C345" s="61" t="s">
        <v>762</v>
      </c>
      <c r="D345" s="72" t="s">
        <v>820</v>
      </c>
      <c r="E345" s="63" t="s">
        <v>270</v>
      </c>
      <c r="F345" s="94">
        <v>309</v>
      </c>
      <c r="G345" s="64" t="str">
        <f t="shared" si="8"/>
        <v>Đ</v>
      </c>
      <c r="H345" s="64">
        <v>1443</v>
      </c>
      <c r="I345" s="65">
        <v>80</v>
      </c>
      <c r="J345" s="63">
        <v>0</v>
      </c>
      <c r="K345" s="63">
        <v>2</v>
      </c>
      <c r="L345" s="65" t="s">
        <v>460</v>
      </c>
      <c r="M345" s="63" t="str">
        <f t="shared" si="9"/>
        <v>X</v>
      </c>
      <c r="N345" s="63" t="s">
        <v>763</v>
      </c>
      <c r="O345" s="63" t="s">
        <v>810</v>
      </c>
      <c r="P345" s="63">
        <v>0</v>
      </c>
      <c r="Q345" s="63"/>
      <c r="R345" s="51"/>
      <c r="S345" s="51"/>
      <c r="T345" s="51"/>
    </row>
    <row r="346" spans="1:20" ht="78.75">
      <c r="A346" s="66"/>
      <c r="B346" s="67"/>
      <c r="C346" s="68" t="s">
        <v>762</v>
      </c>
      <c r="D346" s="67" t="s">
        <v>821</v>
      </c>
      <c r="E346" s="66" t="s">
        <v>270</v>
      </c>
      <c r="F346" s="94">
        <v>209</v>
      </c>
      <c r="G346" s="70" t="str">
        <f t="shared" si="8"/>
        <v>K</v>
      </c>
      <c r="H346" s="64">
        <v>1063</v>
      </c>
      <c r="I346" s="71">
        <v>76</v>
      </c>
      <c r="J346" s="66">
        <v>0</v>
      </c>
      <c r="K346" s="66">
        <v>0</v>
      </c>
      <c r="L346" s="71" t="s">
        <v>460</v>
      </c>
      <c r="M346" s="66" t="str">
        <f t="shared" si="9"/>
        <v>X</v>
      </c>
      <c r="N346" s="66" t="s">
        <v>763</v>
      </c>
      <c r="O346" s="66" t="s">
        <v>810</v>
      </c>
      <c r="P346" s="66">
        <v>0</v>
      </c>
      <c r="Q346" s="66"/>
      <c r="R346" s="51"/>
      <c r="S346" s="51"/>
      <c r="T346" s="51"/>
    </row>
    <row r="347" spans="1:20" ht="78.75">
      <c r="A347" s="63"/>
      <c r="B347" s="72"/>
      <c r="C347" s="61" t="s">
        <v>762</v>
      </c>
      <c r="D347" s="72" t="s">
        <v>822</v>
      </c>
      <c r="E347" s="63" t="s">
        <v>270</v>
      </c>
      <c r="F347" s="94">
        <v>244</v>
      </c>
      <c r="G347" s="64" t="str">
        <f t="shared" si="8"/>
        <v>K</v>
      </c>
      <c r="H347" s="64">
        <v>1161</v>
      </c>
      <c r="I347" s="65">
        <v>108</v>
      </c>
      <c r="J347" s="63">
        <v>0</v>
      </c>
      <c r="K347" s="63">
        <v>1</v>
      </c>
      <c r="L347" s="65" t="s">
        <v>351</v>
      </c>
      <c r="M347" s="63" t="str">
        <f t="shared" si="9"/>
        <v>X</v>
      </c>
      <c r="N347" s="63" t="s">
        <v>763</v>
      </c>
      <c r="O347" s="63" t="s">
        <v>810</v>
      </c>
      <c r="P347" s="63">
        <v>0</v>
      </c>
      <c r="Q347" s="63"/>
      <c r="R347" s="51"/>
      <c r="S347" s="51"/>
      <c r="T347" s="51"/>
    </row>
    <row r="348" spans="1:20" ht="78.75">
      <c r="A348" s="66"/>
      <c r="B348" s="67"/>
      <c r="C348" s="68" t="s">
        <v>762</v>
      </c>
      <c r="D348" s="67" t="s">
        <v>823</v>
      </c>
      <c r="E348" s="66" t="s">
        <v>270</v>
      </c>
      <c r="F348" s="94">
        <v>240</v>
      </c>
      <c r="G348" s="70" t="str">
        <f t="shared" si="8"/>
        <v>K</v>
      </c>
      <c r="H348" s="64">
        <v>1235</v>
      </c>
      <c r="I348" s="71">
        <v>375</v>
      </c>
      <c r="J348" s="66">
        <v>0</v>
      </c>
      <c r="K348" s="66">
        <v>0</v>
      </c>
      <c r="L348" s="71" t="s">
        <v>301</v>
      </c>
      <c r="M348" s="66" t="str">
        <f t="shared" si="9"/>
        <v>X</v>
      </c>
      <c r="N348" s="66" t="s">
        <v>763</v>
      </c>
      <c r="O348" s="66" t="s">
        <v>796</v>
      </c>
      <c r="P348" s="66">
        <v>0</v>
      </c>
      <c r="Q348" s="66"/>
      <c r="R348" s="51"/>
      <c r="S348" s="51"/>
      <c r="T348" s="51"/>
    </row>
    <row r="349" spans="1:20" ht="78.75">
      <c r="A349" s="63"/>
      <c r="B349" s="72"/>
      <c r="C349" s="61" t="s">
        <v>762</v>
      </c>
      <c r="D349" s="72" t="s">
        <v>824</v>
      </c>
      <c r="E349" s="63" t="s">
        <v>270</v>
      </c>
      <c r="F349" s="94">
        <v>212</v>
      </c>
      <c r="G349" s="64" t="str">
        <f t="shared" si="8"/>
        <v>K</v>
      </c>
      <c r="H349" s="64">
        <v>1019</v>
      </c>
      <c r="I349" s="65">
        <v>108</v>
      </c>
      <c r="J349" s="63">
        <v>1</v>
      </c>
      <c r="K349" s="63">
        <v>0</v>
      </c>
      <c r="L349" s="65" t="s">
        <v>434</v>
      </c>
      <c r="M349" s="63" t="str">
        <f t="shared" si="9"/>
        <v>X</v>
      </c>
      <c r="N349" s="63" t="s">
        <v>763</v>
      </c>
      <c r="O349" s="63" t="s">
        <v>796</v>
      </c>
      <c r="P349" s="63">
        <v>0</v>
      </c>
      <c r="Q349" s="63"/>
      <c r="R349" s="51"/>
      <c r="S349" s="51"/>
      <c r="T349" s="51"/>
    </row>
    <row r="350" spans="1:20" ht="78.75">
      <c r="A350" s="66"/>
      <c r="B350" s="67"/>
      <c r="C350" s="68" t="s">
        <v>762</v>
      </c>
      <c r="D350" s="67" t="s">
        <v>825</v>
      </c>
      <c r="E350" s="66" t="s">
        <v>270</v>
      </c>
      <c r="F350" s="94">
        <v>179</v>
      </c>
      <c r="G350" s="70" t="str">
        <f t="shared" si="8"/>
        <v>K</v>
      </c>
      <c r="H350" s="64">
        <v>915</v>
      </c>
      <c r="I350" s="71">
        <v>96</v>
      </c>
      <c r="J350" s="66">
        <v>0</v>
      </c>
      <c r="K350" s="66">
        <v>0</v>
      </c>
      <c r="L350" s="71" t="s">
        <v>543</v>
      </c>
      <c r="M350" s="66" t="str">
        <f t="shared" si="9"/>
        <v>X</v>
      </c>
      <c r="N350" s="66" t="s">
        <v>763</v>
      </c>
      <c r="O350" s="66" t="s">
        <v>796</v>
      </c>
      <c r="P350" s="66">
        <v>0</v>
      </c>
      <c r="Q350" s="66"/>
      <c r="R350" s="51"/>
      <c r="S350" s="51"/>
      <c r="T350" s="51"/>
    </row>
    <row r="351" spans="1:20" ht="78.75">
      <c r="A351" s="63"/>
      <c r="B351" s="72"/>
      <c r="C351" s="61" t="s">
        <v>762</v>
      </c>
      <c r="D351" s="72" t="s">
        <v>826</v>
      </c>
      <c r="E351" s="63" t="s">
        <v>270</v>
      </c>
      <c r="F351" s="94">
        <v>229</v>
      </c>
      <c r="G351" s="64" t="str">
        <f t="shared" si="8"/>
        <v>K</v>
      </c>
      <c r="H351" s="64">
        <v>1152</v>
      </c>
      <c r="I351" s="65">
        <v>113</v>
      </c>
      <c r="J351" s="63">
        <v>0</v>
      </c>
      <c r="K351" s="63">
        <v>0</v>
      </c>
      <c r="L351" s="65" t="s">
        <v>768</v>
      </c>
      <c r="M351" s="63" t="str">
        <f t="shared" si="9"/>
        <v>X</v>
      </c>
      <c r="N351" s="63" t="s">
        <v>763</v>
      </c>
      <c r="O351" s="63" t="s">
        <v>796</v>
      </c>
      <c r="P351" s="63">
        <v>0</v>
      </c>
      <c r="Q351" s="63"/>
      <c r="R351" s="51"/>
      <c r="S351" s="51"/>
      <c r="T351" s="51"/>
    </row>
    <row r="352" spans="1:20" ht="78.75">
      <c r="A352" s="66"/>
      <c r="B352" s="67"/>
      <c r="C352" s="68" t="s">
        <v>762</v>
      </c>
      <c r="D352" s="67" t="s">
        <v>827</v>
      </c>
      <c r="E352" s="66" t="s">
        <v>270</v>
      </c>
      <c r="F352" s="94">
        <v>234</v>
      </c>
      <c r="G352" s="70" t="str">
        <f t="shared" si="8"/>
        <v>K</v>
      </c>
      <c r="H352" s="64">
        <v>1152</v>
      </c>
      <c r="I352" s="71">
        <v>111</v>
      </c>
      <c r="J352" s="66">
        <v>0</v>
      </c>
      <c r="K352" s="66">
        <v>0</v>
      </c>
      <c r="L352" s="71" t="s">
        <v>274</v>
      </c>
      <c r="M352" s="66" t="str">
        <f t="shared" si="9"/>
        <v>X</v>
      </c>
      <c r="N352" s="66" t="s">
        <v>763</v>
      </c>
      <c r="O352" s="66" t="s">
        <v>796</v>
      </c>
      <c r="P352" s="66">
        <v>0</v>
      </c>
      <c r="Q352" s="66"/>
      <c r="R352" s="51"/>
      <c r="S352" s="51"/>
      <c r="T352" s="51"/>
    </row>
    <row r="353" spans="1:20" ht="78.75">
      <c r="A353" s="63"/>
      <c r="B353" s="72"/>
      <c r="C353" s="61" t="s">
        <v>762</v>
      </c>
      <c r="D353" s="72" t="s">
        <v>828</v>
      </c>
      <c r="E353" s="63" t="s">
        <v>270</v>
      </c>
      <c r="F353" s="94">
        <v>210</v>
      </c>
      <c r="G353" s="64" t="str">
        <f t="shared" si="8"/>
        <v>K</v>
      </c>
      <c r="H353" s="64">
        <v>1076</v>
      </c>
      <c r="I353" s="65">
        <v>161</v>
      </c>
      <c r="J353" s="63">
        <v>0</v>
      </c>
      <c r="K353" s="63">
        <v>0</v>
      </c>
      <c r="L353" s="65" t="s">
        <v>768</v>
      </c>
      <c r="M353" s="63" t="str">
        <f t="shared" si="9"/>
        <v>X</v>
      </c>
      <c r="N353" s="63" t="s">
        <v>763</v>
      </c>
      <c r="O353" s="63" t="s">
        <v>796</v>
      </c>
      <c r="P353" s="63">
        <v>0</v>
      </c>
      <c r="Q353" s="63"/>
      <c r="R353" s="51"/>
      <c r="S353" s="51"/>
      <c r="T353" s="51"/>
    </row>
    <row r="354" spans="1:20" ht="78.75">
      <c r="A354" s="66"/>
      <c r="B354" s="67"/>
      <c r="C354" s="68" t="s">
        <v>762</v>
      </c>
      <c r="D354" s="67" t="s">
        <v>829</v>
      </c>
      <c r="E354" s="66" t="s">
        <v>270</v>
      </c>
      <c r="F354" s="94">
        <v>230</v>
      </c>
      <c r="G354" s="70" t="str">
        <f t="shared" si="8"/>
        <v>K</v>
      </c>
      <c r="H354" s="64">
        <v>1116</v>
      </c>
      <c r="I354" s="71">
        <v>168</v>
      </c>
      <c r="J354" s="66">
        <v>0</v>
      </c>
      <c r="K354" s="66">
        <v>0</v>
      </c>
      <c r="L354" s="71" t="s">
        <v>274</v>
      </c>
      <c r="M354" s="66" t="str">
        <f t="shared" si="9"/>
        <v>X</v>
      </c>
      <c r="N354" s="66" t="s">
        <v>763</v>
      </c>
      <c r="O354" s="66" t="s">
        <v>796</v>
      </c>
      <c r="P354" s="66">
        <v>0</v>
      </c>
      <c r="Q354" s="66"/>
      <c r="R354" s="51"/>
      <c r="S354" s="51"/>
      <c r="T354" s="51"/>
    </row>
    <row r="355" spans="1:20" ht="78.75">
      <c r="A355" s="63"/>
      <c r="B355" s="72"/>
      <c r="C355" s="61" t="s">
        <v>762</v>
      </c>
      <c r="D355" s="72" t="s">
        <v>830</v>
      </c>
      <c r="E355" s="63" t="s">
        <v>270</v>
      </c>
      <c r="F355" s="94">
        <v>329</v>
      </c>
      <c r="G355" s="64" t="str">
        <f t="shared" si="8"/>
        <v>Đ</v>
      </c>
      <c r="H355" s="64">
        <v>1602</v>
      </c>
      <c r="I355" s="65">
        <v>168</v>
      </c>
      <c r="J355" s="63">
        <v>0</v>
      </c>
      <c r="K355" s="63">
        <v>1</v>
      </c>
      <c r="L355" s="65" t="s">
        <v>565</v>
      </c>
      <c r="M355" s="63" t="str">
        <f t="shared" si="9"/>
        <v>X</v>
      </c>
      <c r="N355" s="63" t="s">
        <v>763</v>
      </c>
      <c r="O355" s="63" t="s">
        <v>796</v>
      </c>
      <c r="P355" s="63">
        <v>0</v>
      </c>
      <c r="Q355" s="63"/>
      <c r="R355" s="51"/>
      <c r="S355" s="51"/>
      <c r="T355" s="51"/>
    </row>
    <row r="356" spans="1:20" ht="78.75">
      <c r="A356" s="66"/>
      <c r="B356" s="67"/>
      <c r="C356" s="68" t="s">
        <v>762</v>
      </c>
      <c r="D356" s="67" t="s">
        <v>831</v>
      </c>
      <c r="E356" s="66" t="s">
        <v>270</v>
      </c>
      <c r="F356" s="94">
        <v>355</v>
      </c>
      <c r="G356" s="70" t="str">
        <f t="shared" si="8"/>
        <v>Đ</v>
      </c>
      <c r="H356" s="64">
        <v>1650</v>
      </c>
      <c r="I356" s="71">
        <v>123</v>
      </c>
      <c r="J356" s="66">
        <v>0</v>
      </c>
      <c r="K356" s="66">
        <v>1</v>
      </c>
      <c r="L356" s="71" t="s">
        <v>543</v>
      </c>
      <c r="M356" s="66" t="str">
        <f t="shared" si="9"/>
        <v>X</v>
      </c>
      <c r="N356" s="66" t="s">
        <v>763</v>
      </c>
      <c r="O356" s="66" t="s">
        <v>796</v>
      </c>
      <c r="P356" s="66">
        <v>0</v>
      </c>
      <c r="Q356" s="66"/>
      <c r="R356" s="51"/>
      <c r="S356" s="51"/>
      <c r="T356" s="51"/>
    </row>
    <row r="357" spans="1:20" ht="78.75">
      <c r="A357" s="63"/>
      <c r="B357" s="72"/>
      <c r="C357" s="61" t="s">
        <v>762</v>
      </c>
      <c r="D357" s="72" t="s">
        <v>832</v>
      </c>
      <c r="E357" s="63" t="s">
        <v>270</v>
      </c>
      <c r="F357" s="94">
        <v>256</v>
      </c>
      <c r="G357" s="64" t="str">
        <f t="shared" si="8"/>
        <v>K</v>
      </c>
      <c r="H357" s="64">
        <v>1234</v>
      </c>
      <c r="I357" s="65">
        <v>105</v>
      </c>
      <c r="J357" s="63">
        <v>0</v>
      </c>
      <c r="K357" s="63">
        <v>1</v>
      </c>
      <c r="L357" s="65" t="s">
        <v>543</v>
      </c>
      <c r="M357" s="63" t="str">
        <f t="shared" si="9"/>
        <v>X</v>
      </c>
      <c r="N357" s="63" t="s">
        <v>763</v>
      </c>
      <c r="O357" s="63" t="s">
        <v>796</v>
      </c>
      <c r="P357" s="63">
        <v>0</v>
      </c>
      <c r="Q357" s="63"/>
      <c r="R357" s="51"/>
      <c r="S357" s="51"/>
      <c r="T357" s="51"/>
    </row>
    <row r="358" spans="1:20" ht="78.75">
      <c r="A358" s="66"/>
      <c r="B358" s="67"/>
      <c r="C358" s="68" t="s">
        <v>762</v>
      </c>
      <c r="D358" s="67" t="s">
        <v>833</v>
      </c>
      <c r="E358" s="66" t="s">
        <v>270</v>
      </c>
      <c r="F358" s="94">
        <v>305</v>
      </c>
      <c r="G358" s="70" t="str">
        <f t="shared" si="8"/>
        <v>Đ</v>
      </c>
      <c r="H358" s="64">
        <v>1520</v>
      </c>
      <c r="I358" s="71">
        <v>113</v>
      </c>
      <c r="J358" s="66">
        <v>0</v>
      </c>
      <c r="K358" s="66">
        <v>2</v>
      </c>
      <c r="L358" s="71" t="s">
        <v>274</v>
      </c>
      <c r="M358" s="66" t="str">
        <f t="shared" si="9"/>
        <v>X</v>
      </c>
      <c r="N358" s="66" t="s">
        <v>763</v>
      </c>
      <c r="O358" s="66" t="s">
        <v>796</v>
      </c>
      <c r="P358" s="66">
        <v>0</v>
      </c>
      <c r="Q358" s="66"/>
      <c r="R358" s="51"/>
      <c r="S358" s="51"/>
      <c r="T358" s="51"/>
    </row>
    <row r="359" spans="1:20" ht="78.75">
      <c r="A359" s="63"/>
      <c r="B359" s="72"/>
      <c r="C359" s="61" t="s">
        <v>762</v>
      </c>
      <c r="D359" s="72" t="s">
        <v>834</v>
      </c>
      <c r="E359" s="63" t="s">
        <v>270</v>
      </c>
      <c r="F359" s="94">
        <v>304</v>
      </c>
      <c r="G359" s="64" t="str">
        <f t="shared" si="8"/>
        <v>Đ</v>
      </c>
      <c r="H359" s="64">
        <v>1532</v>
      </c>
      <c r="I359" s="65">
        <v>136</v>
      </c>
      <c r="J359" s="63">
        <v>0</v>
      </c>
      <c r="K359" s="63">
        <v>0</v>
      </c>
      <c r="L359" s="65" t="s">
        <v>812</v>
      </c>
      <c r="M359" s="63" t="str">
        <f t="shared" si="9"/>
        <v>X</v>
      </c>
      <c r="N359" s="63" t="s">
        <v>763</v>
      </c>
      <c r="O359" s="63" t="s">
        <v>796</v>
      </c>
      <c r="P359" s="63">
        <v>0</v>
      </c>
      <c r="Q359" s="63"/>
      <c r="R359" s="51"/>
      <c r="S359" s="51"/>
      <c r="T359" s="51"/>
    </row>
    <row r="360" spans="1:20" ht="78.75">
      <c r="A360" s="66"/>
      <c r="B360" s="67"/>
      <c r="C360" s="68" t="s">
        <v>762</v>
      </c>
      <c r="D360" s="67" t="s">
        <v>835</v>
      </c>
      <c r="E360" s="66" t="s">
        <v>270</v>
      </c>
      <c r="F360" s="94">
        <v>176</v>
      </c>
      <c r="G360" s="70" t="str">
        <f t="shared" si="8"/>
        <v>K</v>
      </c>
      <c r="H360" s="64">
        <v>913</v>
      </c>
      <c r="I360" s="71">
        <v>95</v>
      </c>
      <c r="J360" s="66">
        <v>0</v>
      </c>
      <c r="K360" s="66">
        <v>0</v>
      </c>
      <c r="L360" s="71" t="s">
        <v>318</v>
      </c>
      <c r="M360" s="66" t="str">
        <f t="shared" si="9"/>
        <v>X</v>
      </c>
      <c r="N360" s="66" t="s">
        <v>763</v>
      </c>
      <c r="O360" s="66" t="s">
        <v>796</v>
      </c>
      <c r="P360" s="66">
        <v>0</v>
      </c>
      <c r="Q360" s="66"/>
      <c r="R360" s="51"/>
      <c r="S360" s="51"/>
      <c r="T360" s="51"/>
    </row>
    <row r="361" spans="1:20" ht="78.75">
      <c r="A361" s="63"/>
      <c r="B361" s="72"/>
      <c r="C361" s="61" t="s">
        <v>762</v>
      </c>
      <c r="D361" s="72" t="s">
        <v>836</v>
      </c>
      <c r="E361" s="63" t="s">
        <v>270</v>
      </c>
      <c r="F361" s="94">
        <v>224</v>
      </c>
      <c r="G361" s="64" t="str">
        <f t="shared" si="8"/>
        <v>K</v>
      </c>
      <c r="H361" s="64">
        <v>1254</v>
      </c>
      <c r="I361" s="65">
        <v>99</v>
      </c>
      <c r="J361" s="63">
        <v>1</v>
      </c>
      <c r="K361" s="63">
        <v>0</v>
      </c>
      <c r="L361" s="65" t="s">
        <v>765</v>
      </c>
      <c r="M361" s="63" t="str">
        <f t="shared" si="9"/>
        <v>X</v>
      </c>
      <c r="N361" s="63" t="s">
        <v>763</v>
      </c>
      <c r="O361" s="63" t="s">
        <v>796</v>
      </c>
      <c r="P361" s="63">
        <v>0</v>
      </c>
      <c r="Q361" s="63"/>
      <c r="R361" s="51"/>
      <c r="S361" s="51"/>
      <c r="T361" s="51"/>
    </row>
    <row r="362" spans="1:20" ht="78.75">
      <c r="A362" s="66"/>
      <c r="B362" s="67"/>
      <c r="C362" s="68" t="s">
        <v>762</v>
      </c>
      <c r="D362" s="67" t="s">
        <v>837</v>
      </c>
      <c r="E362" s="66" t="s">
        <v>270</v>
      </c>
      <c r="F362" s="94">
        <v>254</v>
      </c>
      <c r="G362" s="70" t="str">
        <f t="shared" si="8"/>
        <v>K</v>
      </c>
      <c r="H362" s="64">
        <v>1379</v>
      </c>
      <c r="I362" s="71">
        <v>100</v>
      </c>
      <c r="J362" s="66">
        <v>0</v>
      </c>
      <c r="K362" s="66">
        <v>1</v>
      </c>
      <c r="L362" s="71" t="s">
        <v>274</v>
      </c>
      <c r="M362" s="66" t="str">
        <f t="shared" si="9"/>
        <v>X</v>
      </c>
      <c r="N362" s="66" t="s">
        <v>763</v>
      </c>
      <c r="O362" s="66" t="s">
        <v>796</v>
      </c>
      <c r="P362" s="66">
        <v>0</v>
      </c>
      <c r="Q362" s="66"/>
      <c r="R362" s="51"/>
      <c r="S362" s="51"/>
      <c r="T362" s="51"/>
    </row>
    <row r="363" spans="1:20" ht="78.75">
      <c r="A363" s="63"/>
      <c r="B363" s="72"/>
      <c r="C363" s="61" t="s">
        <v>762</v>
      </c>
      <c r="D363" s="72" t="s">
        <v>838</v>
      </c>
      <c r="E363" s="63" t="s">
        <v>270</v>
      </c>
      <c r="F363" s="94">
        <v>172</v>
      </c>
      <c r="G363" s="64" t="str">
        <f t="shared" si="8"/>
        <v>K</v>
      </c>
      <c r="H363" s="64">
        <v>863</v>
      </c>
      <c r="I363" s="65">
        <v>69</v>
      </c>
      <c r="J363" s="63">
        <v>0</v>
      </c>
      <c r="K363" s="63">
        <v>0</v>
      </c>
      <c r="L363" s="65" t="s">
        <v>274</v>
      </c>
      <c r="M363" s="63" t="str">
        <f t="shared" si="9"/>
        <v>X</v>
      </c>
      <c r="N363" s="63" t="s">
        <v>763</v>
      </c>
      <c r="O363" s="63" t="s">
        <v>796</v>
      </c>
      <c r="P363" s="63">
        <v>0</v>
      </c>
      <c r="Q363" s="63"/>
      <c r="R363" s="51"/>
      <c r="S363" s="51"/>
      <c r="T363" s="51"/>
    </row>
    <row r="364" spans="1:20" ht="78.75">
      <c r="A364" s="66"/>
      <c r="B364" s="67"/>
      <c r="C364" s="68" t="s">
        <v>762</v>
      </c>
      <c r="D364" s="67" t="s">
        <v>839</v>
      </c>
      <c r="E364" s="66" t="s">
        <v>270</v>
      </c>
      <c r="F364" s="94">
        <v>186</v>
      </c>
      <c r="G364" s="70" t="str">
        <f t="shared" si="8"/>
        <v>K</v>
      </c>
      <c r="H364" s="64">
        <v>868</v>
      </c>
      <c r="I364" s="71">
        <v>74</v>
      </c>
      <c r="J364" s="66">
        <v>0</v>
      </c>
      <c r="K364" s="66">
        <v>0</v>
      </c>
      <c r="L364" s="71" t="s">
        <v>301</v>
      </c>
      <c r="M364" s="66" t="str">
        <f t="shared" si="9"/>
        <v>X</v>
      </c>
      <c r="N364" s="66" t="s">
        <v>763</v>
      </c>
      <c r="O364" s="66" t="s">
        <v>796</v>
      </c>
      <c r="P364" s="66">
        <v>0</v>
      </c>
      <c r="Q364" s="66"/>
      <c r="R364" s="51"/>
      <c r="S364" s="51"/>
      <c r="T364" s="51"/>
    </row>
    <row r="365" spans="1:20" ht="78.75">
      <c r="A365" s="63"/>
      <c r="B365" s="72"/>
      <c r="C365" s="61" t="s">
        <v>762</v>
      </c>
      <c r="D365" s="72" t="s">
        <v>840</v>
      </c>
      <c r="E365" s="63" t="s">
        <v>270</v>
      </c>
      <c r="F365" s="94">
        <v>224</v>
      </c>
      <c r="G365" s="64" t="str">
        <f t="shared" si="8"/>
        <v>K</v>
      </c>
      <c r="H365" s="64">
        <v>1215</v>
      </c>
      <c r="I365" s="65">
        <v>49</v>
      </c>
      <c r="J365" s="63">
        <v>0</v>
      </c>
      <c r="K365" s="63">
        <v>0</v>
      </c>
      <c r="L365" s="65" t="s">
        <v>301</v>
      </c>
      <c r="M365" s="63" t="str">
        <f t="shared" si="9"/>
        <v>X</v>
      </c>
      <c r="N365" s="63" t="s">
        <v>763</v>
      </c>
      <c r="O365" s="63" t="s">
        <v>796</v>
      </c>
      <c r="P365" s="63">
        <v>0</v>
      </c>
      <c r="Q365" s="63"/>
      <c r="R365" s="51"/>
      <c r="S365" s="51"/>
      <c r="T365" s="51"/>
    </row>
    <row r="366" spans="1:20" ht="78.75">
      <c r="A366" s="66"/>
      <c r="B366" s="67"/>
      <c r="C366" s="68" t="s">
        <v>762</v>
      </c>
      <c r="D366" s="67" t="s">
        <v>841</v>
      </c>
      <c r="E366" s="66" t="s">
        <v>270</v>
      </c>
      <c r="F366" s="94">
        <v>253</v>
      </c>
      <c r="G366" s="70" t="str">
        <f t="shared" si="8"/>
        <v>K</v>
      </c>
      <c r="H366" s="64">
        <v>924</v>
      </c>
      <c r="I366" s="71">
        <v>60</v>
      </c>
      <c r="J366" s="66">
        <v>0</v>
      </c>
      <c r="K366" s="66">
        <v>0</v>
      </c>
      <c r="L366" s="71" t="s">
        <v>266</v>
      </c>
      <c r="M366" s="66" t="str">
        <f t="shared" si="9"/>
        <v>X</v>
      </c>
      <c r="N366" s="66" t="s">
        <v>763</v>
      </c>
      <c r="O366" s="66" t="s">
        <v>842</v>
      </c>
      <c r="P366" s="66">
        <v>0</v>
      </c>
      <c r="Q366" s="66"/>
      <c r="R366" s="51"/>
      <c r="S366" s="51"/>
      <c r="T366" s="51"/>
    </row>
    <row r="367" spans="1:20" ht="78.75">
      <c r="A367" s="63"/>
      <c r="B367" s="72"/>
      <c r="C367" s="61" t="s">
        <v>762</v>
      </c>
      <c r="D367" s="72" t="s">
        <v>843</v>
      </c>
      <c r="E367" s="63" t="s">
        <v>270</v>
      </c>
      <c r="F367" s="94">
        <v>249</v>
      </c>
      <c r="G367" s="64" t="str">
        <f t="shared" si="8"/>
        <v>K</v>
      </c>
      <c r="H367" s="64">
        <v>792</v>
      </c>
      <c r="I367" s="65">
        <v>97</v>
      </c>
      <c r="J367" s="63">
        <v>0</v>
      </c>
      <c r="K367" s="63">
        <v>0</v>
      </c>
      <c r="L367" s="65" t="s">
        <v>290</v>
      </c>
      <c r="M367" s="63" t="str">
        <f t="shared" si="9"/>
        <v>C</v>
      </c>
      <c r="N367" s="63" t="s">
        <v>763</v>
      </c>
      <c r="O367" s="63" t="s">
        <v>842</v>
      </c>
      <c r="P367" s="63">
        <v>0</v>
      </c>
      <c r="Q367" s="63"/>
      <c r="R367" s="51"/>
      <c r="S367" s="51"/>
      <c r="T367" s="51"/>
    </row>
    <row r="368" spans="1:20" ht="78.75">
      <c r="A368" s="66"/>
      <c r="B368" s="67"/>
      <c r="C368" s="68" t="s">
        <v>762</v>
      </c>
      <c r="D368" s="67" t="s">
        <v>844</v>
      </c>
      <c r="E368" s="66" t="s">
        <v>270</v>
      </c>
      <c r="F368" s="94">
        <v>234</v>
      </c>
      <c r="G368" s="70" t="str">
        <f t="shared" si="8"/>
        <v>K</v>
      </c>
      <c r="H368" s="64">
        <v>1291</v>
      </c>
      <c r="I368" s="71">
        <v>83</v>
      </c>
      <c r="J368" s="66">
        <v>0</v>
      </c>
      <c r="K368" s="66">
        <v>0</v>
      </c>
      <c r="L368" s="71" t="s">
        <v>318</v>
      </c>
      <c r="M368" s="66" t="str">
        <f t="shared" si="9"/>
        <v>X</v>
      </c>
      <c r="N368" s="66" t="s">
        <v>763</v>
      </c>
      <c r="O368" s="66" t="s">
        <v>842</v>
      </c>
      <c r="P368" s="66">
        <v>0</v>
      </c>
      <c r="Q368" s="66"/>
      <c r="R368" s="51"/>
      <c r="S368" s="51"/>
      <c r="T368" s="51"/>
    </row>
    <row r="369" spans="1:20" ht="78.75">
      <c r="A369" s="63"/>
      <c r="B369" s="72"/>
      <c r="C369" s="61" t="s">
        <v>762</v>
      </c>
      <c r="D369" s="72" t="s">
        <v>845</v>
      </c>
      <c r="E369" s="63" t="s">
        <v>270</v>
      </c>
      <c r="F369" s="94">
        <v>214</v>
      </c>
      <c r="G369" s="64" t="str">
        <f t="shared" si="8"/>
        <v>K</v>
      </c>
      <c r="H369" s="64">
        <v>1132</v>
      </c>
      <c r="I369" s="65">
        <v>127</v>
      </c>
      <c r="J369" s="63">
        <v>0</v>
      </c>
      <c r="K369" s="63">
        <v>0</v>
      </c>
      <c r="L369" s="65" t="s">
        <v>318</v>
      </c>
      <c r="M369" s="63" t="str">
        <f t="shared" si="9"/>
        <v>X</v>
      </c>
      <c r="N369" s="63" t="s">
        <v>763</v>
      </c>
      <c r="O369" s="63" t="s">
        <v>842</v>
      </c>
      <c r="P369" s="63">
        <v>0</v>
      </c>
      <c r="Q369" s="63"/>
      <c r="R369" s="51"/>
      <c r="S369" s="51"/>
      <c r="T369" s="51"/>
    </row>
    <row r="370" spans="1:20" ht="78.75">
      <c r="A370" s="66"/>
      <c r="B370" s="67"/>
      <c r="C370" s="68" t="s">
        <v>762</v>
      </c>
      <c r="D370" s="67" t="s">
        <v>846</v>
      </c>
      <c r="E370" s="66" t="s">
        <v>270</v>
      </c>
      <c r="F370" s="94">
        <v>189</v>
      </c>
      <c r="G370" s="70" t="str">
        <f t="shared" si="8"/>
        <v>K</v>
      </c>
      <c r="H370" s="64">
        <v>693</v>
      </c>
      <c r="I370" s="71">
        <v>72</v>
      </c>
      <c r="J370" s="66">
        <v>0</v>
      </c>
      <c r="K370" s="66">
        <v>0</v>
      </c>
      <c r="L370" s="71" t="s">
        <v>765</v>
      </c>
      <c r="M370" s="66" t="str">
        <f t="shared" si="9"/>
        <v>X</v>
      </c>
      <c r="N370" s="66" t="s">
        <v>763</v>
      </c>
      <c r="O370" s="66" t="s">
        <v>842</v>
      </c>
      <c r="P370" s="66">
        <v>0</v>
      </c>
      <c r="Q370" s="66"/>
      <c r="R370" s="51"/>
      <c r="S370" s="51"/>
      <c r="T370" s="51"/>
    </row>
    <row r="371" spans="1:20" ht="78.75">
      <c r="A371" s="63"/>
      <c r="B371" s="72"/>
      <c r="C371" s="61" t="s">
        <v>762</v>
      </c>
      <c r="D371" s="72" t="s">
        <v>847</v>
      </c>
      <c r="E371" s="63" t="s">
        <v>270</v>
      </c>
      <c r="F371" s="94">
        <v>250</v>
      </c>
      <c r="G371" s="64" t="str">
        <f t="shared" si="8"/>
        <v>K</v>
      </c>
      <c r="H371" s="64">
        <v>1314</v>
      </c>
      <c r="I371" s="65">
        <v>130</v>
      </c>
      <c r="J371" s="63">
        <v>0</v>
      </c>
      <c r="K371" s="63">
        <v>0</v>
      </c>
      <c r="L371" s="65" t="s">
        <v>765</v>
      </c>
      <c r="M371" s="63" t="str">
        <f t="shared" si="9"/>
        <v>X</v>
      </c>
      <c r="N371" s="63" t="s">
        <v>763</v>
      </c>
      <c r="O371" s="63" t="s">
        <v>842</v>
      </c>
      <c r="P371" s="63">
        <v>0</v>
      </c>
      <c r="Q371" s="63"/>
      <c r="R371" s="51"/>
      <c r="S371" s="51"/>
      <c r="T371" s="51"/>
    </row>
    <row r="372" spans="1:20" ht="78.75">
      <c r="A372" s="66"/>
      <c r="B372" s="67"/>
      <c r="C372" s="68" t="s">
        <v>762</v>
      </c>
      <c r="D372" s="67" t="s">
        <v>848</v>
      </c>
      <c r="E372" s="66" t="s">
        <v>270</v>
      </c>
      <c r="F372" s="94">
        <v>236</v>
      </c>
      <c r="G372" s="70" t="str">
        <f t="shared" si="8"/>
        <v>K</v>
      </c>
      <c r="H372" s="64">
        <v>1049</v>
      </c>
      <c r="I372" s="71">
        <v>118</v>
      </c>
      <c r="J372" s="66">
        <v>0</v>
      </c>
      <c r="K372" s="66">
        <v>1</v>
      </c>
      <c r="L372" s="71" t="s">
        <v>274</v>
      </c>
      <c r="M372" s="66" t="str">
        <f t="shared" si="9"/>
        <v>X</v>
      </c>
      <c r="N372" s="66" t="s">
        <v>763</v>
      </c>
      <c r="O372" s="66" t="s">
        <v>842</v>
      </c>
      <c r="P372" s="66">
        <v>0</v>
      </c>
      <c r="Q372" s="66"/>
      <c r="R372" s="51"/>
      <c r="S372" s="51"/>
      <c r="T372" s="51"/>
    </row>
    <row r="373" spans="1:20" ht="78.75">
      <c r="A373" s="63"/>
      <c r="B373" s="72"/>
      <c r="C373" s="61" t="s">
        <v>762</v>
      </c>
      <c r="D373" s="72" t="s">
        <v>849</v>
      </c>
      <c r="E373" s="63" t="s">
        <v>270</v>
      </c>
      <c r="F373" s="94">
        <v>236</v>
      </c>
      <c r="G373" s="64" t="str">
        <f t="shared" si="8"/>
        <v>K</v>
      </c>
      <c r="H373" s="64">
        <v>1229</v>
      </c>
      <c r="I373" s="65">
        <v>95</v>
      </c>
      <c r="J373" s="63">
        <v>0</v>
      </c>
      <c r="K373" s="63">
        <v>1</v>
      </c>
      <c r="L373" s="65" t="s">
        <v>274</v>
      </c>
      <c r="M373" s="63" t="str">
        <f t="shared" si="9"/>
        <v>X</v>
      </c>
      <c r="N373" s="63" t="s">
        <v>763</v>
      </c>
      <c r="O373" s="63" t="s">
        <v>842</v>
      </c>
      <c r="P373" s="63">
        <v>0</v>
      </c>
      <c r="Q373" s="63"/>
      <c r="R373" s="51"/>
      <c r="S373" s="51"/>
      <c r="T373" s="51"/>
    </row>
    <row r="374" spans="1:20" ht="78.75">
      <c r="A374" s="66"/>
      <c r="B374" s="67"/>
      <c r="C374" s="68" t="s">
        <v>762</v>
      </c>
      <c r="D374" s="67" t="s">
        <v>850</v>
      </c>
      <c r="E374" s="66" t="s">
        <v>270</v>
      </c>
      <c r="F374" s="94">
        <v>227</v>
      </c>
      <c r="G374" s="70" t="str">
        <f t="shared" si="8"/>
        <v>K</v>
      </c>
      <c r="H374" s="64">
        <v>1070</v>
      </c>
      <c r="I374" s="71">
        <v>45</v>
      </c>
      <c r="J374" s="66">
        <v>0</v>
      </c>
      <c r="K374" s="66">
        <v>1</v>
      </c>
      <c r="L374" s="71" t="s">
        <v>765</v>
      </c>
      <c r="M374" s="66" t="str">
        <f t="shared" si="9"/>
        <v>X</v>
      </c>
      <c r="N374" s="66" t="s">
        <v>763</v>
      </c>
      <c r="O374" s="66" t="s">
        <v>842</v>
      </c>
      <c r="P374" s="66">
        <v>0</v>
      </c>
      <c r="Q374" s="66"/>
      <c r="R374" s="51"/>
      <c r="S374" s="51"/>
      <c r="T374" s="51"/>
    </row>
    <row r="375" spans="1:20" ht="78.75">
      <c r="A375" s="63"/>
      <c r="B375" s="72"/>
      <c r="C375" s="61" t="s">
        <v>762</v>
      </c>
      <c r="D375" s="72" t="s">
        <v>851</v>
      </c>
      <c r="E375" s="63" t="s">
        <v>270</v>
      </c>
      <c r="F375" s="94">
        <v>228</v>
      </c>
      <c r="G375" s="64" t="str">
        <f t="shared" si="8"/>
        <v>K</v>
      </c>
      <c r="H375" s="64">
        <v>1153</v>
      </c>
      <c r="I375" s="65">
        <v>45</v>
      </c>
      <c r="J375" s="63">
        <v>0</v>
      </c>
      <c r="K375" s="63">
        <v>0</v>
      </c>
      <c r="L375" s="65" t="s">
        <v>351</v>
      </c>
      <c r="M375" s="63" t="str">
        <f t="shared" si="9"/>
        <v>X</v>
      </c>
      <c r="N375" s="63" t="s">
        <v>763</v>
      </c>
      <c r="O375" s="63" t="s">
        <v>842</v>
      </c>
      <c r="P375" s="63">
        <v>0</v>
      </c>
      <c r="Q375" s="63"/>
      <c r="R375" s="51"/>
      <c r="S375" s="51"/>
      <c r="T375" s="51"/>
    </row>
    <row r="376" spans="1:20" ht="78.75">
      <c r="A376" s="66"/>
      <c r="B376" s="67"/>
      <c r="C376" s="68" t="s">
        <v>762</v>
      </c>
      <c r="D376" s="67" t="s">
        <v>852</v>
      </c>
      <c r="E376" s="66" t="s">
        <v>270</v>
      </c>
      <c r="F376" s="94">
        <v>352</v>
      </c>
      <c r="G376" s="70" t="str">
        <f t="shared" si="8"/>
        <v>Đ</v>
      </c>
      <c r="H376" s="64">
        <v>1347</v>
      </c>
      <c r="I376" s="71">
        <v>135</v>
      </c>
      <c r="J376" s="66">
        <v>0</v>
      </c>
      <c r="K376" s="66">
        <v>0</v>
      </c>
      <c r="L376" s="71" t="s">
        <v>543</v>
      </c>
      <c r="M376" s="66" t="str">
        <f t="shared" si="9"/>
        <v>X</v>
      </c>
      <c r="N376" s="66" t="s">
        <v>763</v>
      </c>
      <c r="O376" s="66" t="s">
        <v>842</v>
      </c>
      <c r="P376" s="66">
        <v>0</v>
      </c>
      <c r="Q376" s="66"/>
      <c r="R376" s="51"/>
      <c r="S376" s="51"/>
      <c r="T376" s="51"/>
    </row>
    <row r="377" spans="1:20" ht="78.75">
      <c r="A377" s="63"/>
      <c r="B377" s="72"/>
      <c r="C377" s="61" t="s">
        <v>762</v>
      </c>
      <c r="D377" s="72" t="s">
        <v>853</v>
      </c>
      <c r="E377" s="63" t="s">
        <v>270</v>
      </c>
      <c r="F377" s="94">
        <v>272</v>
      </c>
      <c r="G377" s="64" t="str">
        <f t="shared" si="8"/>
        <v>K</v>
      </c>
      <c r="H377" s="64">
        <v>892</v>
      </c>
      <c r="I377" s="65">
        <v>81</v>
      </c>
      <c r="J377" s="63">
        <v>0</v>
      </c>
      <c r="K377" s="63">
        <v>0</v>
      </c>
      <c r="L377" s="65" t="s">
        <v>279</v>
      </c>
      <c r="M377" s="63" t="str">
        <f t="shared" si="9"/>
        <v>X</v>
      </c>
      <c r="N377" s="63" t="s">
        <v>763</v>
      </c>
      <c r="O377" s="63" t="s">
        <v>842</v>
      </c>
      <c r="P377" s="63">
        <v>0</v>
      </c>
      <c r="Q377" s="63"/>
      <c r="R377" s="51"/>
      <c r="S377" s="51"/>
      <c r="T377" s="51"/>
    </row>
    <row r="378" spans="1:20" ht="78.75">
      <c r="A378" s="66"/>
      <c r="B378" s="67"/>
      <c r="C378" s="68" t="s">
        <v>762</v>
      </c>
      <c r="D378" s="67" t="s">
        <v>854</v>
      </c>
      <c r="E378" s="66" t="s">
        <v>270</v>
      </c>
      <c r="F378" s="94">
        <v>237</v>
      </c>
      <c r="G378" s="70" t="str">
        <f t="shared" si="8"/>
        <v>K</v>
      </c>
      <c r="H378" s="64">
        <v>985</v>
      </c>
      <c r="I378" s="71">
        <v>88</v>
      </c>
      <c r="J378" s="66">
        <v>0</v>
      </c>
      <c r="K378" s="66">
        <v>1</v>
      </c>
      <c r="L378" s="71" t="s">
        <v>765</v>
      </c>
      <c r="M378" s="66" t="str">
        <f t="shared" si="9"/>
        <v>X</v>
      </c>
      <c r="N378" s="66" t="s">
        <v>763</v>
      </c>
      <c r="O378" s="66" t="s">
        <v>842</v>
      </c>
      <c r="P378" s="66">
        <v>0</v>
      </c>
      <c r="Q378" s="66"/>
      <c r="R378" s="51"/>
      <c r="S378" s="51"/>
      <c r="T378" s="51"/>
    </row>
    <row r="379" spans="1:20" ht="78.75">
      <c r="A379" s="63"/>
      <c r="B379" s="72"/>
      <c r="C379" s="61" t="s">
        <v>762</v>
      </c>
      <c r="D379" s="72" t="s">
        <v>855</v>
      </c>
      <c r="E379" s="63" t="s">
        <v>270</v>
      </c>
      <c r="F379" s="94">
        <v>282</v>
      </c>
      <c r="G379" s="64" t="str">
        <f t="shared" si="8"/>
        <v>K</v>
      </c>
      <c r="H379" s="64">
        <v>1255</v>
      </c>
      <c r="I379" s="65">
        <v>77</v>
      </c>
      <c r="J379" s="63">
        <v>0</v>
      </c>
      <c r="K379" s="63">
        <v>0</v>
      </c>
      <c r="L379" s="65" t="s">
        <v>351</v>
      </c>
      <c r="M379" s="63" t="str">
        <f t="shared" si="9"/>
        <v>X</v>
      </c>
      <c r="N379" s="63" t="s">
        <v>763</v>
      </c>
      <c r="O379" s="63" t="s">
        <v>842</v>
      </c>
      <c r="P379" s="63">
        <v>0</v>
      </c>
      <c r="Q379" s="63"/>
      <c r="R379" s="51"/>
      <c r="S379" s="51"/>
      <c r="T379" s="51"/>
    </row>
    <row r="380" spans="1:20" ht="78.75">
      <c r="A380" s="66"/>
      <c r="B380" s="67"/>
      <c r="C380" s="68" t="s">
        <v>762</v>
      </c>
      <c r="D380" s="67" t="s">
        <v>856</v>
      </c>
      <c r="E380" s="66" t="s">
        <v>270</v>
      </c>
      <c r="F380" s="94">
        <v>212</v>
      </c>
      <c r="G380" s="70" t="str">
        <f t="shared" si="8"/>
        <v>K</v>
      </c>
      <c r="H380" s="64">
        <v>1096</v>
      </c>
      <c r="I380" s="71">
        <v>71</v>
      </c>
      <c r="J380" s="66">
        <v>0</v>
      </c>
      <c r="K380" s="66">
        <v>0</v>
      </c>
      <c r="L380" s="71" t="s">
        <v>766</v>
      </c>
      <c r="M380" s="66" t="str">
        <f t="shared" si="9"/>
        <v>X</v>
      </c>
      <c r="N380" s="66" t="s">
        <v>763</v>
      </c>
      <c r="O380" s="66" t="s">
        <v>842</v>
      </c>
      <c r="P380" s="66">
        <v>0</v>
      </c>
      <c r="Q380" s="66"/>
      <c r="R380" s="51"/>
      <c r="S380" s="51"/>
      <c r="T380" s="51"/>
    </row>
    <row r="381" spans="1:20" ht="78.75">
      <c r="A381" s="63"/>
      <c r="B381" s="72"/>
      <c r="C381" s="61" t="s">
        <v>762</v>
      </c>
      <c r="D381" s="72" t="s">
        <v>857</v>
      </c>
      <c r="E381" s="63" t="s">
        <v>270</v>
      </c>
      <c r="F381" s="94">
        <v>256</v>
      </c>
      <c r="G381" s="64" t="str">
        <f t="shared" si="8"/>
        <v>K</v>
      </c>
      <c r="H381" s="64">
        <v>1066</v>
      </c>
      <c r="I381" s="65">
        <v>61</v>
      </c>
      <c r="J381" s="63">
        <v>0</v>
      </c>
      <c r="K381" s="63">
        <v>1</v>
      </c>
      <c r="L381" s="65" t="s">
        <v>266</v>
      </c>
      <c r="M381" s="63" t="str">
        <f t="shared" si="9"/>
        <v>X</v>
      </c>
      <c r="N381" s="63" t="s">
        <v>763</v>
      </c>
      <c r="O381" s="63" t="s">
        <v>842</v>
      </c>
      <c r="P381" s="63">
        <v>0</v>
      </c>
      <c r="Q381" s="63"/>
      <c r="R381" s="51"/>
      <c r="S381" s="51"/>
      <c r="T381" s="51"/>
    </row>
    <row r="382" spans="1:20" ht="78.75">
      <c r="A382" s="66"/>
      <c r="B382" s="67"/>
      <c r="C382" s="68" t="s">
        <v>762</v>
      </c>
      <c r="D382" s="67" t="s">
        <v>858</v>
      </c>
      <c r="E382" s="66" t="s">
        <v>270</v>
      </c>
      <c r="F382" s="94">
        <v>234</v>
      </c>
      <c r="G382" s="70" t="str">
        <f t="shared" si="8"/>
        <v>K</v>
      </c>
      <c r="H382" s="64">
        <v>1129</v>
      </c>
      <c r="I382" s="71">
        <v>50</v>
      </c>
      <c r="J382" s="66">
        <v>0</v>
      </c>
      <c r="K382" s="66">
        <v>0</v>
      </c>
      <c r="L382" s="71" t="s">
        <v>543</v>
      </c>
      <c r="M382" s="66" t="str">
        <f t="shared" si="9"/>
        <v>X</v>
      </c>
      <c r="N382" s="66" t="s">
        <v>763</v>
      </c>
      <c r="O382" s="66" t="s">
        <v>842</v>
      </c>
      <c r="P382" s="66">
        <v>0</v>
      </c>
      <c r="Q382" s="66"/>
      <c r="R382" s="51"/>
      <c r="S382" s="51"/>
      <c r="T382" s="51"/>
    </row>
    <row r="383" spans="1:20" ht="78.75">
      <c r="A383" s="63"/>
      <c r="B383" s="72"/>
      <c r="C383" s="61" t="s">
        <v>762</v>
      </c>
      <c r="D383" s="72" t="s">
        <v>859</v>
      </c>
      <c r="E383" s="63" t="s">
        <v>270</v>
      </c>
      <c r="F383" s="94">
        <v>240</v>
      </c>
      <c r="G383" s="64" t="str">
        <f t="shared" si="8"/>
        <v>K</v>
      </c>
      <c r="H383" s="64">
        <v>884</v>
      </c>
      <c r="I383" s="65">
        <v>50</v>
      </c>
      <c r="J383" s="63">
        <v>0</v>
      </c>
      <c r="K383" s="63">
        <v>0</v>
      </c>
      <c r="L383" s="65" t="s">
        <v>543</v>
      </c>
      <c r="M383" s="63" t="str">
        <f t="shared" si="9"/>
        <v>X</v>
      </c>
      <c r="N383" s="63" t="s">
        <v>763</v>
      </c>
      <c r="O383" s="63" t="s">
        <v>842</v>
      </c>
      <c r="P383" s="63">
        <v>0</v>
      </c>
      <c r="Q383" s="63"/>
      <c r="R383" s="51"/>
      <c r="S383" s="51"/>
      <c r="T383" s="51"/>
    </row>
    <row r="384" spans="1:20" ht="78.75">
      <c r="A384" s="66"/>
      <c r="B384" s="67"/>
      <c r="C384" s="68" t="s">
        <v>762</v>
      </c>
      <c r="D384" s="67" t="s">
        <v>860</v>
      </c>
      <c r="E384" s="66" t="s">
        <v>270</v>
      </c>
      <c r="F384" s="94">
        <v>223</v>
      </c>
      <c r="G384" s="70" t="str">
        <f t="shared" si="8"/>
        <v>K</v>
      </c>
      <c r="H384" s="64">
        <v>1035</v>
      </c>
      <c r="I384" s="71">
        <v>55</v>
      </c>
      <c r="J384" s="66">
        <v>0</v>
      </c>
      <c r="K384" s="66">
        <v>0</v>
      </c>
      <c r="L384" s="71" t="s">
        <v>318</v>
      </c>
      <c r="M384" s="66" t="str">
        <f t="shared" si="9"/>
        <v>X</v>
      </c>
      <c r="N384" s="66" t="s">
        <v>763</v>
      </c>
      <c r="O384" s="66" t="s">
        <v>861</v>
      </c>
      <c r="P384" s="66">
        <v>0</v>
      </c>
      <c r="Q384" s="66"/>
      <c r="R384" s="51"/>
      <c r="S384" s="51"/>
      <c r="T384" s="51"/>
    </row>
    <row r="385" spans="1:20" ht="78.75">
      <c r="A385" s="63"/>
      <c r="B385" s="72"/>
      <c r="C385" s="61" t="s">
        <v>762</v>
      </c>
      <c r="D385" s="72" t="s">
        <v>862</v>
      </c>
      <c r="E385" s="63" t="s">
        <v>270</v>
      </c>
      <c r="F385" s="94">
        <v>263</v>
      </c>
      <c r="G385" s="64" t="str">
        <f t="shared" si="8"/>
        <v>K</v>
      </c>
      <c r="H385" s="64">
        <v>1131</v>
      </c>
      <c r="I385" s="65">
        <v>56</v>
      </c>
      <c r="J385" s="63">
        <v>1</v>
      </c>
      <c r="K385" s="63">
        <v>0</v>
      </c>
      <c r="L385" s="65" t="s">
        <v>279</v>
      </c>
      <c r="M385" s="63" t="str">
        <f t="shared" si="9"/>
        <v>X</v>
      </c>
      <c r="N385" s="63" t="s">
        <v>763</v>
      </c>
      <c r="O385" s="63" t="s">
        <v>861</v>
      </c>
      <c r="P385" s="63">
        <v>0</v>
      </c>
      <c r="Q385" s="63"/>
      <c r="R385" s="51"/>
      <c r="S385" s="51"/>
      <c r="T385" s="51"/>
    </row>
    <row r="386" spans="1:20" ht="78.75">
      <c r="A386" s="66"/>
      <c r="B386" s="67"/>
      <c r="C386" s="68" t="s">
        <v>762</v>
      </c>
      <c r="D386" s="67" t="s">
        <v>863</v>
      </c>
      <c r="E386" s="66" t="s">
        <v>270</v>
      </c>
      <c r="F386" s="94">
        <v>174</v>
      </c>
      <c r="G386" s="70" t="str">
        <f t="shared" si="8"/>
        <v>K</v>
      </c>
      <c r="H386" s="64">
        <v>609</v>
      </c>
      <c r="I386" s="71">
        <v>40</v>
      </c>
      <c r="J386" s="66">
        <v>0</v>
      </c>
      <c r="K386" s="66">
        <v>0</v>
      </c>
      <c r="L386" s="71" t="s">
        <v>290</v>
      </c>
      <c r="M386" s="66" t="str">
        <f t="shared" si="9"/>
        <v>C</v>
      </c>
      <c r="N386" s="66" t="s">
        <v>763</v>
      </c>
      <c r="O386" s="66" t="s">
        <v>861</v>
      </c>
      <c r="P386" s="66">
        <v>0</v>
      </c>
      <c r="Q386" s="66"/>
      <c r="R386" s="51"/>
      <c r="S386" s="51"/>
      <c r="T386" s="51"/>
    </row>
    <row r="387" spans="1:20" ht="78.75">
      <c r="A387" s="63"/>
      <c r="B387" s="72"/>
      <c r="C387" s="61" t="s">
        <v>762</v>
      </c>
      <c r="D387" s="72" t="s">
        <v>864</v>
      </c>
      <c r="E387" s="63" t="s">
        <v>270</v>
      </c>
      <c r="F387" s="94">
        <v>193</v>
      </c>
      <c r="G387" s="64" t="str">
        <f t="shared" si="8"/>
        <v>K</v>
      </c>
      <c r="H387" s="64">
        <v>801</v>
      </c>
      <c r="I387" s="65">
        <v>78</v>
      </c>
      <c r="J387" s="63">
        <v>0</v>
      </c>
      <c r="K387" s="63">
        <v>0</v>
      </c>
      <c r="L387" s="65" t="s">
        <v>318</v>
      </c>
      <c r="M387" s="63" t="str">
        <f t="shared" si="9"/>
        <v>X</v>
      </c>
      <c r="N387" s="63" t="s">
        <v>763</v>
      </c>
      <c r="O387" s="63" t="s">
        <v>861</v>
      </c>
      <c r="P387" s="63">
        <v>0</v>
      </c>
      <c r="Q387" s="63"/>
      <c r="R387" s="51"/>
      <c r="S387" s="51"/>
      <c r="T387" s="51"/>
    </row>
    <row r="388" spans="1:20" ht="78.75">
      <c r="A388" s="66"/>
      <c r="B388" s="67"/>
      <c r="C388" s="68" t="s">
        <v>762</v>
      </c>
      <c r="D388" s="67" t="s">
        <v>865</v>
      </c>
      <c r="E388" s="66" t="s">
        <v>270</v>
      </c>
      <c r="F388" s="94">
        <v>167</v>
      </c>
      <c r="G388" s="70" t="str">
        <f t="shared" si="8"/>
        <v>K</v>
      </c>
      <c r="H388" s="64">
        <v>1153</v>
      </c>
      <c r="I388" s="71">
        <v>77</v>
      </c>
      <c r="J388" s="66">
        <v>0</v>
      </c>
      <c r="K388" s="66">
        <v>0</v>
      </c>
      <c r="L388" s="71" t="s">
        <v>318</v>
      </c>
      <c r="M388" s="66" t="str">
        <f t="shared" si="9"/>
        <v>X</v>
      </c>
      <c r="N388" s="66" t="s">
        <v>763</v>
      </c>
      <c r="O388" s="66" t="s">
        <v>861</v>
      </c>
      <c r="P388" s="66">
        <v>0</v>
      </c>
      <c r="Q388" s="66"/>
      <c r="R388" s="51"/>
      <c r="S388" s="51"/>
      <c r="T388" s="51"/>
    </row>
    <row r="389" spans="1:20" ht="78.75">
      <c r="A389" s="63"/>
      <c r="B389" s="72"/>
      <c r="C389" s="61" t="s">
        <v>762</v>
      </c>
      <c r="D389" s="72" t="s">
        <v>866</v>
      </c>
      <c r="E389" s="63" t="s">
        <v>270</v>
      </c>
      <c r="F389" s="94">
        <v>173</v>
      </c>
      <c r="G389" s="64" t="str">
        <f t="shared" si="8"/>
        <v>K</v>
      </c>
      <c r="H389" s="64">
        <v>759</v>
      </c>
      <c r="I389" s="65">
        <v>46</v>
      </c>
      <c r="J389" s="63">
        <v>0</v>
      </c>
      <c r="K389" s="63">
        <v>0</v>
      </c>
      <c r="L389" s="65" t="s">
        <v>290</v>
      </c>
      <c r="M389" s="63" t="str">
        <f t="shared" si="9"/>
        <v>C</v>
      </c>
      <c r="N389" s="63" t="s">
        <v>763</v>
      </c>
      <c r="O389" s="63" t="s">
        <v>861</v>
      </c>
      <c r="P389" s="63">
        <v>0</v>
      </c>
      <c r="Q389" s="63"/>
      <c r="R389" s="51"/>
      <c r="S389" s="51"/>
      <c r="T389" s="51"/>
    </row>
    <row r="390" spans="1:20" ht="78.75">
      <c r="A390" s="66"/>
      <c r="B390" s="67"/>
      <c r="C390" s="68" t="s">
        <v>762</v>
      </c>
      <c r="D390" s="67" t="s">
        <v>867</v>
      </c>
      <c r="E390" s="66" t="s">
        <v>270</v>
      </c>
      <c r="F390" s="94">
        <v>183</v>
      </c>
      <c r="G390" s="70" t="str">
        <f t="shared" si="8"/>
        <v>K</v>
      </c>
      <c r="H390" s="64">
        <v>789</v>
      </c>
      <c r="I390" s="71">
        <v>45</v>
      </c>
      <c r="J390" s="66">
        <v>0</v>
      </c>
      <c r="K390" s="66">
        <v>0</v>
      </c>
      <c r="L390" s="71" t="s">
        <v>318</v>
      </c>
      <c r="M390" s="66" t="str">
        <f t="shared" si="9"/>
        <v>X</v>
      </c>
      <c r="N390" s="66" t="s">
        <v>763</v>
      </c>
      <c r="O390" s="66" t="s">
        <v>861</v>
      </c>
      <c r="P390" s="66">
        <v>0</v>
      </c>
      <c r="Q390" s="66"/>
      <c r="R390" s="51"/>
      <c r="S390" s="51"/>
      <c r="T390" s="51"/>
    </row>
    <row r="391" spans="1:20" ht="78.75">
      <c r="A391" s="63"/>
      <c r="B391" s="72"/>
      <c r="C391" s="61" t="s">
        <v>762</v>
      </c>
      <c r="D391" s="72" t="s">
        <v>868</v>
      </c>
      <c r="E391" s="63" t="s">
        <v>270</v>
      </c>
      <c r="F391" s="94">
        <v>218</v>
      </c>
      <c r="G391" s="64" t="str">
        <f t="shared" si="8"/>
        <v>K</v>
      </c>
      <c r="H391" s="64">
        <v>996</v>
      </c>
      <c r="I391" s="65">
        <v>79</v>
      </c>
      <c r="J391" s="63">
        <v>0</v>
      </c>
      <c r="K391" s="63">
        <v>0</v>
      </c>
      <c r="L391" s="65" t="s">
        <v>318</v>
      </c>
      <c r="M391" s="63" t="str">
        <f t="shared" si="9"/>
        <v>X</v>
      </c>
      <c r="N391" s="63" t="s">
        <v>763</v>
      </c>
      <c r="O391" s="63" t="s">
        <v>861</v>
      </c>
      <c r="P391" s="63">
        <v>0</v>
      </c>
      <c r="Q391" s="63"/>
      <c r="R391" s="51"/>
      <c r="S391" s="51"/>
      <c r="T391" s="51"/>
    </row>
    <row r="392" spans="1:20" ht="78.75">
      <c r="A392" s="66"/>
      <c r="B392" s="67"/>
      <c r="C392" s="68" t="s">
        <v>762</v>
      </c>
      <c r="D392" s="67" t="s">
        <v>869</v>
      </c>
      <c r="E392" s="66" t="s">
        <v>270</v>
      </c>
      <c r="F392" s="94">
        <v>224</v>
      </c>
      <c r="G392" s="70" t="str">
        <f t="shared" si="8"/>
        <v>K</v>
      </c>
      <c r="H392" s="64">
        <v>830</v>
      </c>
      <c r="I392" s="71">
        <v>66</v>
      </c>
      <c r="J392" s="66">
        <v>1</v>
      </c>
      <c r="K392" s="66">
        <v>0</v>
      </c>
      <c r="L392" s="71" t="s">
        <v>870</v>
      </c>
      <c r="M392" s="66" t="str">
        <f t="shared" si="9"/>
        <v>X</v>
      </c>
      <c r="N392" s="66" t="s">
        <v>763</v>
      </c>
      <c r="O392" s="66" t="s">
        <v>861</v>
      </c>
      <c r="P392" s="66">
        <v>0</v>
      </c>
      <c r="Q392" s="66"/>
      <c r="R392" s="51"/>
      <c r="S392" s="51"/>
      <c r="T392" s="51"/>
    </row>
    <row r="393" spans="1:20" ht="78.75">
      <c r="A393" s="63"/>
      <c r="B393" s="72"/>
      <c r="C393" s="61" t="s">
        <v>762</v>
      </c>
      <c r="D393" s="72" t="s">
        <v>871</v>
      </c>
      <c r="E393" s="63" t="s">
        <v>270</v>
      </c>
      <c r="F393" s="94">
        <v>216</v>
      </c>
      <c r="G393" s="64" t="str">
        <f t="shared" si="8"/>
        <v>K</v>
      </c>
      <c r="H393" s="64">
        <v>739</v>
      </c>
      <c r="I393" s="65">
        <v>47</v>
      </c>
      <c r="J393" s="63">
        <v>0</v>
      </c>
      <c r="K393" s="63">
        <v>0</v>
      </c>
      <c r="L393" s="65" t="s">
        <v>870</v>
      </c>
      <c r="M393" s="63" t="str">
        <f t="shared" si="9"/>
        <v>X</v>
      </c>
      <c r="N393" s="63" t="s">
        <v>763</v>
      </c>
      <c r="O393" s="63" t="s">
        <v>861</v>
      </c>
      <c r="P393" s="63">
        <v>0</v>
      </c>
      <c r="Q393" s="63"/>
      <c r="R393" s="51"/>
      <c r="S393" s="51"/>
      <c r="T393" s="51"/>
    </row>
    <row r="394" spans="1:20" ht="31.5">
      <c r="A394" s="80">
        <f>IF(LEN(B394)=0,"",SUBTOTAL(3,$B$3:B394))</f>
        <v>8</v>
      </c>
      <c r="B394" s="81" t="s">
        <v>872</v>
      </c>
      <c r="C394" s="68" t="s">
        <v>872</v>
      </c>
      <c r="D394" s="67" t="s">
        <v>264</v>
      </c>
      <c r="E394" s="66" t="s">
        <v>270</v>
      </c>
      <c r="F394" s="84">
        <v>212</v>
      </c>
      <c r="G394" s="70" t="str">
        <f t="shared" si="8"/>
        <v>K</v>
      </c>
      <c r="H394" s="84">
        <v>861</v>
      </c>
      <c r="I394" s="71">
        <v>22</v>
      </c>
      <c r="J394" s="71">
        <v>0</v>
      </c>
      <c r="K394" s="71">
        <v>1</v>
      </c>
      <c r="L394" s="71" t="s">
        <v>318</v>
      </c>
      <c r="M394" s="66" t="str">
        <f t="shared" si="9"/>
        <v>X</v>
      </c>
      <c r="N394" s="66" t="s">
        <v>873</v>
      </c>
      <c r="O394" s="71" t="s">
        <v>874</v>
      </c>
      <c r="P394" s="66">
        <v>0</v>
      </c>
      <c r="Q394" s="66"/>
      <c r="R394" s="51"/>
      <c r="S394" s="51"/>
      <c r="T394" s="51"/>
    </row>
    <row r="395" spans="1:20" ht="31.5">
      <c r="A395" s="63"/>
      <c r="B395" s="72"/>
      <c r="C395" s="61" t="s">
        <v>872</v>
      </c>
      <c r="D395" s="72" t="s">
        <v>269</v>
      </c>
      <c r="E395" s="63" t="s">
        <v>270</v>
      </c>
      <c r="F395" s="86">
        <v>211</v>
      </c>
      <c r="G395" s="64" t="str">
        <f t="shared" si="8"/>
        <v>K</v>
      </c>
      <c r="H395" s="86">
        <v>830</v>
      </c>
      <c r="I395" s="65">
        <v>19</v>
      </c>
      <c r="J395" s="65">
        <v>0</v>
      </c>
      <c r="K395" s="65">
        <v>3</v>
      </c>
      <c r="L395" s="65" t="s">
        <v>311</v>
      </c>
      <c r="M395" s="63" t="str">
        <f t="shared" si="9"/>
        <v>X</v>
      </c>
      <c r="N395" s="63" t="s">
        <v>873</v>
      </c>
      <c r="O395" s="65" t="s">
        <v>874</v>
      </c>
      <c r="P395" s="63">
        <v>0</v>
      </c>
      <c r="Q395" s="63"/>
      <c r="R395" s="51"/>
      <c r="S395" s="51"/>
      <c r="T395" s="51"/>
    </row>
    <row r="396" spans="1:20" ht="31.5">
      <c r="A396" s="66"/>
      <c r="B396" s="67"/>
      <c r="C396" s="68" t="s">
        <v>872</v>
      </c>
      <c r="D396" s="67" t="s">
        <v>273</v>
      </c>
      <c r="E396" s="66" t="s">
        <v>270</v>
      </c>
      <c r="F396" s="84">
        <v>215</v>
      </c>
      <c r="G396" s="70" t="str">
        <f t="shared" si="8"/>
        <v>K</v>
      </c>
      <c r="H396" s="84">
        <v>794</v>
      </c>
      <c r="I396" s="71">
        <v>47</v>
      </c>
      <c r="J396" s="71">
        <v>1</v>
      </c>
      <c r="K396" s="71">
        <v>0</v>
      </c>
      <c r="L396" s="71" t="s">
        <v>318</v>
      </c>
      <c r="M396" s="66" t="str">
        <f t="shared" si="9"/>
        <v>X</v>
      </c>
      <c r="N396" s="66" t="s">
        <v>875</v>
      </c>
      <c r="O396" s="71" t="s">
        <v>874</v>
      </c>
      <c r="P396" s="66">
        <v>0</v>
      </c>
      <c r="Q396" s="66"/>
      <c r="R396" s="51"/>
      <c r="S396" s="51"/>
      <c r="T396" s="51"/>
    </row>
    <row r="397" spans="1:20" ht="31.5">
      <c r="A397" s="63"/>
      <c r="B397" s="72"/>
      <c r="C397" s="61" t="s">
        <v>872</v>
      </c>
      <c r="D397" s="72" t="s">
        <v>276</v>
      </c>
      <c r="E397" s="63" t="s">
        <v>270</v>
      </c>
      <c r="F397" s="86">
        <v>157</v>
      </c>
      <c r="G397" s="64" t="str">
        <f t="shared" si="8"/>
        <v>K</v>
      </c>
      <c r="H397" s="86">
        <v>704</v>
      </c>
      <c r="I397" s="65">
        <v>10</v>
      </c>
      <c r="J397" s="65">
        <v>0</v>
      </c>
      <c r="K397" s="65">
        <v>2</v>
      </c>
      <c r="L397" s="65" t="s">
        <v>274</v>
      </c>
      <c r="M397" s="63" t="str">
        <f t="shared" si="9"/>
        <v>X</v>
      </c>
      <c r="N397" s="63" t="s">
        <v>876</v>
      </c>
      <c r="O397" s="65" t="s">
        <v>874</v>
      </c>
      <c r="P397" s="63">
        <v>0</v>
      </c>
      <c r="Q397" s="63"/>
      <c r="R397" s="51"/>
      <c r="S397" s="51"/>
      <c r="T397" s="51"/>
    </row>
    <row r="398" spans="1:20" ht="31.5">
      <c r="A398" s="66"/>
      <c r="B398" s="67"/>
      <c r="C398" s="68" t="s">
        <v>872</v>
      </c>
      <c r="D398" s="67" t="s">
        <v>278</v>
      </c>
      <c r="E398" s="66" t="s">
        <v>270</v>
      </c>
      <c r="F398" s="84">
        <v>237</v>
      </c>
      <c r="G398" s="70" t="str">
        <f t="shared" si="8"/>
        <v>K</v>
      </c>
      <c r="H398" s="84">
        <v>929</v>
      </c>
      <c r="I398" s="71">
        <v>23</v>
      </c>
      <c r="J398" s="71">
        <v>0</v>
      </c>
      <c r="K398" s="71">
        <v>0</v>
      </c>
      <c r="L398" s="71" t="s">
        <v>318</v>
      </c>
      <c r="M398" s="66" t="str">
        <f t="shared" si="9"/>
        <v>X</v>
      </c>
      <c r="N398" s="66" t="s">
        <v>877</v>
      </c>
      <c r="O398" s="71" t="s">
        <v>874</v>
      </c>
      <c r="P398" s="66">
        <v>0</v>
      </c>
      <c r="Q398" s="66"/>
      <c r="R398" s="51"/>
      <c r="S398" s="51"/>
      <c r="T398" s="51"/>
    </row>
    <row r="399" spans="1:20" ht="31.5">
      <c r="A399" s="63"/>
      <c r="B399" s="72"/>
      <c r="C399" s="61" t="s">
        <v>872</v>
      </c>
      <c r="D399" s="72" t="s">
        <v>282</v>
      </c>
      <c r="E399" s="63" t="s">
        <v>270</v>
      </c>
      <c r="F399" s="86">
        <v>186</v>
      </c>
      <c r="G399" s="64" t="str">
        <f t="shared" si="8"/>
        <v>K</v>
      </c>
      <c r="H399" s="86">
        <v>725</v>
      </c>
      <c r="I399" s="65">
        <v>25</v>
      </c>
      <c r="J399" s="65">
        <v>0</v>
      </c>
      <c r="K399" s="65">
        <v>1</v>
      </c>
      <c r="L399" s="65" t="s">
        <v>274</v>
      </c>
      <c r="M399" s="63" t="str">
        <f t="shared" si="9"/>
        <v>X</v>
      </c>
      <c r="N399" s="63" t="s">
        <v>873</v>
      </c>
      <c r="O399" s="65" t="s">
        <v>874</v>
      </c>
      <c r="P399" s="63">
        <v>0</v>
      </c>
      <c r="Q399" s="63"/>
      <c r="R399" s="51"/>
      <c r="S399" s="51"/>
      <c r="T399" s="51"/>
    </row>
    <row r="400" spans="1:20" ht="31.5">
      <c r="A400" s="66"/>
      <c r="B400" s="67"/>
      <c r="C400" s="68" t="s">
        <v>872</v>
      </c>
      <c r="D400" s="67" t="s">
        <v>878</v>
      </c>
      <c r="E400" s="66" t="s">
        <v>265</v>
      </c>
      <c r="F400" s="84">
        <v>102</v>
      </c>
      <c r="G400" s="70" t="str">
        <f t="shared" si="8"/>
        <v>K</v>
      </c>
      <c r="H400" s="84">
        <v>470</v>
      </c>
      <c r="I400" s="71">
        <v>10</v>
      </c>
      <c r="J400" s="71">
        <v>0</v>
      </c>
      <c r="K400" s="71">
        <v>0</v>
      </c>
      <c r="L400" s="71" t="s">
        <v>318</v>
      </c>
      <c r="M400" s="66" t="str">
        <f t="shared" si="9"/>
        <v>X</v>
      </c>
      <c r="N400" s="66" t="s">
        <v>873</v>
      </c>
      <c r="O400" s="71" t="s">
        <v>874</v>
      </c>
      <c r="P400" s="66">
        <v>0</v>
      </c>
      <c r="Q400" s="66"/>
      <c r="R400" s="51"/>
      <c r="S400" s="51"/>
      <c r="T400" s="51"/>
    </row>
    <row r="401" spans="1:20" ht="31.5">
      <c r="A401" s="63"/>
      <c r="B401" s="72"/>
      <c r="C401" s="61" t="s">
        <v>872</v>
      </c>
      <c r="D401" s="72" t="s">
        <v>879</v>
      </c>
      <c r="E401" s="63" t="s">
        <v>265</v>
      </c>
      <c r="F401" s="86">
        <v>105</v>
      </c>
      <c r="G401" s="64" t="str">
        <f t="shared" si="8"/>
        <v>K</v>
      </c>
      <c r="H401" s="86">
        <v>597</v>
      </c>
      <c r="I401" s="65">
        <v>7</v>
      </c>
      <c r="J401" s="65">
        <v>1</v>
      </c>
      <c r="K401" s="65">
        <v>0</v>
      </c>
      <c r="L401" s="65" t="s">
        <v>318</v>
      </c>
      <c r="M401" s="63" t="str">
        <f t="shared" si="9"/>
        <v>X</v>
      </c>
      <c r="N401" s="63" t="s">
        <v>880</v>
      </c>
      <c r="O401" s="65" t="s">
        <v>874</v>
      </c>
      <c r="P401" s="63">
        <v>0</v>
      </c>
      <c r="Q401" s="63"/>
      <c r="R401" s="51"/>
      <c r="S401" s="51"/>
      <c r="T401" s="51"/>
    </row>
    <row r="402" spans="1:20" ht="31.5">
      <c r="A402" s="66"/>
      <c r="B402" s="67"/>
      <c r="C402" s="68" t="s">
        <v>872</v>
      </c>
      <c r="D402" s="67" t="s">
        <v>881</v>
      </c>
      <c r="E402" s="66" t="s">
        <v>270</v>
      </c>
      <c r="F402" s="84">
        <v>226</v>
      </c>
      <c r="G402" s="70" t="str">
        <f t="shared" si="8"/>
        <v>K</v>
      </c>
      <c r="H402" s="84">
        <v>902</v>
      </c>
      <c r="I402" s="71">
        <v>59</v>
      </c>
      <c r="J402" s="71">
        <v>0</v>
      </c>
      <c r="K402" s="71">
        <v>0</v>
      </c>
      <c r="L402" s="71" t="s">
        <v>318</v>
      </c>
      <c r="M402" s="66" t="str">
        <f t="shared" si="9"/>
        <v>X</v>
      </c>
      <c r="N402" s="66" t="s">
        <v>873</v>
      </c>
      <c r="O402" s="71" t="s">
        <v>874</v>
      </c>
      <c r="P402" s="66">
        <v>0</v>
      </c>
      <c r="Q402" s="66"/>
      <c r="R402" s="51"/>
      <c r="S402" s="51"/>
      <c r="T402" s="51"/>
    </row>
    <row r="403" spans="1:20" ht="31.5">
      <c r="A403" s="63"/>
      <c r="B403" s="72"/>
      <c r="C403" s="61" t="s">
        <v>872</v>
      </c>
      <c r="D403" s="72" t="s">
        <v>882</v>
      </c>
      <c r="E403" s="63" t="s">
        <v>270</v>
      </c>
      <c r="F403" s="86">
        <v>210</v>
      </c>
      <c r="G403" s="64" t="str">
        <f t="shared" si="8"/>
        <v>K</v>
      </c>
      <c r="H403" s="86">
        <v>991</v>
      </c>
      <c r="I403" s="65">
        <v>21</v>
      </c>
      <c r="J403" s="65">
        <v>0</v>
      </c>
      <c r="K403" s="65">
        <v>0</v>
      </c>
      <c r="L403" s="65" t="s">
        <v>543</v>
      </c>
      <c r="M403" s="63" t="str">
        <f t="shared" si="9"/>
        <v>X</v>
      </c>
      <c r="N403" s="63" t="s">
        <v>877</v>
      </c>
      <c r="O403" s="65" t="s">
        <v>874</v>
      </c>
      <c r="P403" s="63">
        <v>0</v>
      </c>
      <c r="Q403" s="63"/>
      <c r="R403" s="51"/>
      <c r="S403" s="51"/>
      <c r="T403" s="51"/>
    </row>
    <row r="404" spans="1:20" ht="31.5">
      <c r="A404" s="66"/>
      <c r="B404" s="67"/>
      <c r="C404" s="68" t="s">
        <v>872</v>
      </c>
      <c r="D404" s="67" t="s">
        <v>883</v>
      </c>
      <c r="E404" s="66" t="s">
        <v>270</v>
      </c>
      <c r="F404" s="84">
        <v>205</v>
      </c>
      <c r="G404" s="70" t="str">
        <f t="shared" si="8"/>
        <v>K</v>
      </c>
      <c r="H404" s="84">
        <v>933</v>
      </c>
      <c r="I404" s="71">
        <v>15</v>
      </c>
      <c r="J404" s="71">
        <v>0</v>
      </c>
      <c r="K404" s="71">
        <v>2</v>
      </c>
      <c r="L404" s="71" t="s">
        <v>543</v>
      </c>
      <c r="M404" s="66" t="str">
        <f t="shared" si="9"/>
        <v>X</v>
      </c>
      <c r="N404" s="66" t="s">
        <v>877</v>
      </c>
      <c r="O404" s="71" t="s">
        <v>874</v>
      </c>
      <c r="P404" s="66">
        <v>0</v>
      </c>
      <c r="Q404" s="66"/>
      <c r="R404" s="51"/>
      <c r="S404" s="51"/>
      <c r="T404" s="51"/>
    </row>
    <row r="405" spans="1:20" ht="31.5">
      <c r="A405" s="63"/>
      <c r="B405" s="72"/>
      <c r="C405" s="61" t="s">
        <v>872</v>
      </c>
      <c r="D405" s="72" t="s">
        <v>884</v>
      </c>
      <c r="E405" s="63" t="s">
        <v>270</v>
      </c>
      <c r="F405" s="86">
        <v>397</v>
      </c>
      <c r="G405" s="64" t="str">
        <f t="shared" si="8"/>
        <v>Đ</v>
      </c>
      <c r="H405" s="86">
        <v>1663</v>
      </c>
      <c r="I405" s="65">
        <v>47</v>
      </c>
      <c r="J405" s="65">
        <v>3</v>
      </c>
      <c r="K405" s="65">
        <v>2</v>
      </c>
      <c r="L405" s="65" t="s">
        <v>543</v>
      </c>
      <c r="M405" s="63" t="str">
        <f t="shared" si="9"/>
        <v>X</v>
      </c>
      <c r="N405" s="63" t="s">
        <v>885</v>
      </c>
      <c r="O405" s="65" t="s">
        <v>874</v>
      </c>
      <c r="P405" s="63">
        <v>0</v>
      </c>
      <c r="Q405" s="63"/>
      <c r="R405" s="51"/>
      <c r="S405" s="51"/>
      <c r="T405" s="51"/>
    </row>
    <row r="406" spans="1:20" ht="31.5">
      <c r="A406" s="66"/>
      <c r="B406" s="67"/>
      <c r="C406" s="68" t="s">
        <v>872</v>
      </c>
      <c r="D406" s="67" t="s">
        <v>886</v>
      </c>
      <c r="E406" s="66" t="s">
        <v>270</v>
      </c>
      <c r="F406" s="84">
        <v>264</v>
      </c>
      <c r="G406" s="70" t="str">
        <f t="shared" si="8"/>
        <v>K</v>
      </c>
      <c r="H406" s="84">
        <v>1072</v>
      </c>
      <c r="I406" s="71">
        <v>34</v>
      </c>
      <c r="J406" s="71">
        <v>0</v>
      </c>
      <c r="K406" s="71">
        <v>1</v>
      </c>
      <c r="L406" s="71" t="s">
        <v>274</v>
      </c>
      <c r="M406" s="66" t="str">
        <f t="shared" si="9"/>
        <v>X</v>
      </c>
      <c r="N406" s="66" t="s">
        <v>887</v>
      </c>
      <c r="O406" s="71" t="s">
        <v>874</v>
      </c>
      <c r="P406" s="66">
        <v>0</v>
      </c>
      <c r="Q406" s="66"/>
      <c r="R406" s="51"/>
      <c r="S406" s="51"/>
      <c r="T406" s="51"/>
    </row>
    <row r="407" spans="1:20" ht="31.5">
      <c r="A407" s="63"/>
      <c r="B407" s="72"/>
      <c r="C407" s="61" t="s">
        <v>872</v>
      </c>
      <c r="D407" s="72" t="s">
        <v>888</v>
      </c>
      <c r="E407" s="63" t="s">
        <v>265</v>
      </c>
      <c r="F407" s="86">
        <v>122</v>
      </c>
      <c r="G407" s="64" t="str">
        <f t="shared" si="8"/>
        <v>K</v>
      </c>
      <c r="H407" s="86">
        <v>528</v>
      </c>
      <c r="I407" s="65">
        <v>15</v>
      </c>
      <c r="J407" s="65">
        <v>1</v>
      </c>
      <c r="K407" s="65">
        <v>0</v>
      </c>
      <c r="L407" s="65" t="s">
        <v>351</v>
      </c>
      <c r="M407" s="63" t="str">
        <f t="shared" si="9"/>
        <v>X</v>
      </c>
      <c r="N407" s="63" t="s">
        <v>889</v>
      </c>
      <c r="O407" s="65" t="s">
        <v>874</v>
      </c>
      <c r="P407" s="63">
        <v>0</v>
      </c>
      <c r="Q407" s="63"/>
      <c r="R407" s="51"/>
      <c r="S407" s="51"/>
      <c r="T407" s="51"/>
    </row>
    <row r="408" spans="1:20" ht="31.5">
      <c r="A408" s="66"/>
      <c r="B408" s="67"/>
      <c r="C408" s="68" t="s">
        <v>872</v>
      </c>
      <c r="D408" s="67" t="s">
        <v>890</v>
      </c>
      <c r="E408" s="66" t="s">
        <v>265</v>
      </c>
      <c r="F408" s="84">
        <v>181</v>
      </c>
      <c r="G408" s="70" t="str">
        <f t="shared" si="8"/>
        <v>K</v>
      </c>
      <c r="H408" s="84">
        <v>808</v>
      </c>
      <c r="I408" s="71">
        <v>17</v>
      </c>
      <c r="J408" s="71">
        <v>1</v>
      </c>
      <c r="K408" s="71">
        <v>5</v>
      </c>
      <c r="L408" s="71" t="s">
        <v>460</v>
      </c>
      <c r="M408" s="66" t="str">
        <f t="shared" si="9"/>
        <v>X</v>
      </c>
      <c r="N408" s="66" t="s">
        <v>891</v>
      </c>
      <c r="O408" s="71" t="s">
        <v>892</v>
      </c>
      <c r="P408" s="66">
        <v>0</v>
      </c>
      <c r="Q408" s="66"/>
      <c r="R408" s="51"/>
      <c r="S408" s="51"/>
      <c r="T408" s="51"/>
    </row>
    <row r="409" spans="1:20" ht="31.5">
      <c r="A409" s="63"/>
      <c r="B409" s="72"/>
      <c r="C409" s="61" t="s">
        <v>872</v>
      </c>
      <c r="D409" s="72" t="s">
        <v>893</v>
      </c>
      <c r="E409" s="63" t="s">
        <v>265</v>
      </c>
      <c r="F409" s="86">
        <v>169</v>
      </c>
      <c r="G409" s="64" t="str">
        <f t="shared" si="8"/>
        <v>K</v>
      </c>
      <c r="H409" s="86">
        <v>760</v>
      </c>
      <c r="I409" s="65">
        <v>21</v>
      </c>
      <c r="J409" s="65">
        <v>3</v>
      </c>
      <c r="K409" s="65">
        <v>2</v>
      </c>
      <c r="L409" s="63" t="s">
        <v>290</v>
      </c>
      <c r="M409" s="63" t="str">
        <f t="shared" si="9"/>
        <v>C</v>
      </c>
      <c r="N409" s="63" t="s">
        <v>894</v>
      </c>
      <c r="O409" s="65" t="s">
        <v>892</v>
      </c>
      <c r="P409" s="63">
        <v>0</v>
      </c>
      <c r="Q409" s="63" t="s">
        <v>895</v>
      </c>
      <c r="R409" s="51"/>
      <c r="S409" s="51"/>
      <c r="T409" s="51"/>
    </row>
    <row r="410" spans="1:20" ht="31.5">
      <c r="A410" s="66"/>
      <c r="B410" s="67"/>
      <c r="C410" s="68" t="s">
        <v>872</v>
      </c>
      <c r="D410" s="67" t="s">
        <v>896</v>
      </c>
      <c r="E410" s="66" t="s">
        <v>265</v>
      </c>
      <c r="F410" s="84">
        <v>172</v>
      </c>
      <c r="G410" s="70" t="str">
        <f t="shared" si="8"/>
        <v>K</v>
      </c>
      <c r="H410" s="84">
        <v>826</v>
      </c>
      <c r="I410" s="71">
        <v>20</v>
      </c>
      <c r="J410" s="71">
        <v>1</v>
      </c>
      <c r="K410" s="71">
        <v>4</v>
      </c>
      <c r="L410" s="71" t="s">
        <v>318</v>
      </c>
      <c r="M410" s="66" t="str">
        <f t="shared" si="9"/>
        <v>X</v>
      </c>
      <c r="N410" s="66" t="s">
        <v>877</v>
      </c>
      <c r="O410" s="71" t="s">
        <v>892</v>
      </c>
      <c r="P410" s="66">
        <v>0</v>
      </c>
      <c r="Q410" s="66"/>
      <c r="R410" s="51"/>
      <c r="S410" s="51"/>
      <c r="T410" s="51"/>
    </row>
    <row r="411" spans="1:20" ht="31.5">
      <c r="A411" s="63"/>
      <c r="B411" s="72"/>
      <c r="C411" s="61" t="s">
        <v>872</v>
      </c>
      <c r="D411" s="72" t="s">
        <v>897</v>
      </c>
      <c r="E411" s="63" t="s">
        <v>265</v>
      </c>
      <c r="F411" s="86">
        <v>193</v>
      </c>
      <c r="G411" s="64" t="str">
        <f t="shared" si="8"/>
        <v>K</v>
      </c>
      <c r="H411" s="86">
        <v>833</v>
      </c>
      <c r="I411" s="65">
        <v>17</v>
      </c>
      <c r="J411" s="65">
        <v>1</v>
      </c>
      <c r="K411" s="65">
        <v>6</v>
      </c>
      <c r="L411" s="65" t="s">
        <v>274</v>
      </c>
      <c r="M411" s="63" t="str">
        <f t="shared" si="9"/>
        <v>X</v>
      </c>
      <c r="N411" s="63" t="s">
        <v>891</v>
      </c>
      <c r="O411" s="65" t="s">
        <v>892</v>
      </c>
      <c r="P411" s="63">
        <v>0</v>
      </c>
      <c r="Q411" s="63"/>
      <c r="R411" s="51"/>
      <c r="S411" s="51"/>
      <c r="T411" s="51"/>
    </row>
    <row r="412" spans="1:20" ht="31.5">
      <c r="A412" s="66"/>
      <c r="B412" s="67"/>
      <c r="C412" s="68" t="s">
        <v>872</v>
      </c>
      <c r="D412" s="67" t="s">
        <v>898</v>
      </c>
      <c r="E412" s="66" t="s">
        <v>270</v>
      </c>
      <c r="F412" s="84">
        <v>314</v>
      </c>
      <c r="G412" s="70" t="str">
        <f t="shared" si="8"/>
        <v>Đ</v>
      </c>
      <c r="H412" s="84">
        <v>919</v>
      </c>
      <c r="I412" s="71">
        <v>27</v>
      </c>
      <c r="J412" s="71">
        <v>3</v>
      </c>
      <c r="K412" s="71">
        <v>1</v>
      </c>
      <c r="L412" s="71" t="s">
        <v>274</v>
      </c>
      <c r="M412" s="66" t="str">
        <f t="shared" si="9"/>
        <v>X</v>
      </c>
      <c r="N412" s="66" t="s">
        <v>873</v>
      </c>
      <c r="O412" s="71" t="s">
        <v>892</v>
      </c>
      <c r="P412" s="66">
        <v>0</v>
      </c>
      <c r="Q412" s="66"/>
      <c r="R412" s="51"/>
      <c r="S412" s="51"/>
      <c r="T412" s="51"/>
    </row>
    <row r="413" spans="1:20" ht="31.5">
      <c r="A413" s="63"/>
      <c r="B413" s="72"/>
      <c r="C413" s="61" t="s">
        <v>872</v>
      </c>
      <c r="D413" s="72" t="s">
        <v>899</v>
      </c>
      <c r="E413" s="63" t="s">
        <v>300</v>
      </c>
      <c r="F413" s="86">
        <v>183</v>
      </c>
      <c r="G413" s="64" t="str">
        <f t="shared" si="8"/>
        <v>K</v>
      </c>
      <c r="H413" s="86">
        <v>674</v>
      </c>
      <c r="I413" s="65">
        <v>18</v>
      </c>
      <c r="J413" s="65">
        <v>2</v>
      </c>
      <c r="K413" s="65">
        <v>10</v>
      </c>
      <c r="L413" s="65" t="s">
        <v>274</v>
      </c>
      <c r="M413" s="63" t="str">
        <f t="shared" si="9"/>
        <v>X</v>
      </c>
      <c r="N413" s="63" t="s">
        <v>900</v>
      </c>
      <c r="O413" s="65" t="s">
        <v>892</v>
      </c>
      <c r="P413" s="63">
        <v>0</v>
      </c>
      <c r="Q413" s="63"/>
      <c r="R413" s="51"/>
      <c r="S413" s="51"/>
      <c r="T413" s="51"/>
    </row>
    <row r="414" spans="1:20" ht="31.5">
      <c r="A414" s="66"/>
      <c r="B414" s="67"/>
      <c r="C414" s="68" t="s">
        <v>872</v>
      </c>
      <c r="D414" s="67" t="s">
        <v>901</v>
      </c>
      <c r="E414" s="66" t="s">
        <v>265</v>
      </c>
      <c r="F414" s="84">
        <v>126</v>
      </c>
      <c r="G414" s="70" t="str">
        <f t="shared" si="8"/>
        <v>K</v>
      </c>
      <c r="H414" s="84">
        <v>507</v>
      </c>
      <c r="I414" s="71">
        <v>14</v>
      </c>
      <c r="J414" s="71">
        <v>1</v>
      </c>
      <c r="K414" s="71">
        <v>1</v>
      </c>
      <c r="L414" s="71" t="s">
        <v>274</v>
      </c>
      <c r="M414" s="66" t="str">
        <f t="shared" si="9"/>
        <v>X</v>
      </c>
      <c r="N414" s="66" t="s">
        <v>902</v>
      </c>
      <c r="O414" s="71" t="s">
        <v>892</v>
      </c>
      <c r="P414" s="66">
        <v>0</v>
      </c>
      <c r="Q414" s="66"/>
      <c r="R414" s="51"/>
      <c r="S414" s="51"/>
      <c r="T414" s="51"/>
    </row>
    <row r="415" spans="1:20" ht="31.5">
      <c r="A415" s="63" t="str">
        <f t="shared" ref="A415:A424" si="10">IF(LEN(B415)=0,"",SUBTOTAL(3,$B$3:B415))</f>
        <v/>
      </c>
      <c r="B415" s="72"/>
      <c r="C415" s="61" t="s">
        <v>872</v>
      </c>
      <c r="D415" s="72" t="s">
        <v>903</v>
      </c>
      <c r="E415" s="63" t="s">
        <v>265</v>
      </c>
      <c r="F415" s="86">
        <v>223</v>
      </c>
      <c r="G415" s="64" t="str">
        <f t="shared" si="8"/>
        <v>K</v>
      </c>
      <c r="H415" s="86">
        <v>896</v>
      </c>
      <c r="I415" s="65">
        <v>33</v>
      </c>
      <c r="J415" s="65">
        <v>5</v>
      </c>
      <c r="K415" s="65">
        <v>9</v>
      </c>
      <c r="L415" s="88" t="s">
        <v>290</v>
      </c>
      <c r="M415" s="63" t="str">
        <f t="shared" si="9"/>
        <v>C</v>
      </c>
      <c r="N415" s="63" t="s">
        <v>904</v>
      </c>
      <c r="O415" s="65" t="s">
        <v>892</v>
      </c>
      <c r="P415" s="63">
        <v>0</v>
      </c>
      <c r="Q415" s="89" t="s">
        <v>905</v>
      </c>
      <c r="R415" s="51"/>
      <c r="S415" s="51"/>
      <c r="T415" s="51"/>
    </row>
    <row r="416" spans="1:20" ht="31.5">
      <c r="A416" s="66" t="str">
        <f t="shared" si="10"/>
        <v/>
      </c>
      <c r="B416" s="67"/>
      <c r="C416" s="68" t="s">
        <v>872</v>
      </c>
      <c r="D416" s="67" t="s">
        <v>906</v>
      </c>
      <c r="E416" s="66" t="s">
        <v>265</v>
      </c>
      <c r="F416" s="84">
        <v>157</v>
      </c>
      <c r="G416" s="70" t="str">
        <f t="shared" si="8"/>
        <v>K</v>
      </c>
      <c r="H416" s="84">
        <v>683</v>
      </c>
      <c r="I416" s="71">
        <v>17</v>
      </c>
      <c r="J416" s="71">
        <v>1</v>
      </c>
      <c r="K416" s="71">
        <v>5</v>
      </c>
      <c r="L416" s="71" t="s">
        <v>274</v>
      </c>
      <c r="M416" s="66" t="str">
        <f t="shared" si="9"/>
        <v>X</v>
      </c>
      <c r="N416" s="66" t="s">
        <v>900</v>
      </c>
      <c r="O416" s="71" t="s">
        <v>892</v>
      </c>
      <c r="P416" s="66">
        <v>0</v>
      </c>
      <c r="Q416" s="66"/>
      <c r="R416" s="51"/>
      <c r="S416" s="51"/>
      <c r="T416" s="51"/>
    </row>
    <row r="417" spans="1:20" ht="31.5">
      <c r="A417" s="63" t="str">
        <f t="shared" si="10"/>
        <v/>
      </c>
      <c r="B417" s="72"/>
      <c r="C417" s="61" t="s">
        <v>872</v>
      </c>
      <c r="D417" s="72" t="s">
        <v>907</v>
      </c>
      <c r="E417" s="63" t="s">
        <v>265</v>
      </c>
      <c r="F417" s="86">
        <v>184</v>
      </c>
      <c r="G417" s="64" t="str">
        <f t="shared" si="8"/>
        <v>K</v>
      </c>
      <c r="H417" s="86">
        <v>750</v>
      </c>
      <c r="I417" s="65">
        <v>17</v>
      </c>
      <c r="J417" s="65">
        <v>0</v>
      </c>
      <c r="K417" s="65">
        <v>2</v>
      </c>
      <c r="L417" s="65" t="s">
        <v>274</v>
      </c>
      <c r="M417" s="63" t="str">
        <f t="shared" si="9"/>
        <v>X</v>
      </c>
      <c r="N417" s="63" t="s">
        <v>900</v>
      </c>
      <c r="O417" s="65" t="s">
        <v>892</v>
      </c>
      <c r="P417" s="63">
        <v>0</v>
      </c>
      <c r="Q417" s="63"/>
      <c r="R417" s="51"/>
      <c r="S417" s="51"/>
      <c r="T417" s="51"/>
    </row>
    <row r="418" spans="1:20" ht="31.5">
      <c r="A418" s="66" t="str">
        <f t="shared" si="10"/>
        <v/>
      </c>
      <c r="B418" s="67"/>
      <c r="C418" s="68" t="s">
        <v>872</v>
      </c>
      <c r="D418" s="67" t="s">
        <v>908</v>
      </c>
      <c r="E418" s="66" t="s">
        <v>265</v>
      </c>
      <c r="F418" s="84">
        <v>141</v>
      </c>
      <c r="G418" s="70" t="str">
        <f t="shared" si="8"/>
        <v>K</v>
      </c>
      <c r="H418" s="84">
        <v>560</v>
      </c>
      <c r="I418" s="71">
        <v>14</v>
      </c>
      <c r="J418" s="71">
        <v>1</v>
      </c>
      <c r="K418" s="71">
        <v>1</v>
      </c>
      <c r="L418" s="71" t="s">
        <v>543</v>
      </c>
      <c r="M418" s="66" t="str">
        <f t="shared" si="9"/>
        <v>X</v>
      </c>
      <c r="N418" s="66" t="s">
        <v>909</v>
      </c>
      <c r="O418" s="71" t="s">
        <v>892</v>
      </c>
      <c r="P418" s="66">
        <v>0</v>
      </c>
      <c r="Q418" s="66"/>
      <c r="R418" s="51"/>
      <c r="S418" s="51"/>
      <c r="T418" s="51"/>
    </row>
    <row r="419" spans="1:20" ht="31.5">
      <c r="A419" s="63" t="str">
        <f t="shared" si="10"/>
        <v/>
      </c>
      <c r="B419" s="72"/>
      <c r="C419" s="61" t="s">
        <v>872</v>
      </c>
      <c r="D419" s="72" t="s">
        <v>910</v>
      </c>
      <c r="E419" s="63" t="s">
        <v>300</v>
      </c>
      <c r="F419" s="86">
        <v>101</v>
      </c>
      <c r="G419" s="64" t="str">
        <f t="shared" si="8"/>
        <v>K</v>
      </c>
      <c r="H419" s="86">
        <v>391</v>
      </c>
      <c r="I419" s="65">
        <v>13</v>
      </c>
      <c r="J419" s="65">
        <v>0</v>
      </c>
      <c r="K419" s="65">
        <v>4</v>
      </c>
      <c r="L419" s="65" t="s">
        <v>274</v>
      </c>
      <c r="M419" s="63" t="str">
        <f t="shared" si="9"/>
        <v>X</v>
      </c>
      <c r="N419" s="63" t="s">
        <v>911</v>
      </c>
      <c r="O419" s="65" t="s">
        <v>892</v>
      </c>
      <c r="P419" s="63">
        <v>0</v>
      </c>
      <c r="Q419" s="63"/>
      <c r="R419" s="51"/>
      <c r="S419" s="51"/>
      <c r="T419" s="51"/>
    </row>
    <row r="420" spans="1:20" ht="31.5">
      <c r="A420" s="66" t="str">
        <f t="shared" si="10"/>
        <v/>
      </c>
      <c r="B420" s="67"/>
      <c r="C420" s="68" t="s">
        <v>872</v>
      </c>
      <c r="D420" s="67" t="s">
        <v>912</v>
      </c>
      <c r="E420" s="66" t="s">
        <v>300</v>
      </c>
      <c r="F420" s="84">
        <v>99</v>
      </c>
      <c r="G420" s="70" t="str">
        <f t="shared" si="8"/>
        <v>K</v>
      </c>
      <c r="H420" s="84">
        <v>406</v>
      </c>
      <c r="I420" s="71">
        <v>15</v>
      </c>
      <c r="J420" s="71">
        <v>0</v>
      </c>
      <c r="K420" s="71">
        <v>1</v>
      </c>
      <c r="L420" s="71" t="s">
        <v>318</v>
      </c>
      <c r="M420" s="66" t="str">
        <f t="shared" si="9"/>
        <v>X</v>
      </c>
      <c r="N420" s="66" t="s">
        <v>913</v>
      </c>
      <c r="O420" s="71" t="s">
        <v>892</v>
      </c>
      <c r="P420" s="66">
        <v>0</v>
      </c>
      <c r="Q420" s="66"/>
      <c r="R420" s="51"/>
      <c r="S420" s="51"/>
      <c r="T420" s="51"/>
    </row>
    <row r="421" spans="1:20" ht="31.5">
      <c r="A421" s="63" t="str">
        <f t="shared" si="10"/>
        <v/>
      </c>
      <c r="B421" s="72"/>
      <c r="C421" s="61" t="s">
        <v>872</v>
      </c>
      <c r="D421" s="72" t="s">
        <v>914</v>
      </c>
      <c r="E421" s="63" t="s">
        <v>265</v>
      </c>
      <c r="F421" s="86">
        <v>143</v>
      </c>
      <c r="G421" s="64" t="str">
        <f t="shared" si="8"/>
        <v>K</v>
      </c>
      <c r="H421" s="86">
        <v>552</v>
      </c>
      <c r="I421" s="65">
        <v>10</v>
      </c>
      <c r="J421" s="65">
        <v>1</v>
      </c>
      <c r="K421" s="65">
        <v>4</v>
      </c>
      <c r="L421" s="65" t="s">
        <v>274</v>
      </c>
      <c r="M421" s="63" t="str">
        <f t="shared" si="9"/>
        <v>X</v>
      </c>
      <c r="N421" s="63" t="s">
        <v>880</v>
      </c>
      <c r="O421" s="65" t="s">
        <v>892</v>
      </c>
      <c r="P421" s="63">
        <v>0</v>
      </c>
      <c r="Q421" s="63"/>
      <c r="R421" s="51"/>
      <c r="S421" s="51"/>
      <c r="T421" s="51"/>
    </row>
    <row r="422" spans="1:20" ht="31.5">
      <c r="A422" s="66" t="str">
        <f t="shared" si="10"/>
        <v/>
      </c>
      <c r="B422" s="67"/>
      <c r="C422" s="68" t="s">
        <v>872</v>
      </c>
      <c r="D422" s="67" t="s">
        <v>915</v>
      </c>
      <c r="E422" s="66" t="s">
        <v>265</v>
      </c>
      <c r="F422" s="84">
        <v>191</v>
      </c>
      <c r="G422" s="70" t="str">
        <f t="shared" si="8"/>
        <v>K</v>
      </c>
      <c r="H422" s="84">
        <v>824</v>
      </c>
      <c r="I422" s="71">
        <v>11</v>
      </c>
      <c r="J422" s="71">
        <v>2</v>
      </c>
      <c r="K422" s="71">
        <v>5</v>
      </c>
      <c r="L422" s="71" t="s">
        <v>274</v>
      </c>
      <c r="M422" s="66" t="str">
        <f t="shared" si="9"/>
        <v>X</v>
      </c>
      <c r="N422" s="66" t="s">
        <v>916</v>
      </c>
      <c r="O422" s="71" t="s">
        <v>892</v>
      </c>
      <c r="P422" s="66">
        <v>0</v>
      </c>
      <c r="Q422" s="66"/>
      <c r="R422" s="51"/>
      <c r="S422" s="51"/>
      <c r="T422" s="51"/>
    </row>
    <row r="423" spans="1:20" ht="31.5">
      <c r="A423" s="63" t="str">
        <f t="shared" si="10"/>
        <v/>
      </c>
      <c r="B423" s="72"/>
      <c r="C423" s="61" t="s">
        <v>872</v>
      </c>
      <c r="D423" s="72" t="s">
        <v>917</v>
      </c>
      <c r="E423" s="63" t="s">
        <v>265</v>
      </c>
      <c r="F423" s="86">
        <v>133</v>
      </c>
      <c r="G423" s="64" t="str">
        <f t="shared" si="8"/>
        <v>K</v>
      </c>
      <c r="H423" s="86">
        <v>561</v>
      </c>
      <c r="I423" s="65">
        <v>21</v>
      </c>
      <c r="J423" s="65">
        <v>1</v>
      </c>
      <c r="K423" s="65">
        <v>5</v>
      </c>
      <c r="L423" s="65" t="s">
        <v>274</v>
      </c>
      <c r="M423" s="63" t="str">
        <f t="shared" si="9"/>
        <v>X</v>
      </c>
      <c r="N423" s="63" t="s">
        <v>911</v>
      </c>
      <c r="O423" s="65" t="s">
        <v>892</v>
      </c>
      <c r="P423" s="63">
        <v>0</v>
      </c>
      <c r="Q423" s="63"/>
      <c r="R423" s="51"/>
      <c r="S423" s="51"/>
      <c r="T423" s="51"/>
    </row>
    <row r="424" spans="1:20" ht="31.5">
      <c r="A424" s="66" t="str">
        <f t="shared" si="10"/>
        <v/>
      </c>
      <c r="B424" s="67"/>
      <c r="C424" s="68" t="s">
        <v>872</v>
      </c>
      <c r="D424" s="67" t="s">
        <v>739</v>
      </c>
      <c r="E424" s="66" t="s">
        <v>300</v>
      </c>
      <c r="F424" s="84">
        <v>105</v>
      </c>
      <c r="G424" s="70" t="str">
        <f t="shared" si="8"/>
        <v>K</v>
      </c>
      <c r="H424" s="84">
        <v>458</v>
      </c>
      <c r="I424" s="71">
        <v>13</v>
      </c>
      <c r="J424" s="71">
        <v>1</v>
      </c>
      <c r="K424" s="71">
        <v>2</v>
      </c>
      <c r="L424" s="71" t="s">
        <v>274</v>
      </c>
      <c r="M424" s="66" t="str">
        <f t="shared" si="9"/>
        <v>X</v>
      </c>
      <c r="N424" s="66" t="s">
        <v>909</v>
      </c>
      <c r="O424" s="71" t="s">
        <v>892</v>
      </c>
      <c r="P424" s="66">
        <v>0</v>
      </c>
      <c r="Q424" s="66"/>
      <c r="R424" s="51"/>
      <c r="S424" s="51"/>
      <c r="T424" s="51"/>
    </row>
    <row r="425" spans="1:20" ht="31.5">
      <c r="A425" s="63"/>
      <c r="B425" s="72"/>
      <c r="C425" s="61" t="s">
        <v>872</v>
      </c>
      <c r="D425" s="72" t="s">
        <v>918</v>
      </c>
      <c r="E425" s="63" t="s">
        <v>265</v>
      </c>
      <c r="F425" s="86">
        <v>132</v>
      </c>
      <c r="G425" s="64" t="str">
        <f t="shared" si="8"/>
        <v>K</v>
      </c>
      <c r="H425" s="86">
        <v>578</v>
      </c>
      <c r="I425" s="65">
        <v>28</v>
      </c>
      <c r="J425" s="65">
        <v>1</v>
      </c>
      <c r="K425" s="65">
        <v>2</v>
      </c>
      <c r="L425" s="65" t="s">
        <v>274</v>
      </c>
      <c r="M425" s="63" t="str">
        <f t="shared" si="9"/>
        <v>X</v>
      </c>
      <c r="N425" s="63" t="s">
        <v>909</v>
      </c>
      <c r="O425" s="65" t="s">
        <v>892</v>
      </c>
      <c r="P425" s="63">
        <v>0</v>
      </c>
      <c r="Q425" s="63"/>
      <c r="R425" s="51"/>
      <c r="S425" s="51"/>
      <c r="T425" s="51"/>
    </row>
    <row r="426" spans="1:20" ht="31.5">
      <c r="A426" s="66"/>
      <c r="B426" s="67"/>
      <c r="C426" s="68" t="s">
        <v>872</v>
      </c>
      <c r="D426" s="67" t="s">
        <v>919</v>
      </c>
      <c r="E426" s="66" t="s">
        <v>270</v>
      </c>
      <c r="F426" s="84">
        <v>219</v>
      </c>
      <c r="G426" s="70" t="str">
        <f t="shared" si="8"/>
        <v>K</v>
      </c>
      <c r="H426" s="84">
        <v>979</v>
      </c>
      <c r="I426" s="71">
        <v>31</v>
      </c>
      <c r="J426" s="71">
        <v>2</v>
      </c>
      <c r="K426" s="71">
        <v>0</v>
      </c>
      <c r="L426" s="71" t="s">
        <v>543</v>
      </c>
      <c r="M426" s="66" t="str">
        <f t="shared" si="9"/>
        <v>X</v>
      </c>
      <c r="N426" s="66" t="s">
        <v>877</v>
      </c>
      <c r="O426" s="71" t="s">
        <v>920</v>
      </c>
      <c r="P426" s="66">
        <v>0</v>
      </c>
      <c r="Q426" s="66"/>
      <c r="R426" s="51"/>
      <c r="S426" s="51"/>
      <c r="T426" s="51"/>
    </row>
    <row r="427" spans="1:20" ht="31.5">
      <c r="A427" s="63"/>
      <c r="B427" s="72"/>
      <c r="C427" s="61" t="s">
        <v>872</v>
      </c>
      <c r="D427" s="72" t="s">
        <v>921</v>
      </c>
      <c r="E427" s="63" t="s">
        <v>270</v>
      </c>
      <c r="F427" s="86">
        <v>301</v>
      </c>
      <c r="G427" s="64" t="str">
        <f t="shared" si="8"/>
        <v>Đ</v>
      </c>
      <c r="H427" s="86">
        <v>1291</v>
      </c>
      <c r="I427" s="65">
        <v>25</v>
      </c>
      <c r="J427" s="65">
        <v>3</v>
      </c>
      <c r="K427" s="65">
        <v>2</v>
      </c>
      <c r="L427" s="65" t="s">
        <v>543</v>
      </c>
      <c r="M427" s="63" t="str">
        <f t="shared" si="9"/>
        <v>X</v>
      </c>
      <c r="N427" s="63" t="s">
        <v>922</v>
      </c>
      <c r="O427" s="65" t="s">
        <v>920</v>
      </c>
      <c r="P427" s="63">
        <v>0</v>
      </c>
      <c r="Q427" s="63"/>
      <c r="R427" s="51"/>
      <c r="S427" s="51"/>
      <c r="T427" s="51"/>
    </row>
    <row r="428" spans="1:20" ht="31.5">
      <c r="A428" s="66"/>
      <c r="B428" s="67"/>
      <c r="C428" s="68" t="s">
        <v>872</v>
      </c>
      <c r="D428" s="67" t="s">
        <v>923</v>
      </c>
      <c r="E428" s="66" t="s">
        <v>270</v>
      </c>
      <c r="F428" s="84">
        <v>245</v>
      </c>
      <c r="G428" s="70" t="str">
        <f t="shared" si="8"/>
        <v>K</v>
      </c>
      <c r="H428" s="84">
        <v>1002</v>
      </c>
      <c r="I428" s="71">
        <v>15</v>
      </c>
      <c r="J428" s="71">
        <v>2</v>
      </c>
      <c r="K428" s="71">
        <v>0</v>
      </c>
      <c r="L428" s="71" t="s">
        <v>274</v>
      </c>
      <c r="M428" s="66" t="str">
        <f t="shared" si="9"/>
        <v>X</v>
      </c>
      <c r="N428" s="66" t="s">
        <v>924</v>
      </c>
      <c r="O428" s="71" t="s">
        <v>920</v>
      </c>
      <c r="P428" s="66">
        <v>0</v>
      </c>
      <c r="Q428" s="66"/>
      <c r="R428" s="51"/>
      <c r="S428" s="51"/>
      <c r="T428" s="51"/>
    </row>
    <row r="429" spans="1:20" ht="31.5">
      <c r="A429" s="63"/>
      <c r="B429" s="72"/>
      <c r="C429" s="61" t="s">
        <v>872</v>
      </c>
      <c r="D429" s="72" t="s">
        <v>925</v>
      </c>
      <c r="E429" s="63" t="s">
        <v>270</v>
      </c>
      <c r="F429" s="86">
        <v>301</v>
      </c>
      <c r="G429" s="64" t="str">
        <f t="shared" si="8"/>
        <v>Đ</v>
      </c>
      <c r="H429" s="86">
        <v>1280</v>
      </c>
      <c r="I429" s="65">
        <v>22</v>
      </c>
      <c r="J429" s="65">
        <v>4</v>
      </c>
      <c r="K429" s="65">
        <v>2</v>
      </c>
      <c r="L429" s="65" t="s">
        <v>543</v>
      </c>
      <c r="M429" s="63" t="str">
        <f t="shared" si="9"/>
        <v>X</v>
      </c>
      <c r="N429" s="63" t="s">
        <v>924</v>
      </c>
      <c r="O429" s="65" t="s">
        <v>920</v>
      </c>
      <c r="P429" s="63">
        <v>0</v>
      </c>
      <c r="Q429" s="63"/>
      <c r="R429" s="51"/>
      <c r="S429" s="51"/>
      <c r="T429" s="51"/>
    </row>
    <row r="430" spans="1:20" ht="31.5">
      <c r="A430" s="66"/>
      <c r="B430" s="67"/>
      <c r="C430" s="68" t="s">
        <v>872</v>
      </c>
      <c r="D430" s="67" t="s">
        <v>350</v>
      </c>
      <c r="E430" s="66" t="s">
        <v>270</v>
      </c>
      <c r="F430" s="84">
        <v>145</v>
      </c>
      <c r="G430" s="70" t="str">
        <f t="shared" si="8"/>
        <v>K</v>
      </c>
      <c r="H430" s="84">
        <v>988</v>
      </c>
      <c r="I430" s="71">
        <v>26</v>
      </c>
      <c r="J430" s="71">
        <v>2</v>
      </c>
      <c r="K430" s="71">
        <v>2</v>
      </c>
      <c r="L430" s="71" t="s">
        <v>274</v>
      </c>
      <c r="M430" s="66" t="str">
        <f t="shared" si="9"/>
        <v>X</v>
      </c>
      <c r="N430" s="66" t="s">
        <v>913</v>
      </c>
      <c r="O430" s="71" t="s">
        <v>926</v>
      </c>
      <c r="P430" s="66">
        <v>0</v>
      </c>
      <c r="Q430" s="66"/>
      <c r="R430" s="51"/>
      <c r="S430" s="51"/>
      <c r="T430" s="51"/>
    </row>
    <row r="431" spans="1:20" ht="31.5">
      <c r="A431" s="63"/>
      <c r="B431" s="72"/>
      <c r="C431" s="61" t="s">
        <v>872</v>
      </c>
      <c r="D431" s="72" t="s">
        <v>927</v>
      </c>
      <c r="E431" s="63" t="s">
        <v>270</v>
      </c>
      <c r="F431" s="86">
        <v>301</v>
      </c>
      <c r="G431" s="64" t="str">
        <f t="shared" si="8"/>
        <v>Đ</v>
      </c>
      <c r="H431" s="86">
        <v>1243</v>
      </c>
      <c r="I431" s="65">
        <v>29</v>
      </c>
      <c r="J431" s="65">
        <v>2</v>
      </c>
      <c r="K431" s="65">
        <v>0</v>
      </c>
      <c r="L431" s="65" t="s">
        <v>543</v>
      </c>
      <c r="M431" s="63" t="str">
        <f t="shared" si="9"/>
        <v>X</v>
      </c>
      <c r="N431" s="63" t="s">
        <v>922</v>
      </c>
      <c r="O431" s="65" t="s">
        <v>926</v>
      </c>
      <c r="P431" s="63">
        <v>0</v>
      </c>
      <c r="Q431" s="63"/>
      <c r="R431" s="51"/>
      <c r="S431" s="51"/>
      <c r="T431" s="51"/>
    </row>
    <row r="432" spans="1:20" ht="31.5">
      <c r="A432" s="66"/>
      <c r="B432" s="67"/>
      <c r="C432" s="68" t="s">
        <v>872</v>
      </c>
      <c r="D432" s="67" t="s">
        <v>928</v>
      </c>
      <c r="E432" s="66" t="s">
        <v>300</v>
      </c>
      <c r="F432" s="84">
        <v>105</v>
      </c>
      <c r="G432" s="70" t="str">
        <f t="shared" si="8"/>
        <v>K</v>
      </c>
      <c r="H432" s="84">
        <v>495</v>
      </c>
      <c r="I432" s="71">
        <v>15</v>
      </c>
      <c r="J432" s="71">
        <v>1</v>
      </c>
      <c r="K432" s="71">
        <v>1</v>
      </c>
      <c r="L432" s="71" t="s">
        <v>311</v>
      </c>
      <c r="M432" s="66" t="str">
        <f t="shared" si="9"/>
        <v>X</v>
      </c>
      <c r="N432" s="66" t="s">
        <v>922</v>
      </c>
      <c r="O432" s="71" t="s">
        <v>929</v>
      </c>
      <c r="P432" s="66">
        <v>0</v>
      </c>
      <c r="Q432" s="66"/>
      <c r="R432" s="51"/>
      <c r="S432" s="51"/>
      <c r="T432" s="51"/>
    </row>
    <row r="433" spans="1:20" ht="31.5">
      <c r="A433" s="63"/>
      <c r="B433" s="72"/>
      <c r="C433" s="61" t="s">
        <v>872</v>
      </c>
      <c r="D433" s="72" t="s">
        <v>930</v>
      </c>
      <c r="E433" s="63" t="s">
        <v>270</v>
      </c>
      <c r="F433" s="86">
        <v>332</v>
      </c>
      <c r="G433" s="64" t="str">
        <f t="shared" si="8"/>
        <v>Đ</v>
      </c>
      <c r="H433" s="86">
        <v>1423</v>
      </c>
      <c r="I433" s="65">
        <v>23</v>
      </c>
      <c r="J433" s="65">
        <v>3</v>
      </c>
      <c r="K433" s="65">
        <v>1</v>
      </c>
      <c r="L433" s="65" t="s">
        <v>274</v>
      </c>
      <c r="M433" s="63" t="str">
        <f t="shared" si="9"/>
        <v>X</v>
      </c>
      <c r="N433" s="63" t="s">
        <v>931</v>
      </c>
      <c r="O433" s="65" t="s">
        <v>929</v>
      </c>
      <c r="P433" s="63">
        <v>0</v>
      </c>
      <c r="Q433" s="63"/>
      <c r="R433" s="51"/>
      <c r="S433" s="51"/>
      <c r="T433" s="51"/>
    </row>
    <row r="434" spans="1:20" ht="31.5">
      <c r="A434" s="66"/>
      <c r="B434" s="67"/>
      <c r="C434" s="68" t="s">
        <v>872</v>
      </c>
      <c r="D434" s="67" t="s">
        <v>932</v>
      </c>
      <c r="E434" s="66" t="s">
        <v>270</v>
      </c>
      <c r="F434" s="84">
        <v>246</v>
      </c>
      <c r="G434" s="70" t="str">
        <f t="shared" si="8"/>
        <v>K</v>
      </c>
      <c r="H434" s="84">
        <v>1055</v>
      </c>
      <c r="I434" s="71">
        <v>39</v>
      </c>
      <c r="J434" s="71">
        <v>1</v>
      </c>
      <c r="K434" s="71">
        <v>4</v>
      </c>
      <c r="L434" s="71" t="s">
        <v>274</v>
      </c>
      <c r="M434" s="66" t="str">
        <f t="shared" si="9"/>
        <v>X</v>
      </c>
      <c r="N434" s="66" t="s">
        <v>922</v>
      </c>
      <c r="O434" s="71" t="s">
        <v>929</v>
      </c>
      <c r="P434" s="66">
        <v>0</v>
      </c>
      <c r="Q434" s="66"/>
      <c r="R434" s="51"/>
      <c r="S434" s="51"/>
      <c r="T434" s="51"/>
    </row>
    <row r="435" spans="1:20" ht="31.5">
      <c r="A435" s="63"/>
      <c r="B435" s="72"/>
      <c r="C435" s="61" t="s">
        <v>872</v>
      </c>
      <c r="D435" s="72" t="s">
        <v>933</v>
      </c>
      <c r="E435" s="63" t="s">
        <v>270</v>
      </c>
      <c r="F435" s="86">
        <v>343</v>
      </c>
      <c r="G435" s="64" t="str">
        <f t="shared" si="8"/>
        <v>Đ</v>
      </c>
      <c r="H435" s="86">
        <v>1421</v>
      </c>
      <c r="I435" s="65">
        <v>22</v>
      </c>
      <c r="J435" s="65">
        <v>0</v>
      </c>
      <c r="K435" s="65">
        <v>4</v>
      </c>
      <c r="L435" s="65" t="s">
        <v>274</v>
      </c>
      <c r="M435" s="63" t="str">
        <f t="shared" si="9"/>
        <v>X</v>
      </c>
      <c r="N435" s="63" t="s">
        <v>934</v>
      </c>
      <c r="O435" s="65" t="s">
        <v>929</v>
      </c>
      <c r="P435" s="63">
        <v>0</v>
      </c>
      <c r="Q435" s="63"/>
      <c r="R435" s="51"/>
      <c r="S435" s="51"/>
      <c r="T435" s="51"/>
    </row>
    <row r="436" spans="1:20" ht="31.5">
      <c r="A436" s="66"/>
      <c r="B436" s="67"/>
      <c r="C436" s="68" t="s">
        <v>872</v>
      </c>
      <c r="D436" s="67" t="s">
        <v>935</v>
      </c>
      <c r="E436" s="66" t="s">
        <v>265</v>
      </c>
      <c r="F436" s="84">
        <v>170</v>
      </c>
      <c r="G436" s="70" t="str">
        <f t="shared" si="8"/>
        <v>K</v>
      </c>
      <c r="H436" s="84">
        <v>756</v>
      </c>
      <c r="I436" s="71">
        <v>20</v>
      </c>
      <c r="J436" s="71">
        <v>0</v>
      </c>
      <c r="K436" s="71">
        <v>0</v>
      </c>
      <c r="L436" s="71" t="s">
        <v>351</v>
      </c>
      <c r="M436" s="66" t="str">
        <f t="shared" si="9"/>
        <v>X</v>
      </c>
      <c r="N436" s="66" t="s">
        <v>934</v>
      </c>
      <c r="O436" s="71" t="s">
        <v>929</v>
      </c>
      <c r="P436" s="66">
        <v>0</v>
      </c>
      <c r="Q436" s="66"/>
      <c r="R436" s="51"/>
      <c r="S436" s="51"/>
      <c r="T436" s="51"/>
    </row>
    <row r="437" spans="1:20" ht="31.5">
      <c r="A437" s="63"/>
      <c r="B437" s="72"/>
      <c r="C437" s="61" t="s">
        <v>872</v>
      </c>
      <c r="D437" s="72" t="s">
        <v>936</v>
      </c>
      <c r="E437" s="63" t="s">
        <v>270</v>
      </c>
      <c r="F437" s="86">
        <v>303</v>
      </c>
      <c r="G437" s="64" t="str">
        <f t="shared" si="8"/>
        <v>Đ</v>
      </c>
      <c r="H437" s="86">
        <v>1414</v>
      </c>
      <c r="I437" s="65">
        <v>43</v>
      </c>
      <c r="J437" s="65">
        <v>0</v>
      </c>
      <c r="K437" s="65">
        <v>3</v>
      </c>
      <c r="L437" s="65" t="s">
        <v>543</v>
      </c>
      <c r="M437" s="63" t="str">
        <f t="shared" si="9"/>
        <v>X</v>
      </c>
      <c r="N437" s="63" t="s">
        <v>885</v>
      </c>
      <c r="O437" s="65" t="s">
        <v>929</v>
      </c>
      <c r="P437" s="63">
        <v>0</v>
      </c>
      <c r="Q437" s="63"/>
      <c r="R437" s="51"/>
      <c r="S437" s="51"/>
      <c r="T437" s="51"/>
    </row>
    <row r="438" spans="1:20" ht="31.5">
      <c r="A438" s="66"/>
      <c r="B438" s="67"/>
      <c r="C438" s="68" t="s">
        <v>872</v>
      </c>
      <c r="D438" s="67" t="s">
        <v>937</v>
      </c>
      <c r="E438" s="66" t="s">
        <v>300</v>
      </c>
      <c r="F438" s="84">
        <v>106</v>
      </c>
      <c r="G438" s="70" t="str">
        <f t="shared" si="8"/>
        <v>K</v>
      </c>
      <c r="H438" s="84">
        <v>465</v>
      </c>
      <c r="I438" s="71">
        <v>11</v>
      </c>
      <c r="J438" s="71">
        <v>0</v>
      </c>
      <c r="K438" s="71">
        <v>0</v>
      </c>
      <c r="L438" s="71" t="s">
        <v>318</v>
      </c>
      <c r="M438" s="66" t="str">
        <f t="shared" si="9"/>
        <v>X</v>
      </c>
      <c r="N438" s="66" t="s">
        <v>922</v>
      </c>
      <c r="O438" s="71" t="s">
        <v>929</v>
      </c>
      <c r="P438" s="66">
        <v>0</v>
      </c>
      <c r="Q438" s="66"/>
      <c r="R438" s="51"/>
      <c r="S438" s="51"/>
      <c r="T438" s="51"/>
    </row>
    <row r="439" spans="1:20" ht="31.5">
      <c r="A439" s="63"/>
      <c r="B439" s="72"/>
      <c r="C439" s="61" t="s">
        <v>872</v>
      </c>
      <c r="D439" s="72" t="s">
        <v>938</v>
      </c>
      <c r="E439" s="63" t="s">
        <v>300</v>
      </c>
      <c r="F439" s="86">
        <v>166</v>
      </c>
      <c r="G439" s="64" t="str">
        <f t="shared" si="8"/>
        <v>K</v>
      </c>
      <c r="H439" s="86">
        <v>642</v>
      </c>
      <c r="I439" s="65">
        <v>20</v>
      </c>
      <c r="J439" s="65">
        <v>0</v>
      </c>
      <c r="K439" s="65">
        <v>3</v>
      </c>
      <c r="L439" s="65" t="s">
        <v>311</v>
      </c>
      <c r="M439" s="63" t="str">
        <f t="shared" si="9"/>
        <v>X</v>
      </c>
      <c r="N439" s="63" t="s">
        <v>922</v>
      </c>
      <c r="O439" s="65" t="s">
        <v>929</v>
      </c>
      <c r="P439" s="63">
        <v>0</v>
      </c>
      <c r="Q439" s="63"/>
      <c r="R439" s="51"/>
      <c r="S439" s="51"/>
      <c r="T439" s="51"/>
    </row>
    <row r="440" spans="1:20" ht="31.5">
      <c r="A440" s="66"/>
      <c r="B440" s="67"/>
      <c r="C440" s="68" t="s">
        <v>872</v>
      </c>
      <c r="D440" s="67" t="s">
        <v>939</v>
      </c>
      <c r="E440" s="66" t="s">
        <v>270</v>
      </c>
      <c r="F440" s="84">
        <v>223</v>
      </c>
      <c r="G440" s="70" t="str">
        <f t="shared" si="8"/>
        <v>K</v>
      </c>
      <c r="H440" s="84">
        <v>980</v>
      </c>
      <c r="I440" s="71">
        <v>20</v>
      </c>
      <c r="J440" s="71">
        <v>2</v>
      </c>
      <c r="K440" s="71">
        <v>3</v>
      </c>
      <c r="L440" s="71" t="s">
        <v>460</v>
      </c>
      <c r="M440" s="66" t="str">
        <f t="shared" si="9"/>
        <v>X</v>
      </c>
      <c r="N440" s="66" t="s">
        <v>922</v>
      </c>
      <c r="O440" s="71" t="s">
        <v>929</v>
      </c>
      <c r="P440" s="66">
        <v>0</v>
      </c>
      <c r="Q440" s="66"/>
      <c r="R440" s="51"/>
      <c r="S440" s="51"/>
      <c r="T440" s="51"/>
    </row>
    <row r="441" spans="1:20" ht="31.5">
      <c r="A441" s="63"/>
      <c r="B441" s="72"/>
      <c r="C441" s="61" t="s">
        <v>872</v>
      </c>
      <c r="D441" s="72" t="s">
        <v>940</v>
      </c>
      <c r="E441" s="63" t="s">
        <v>265</v>
      </c>
      <c r="F441" s="86">
        <v>108</v>
      </c>
      <c r="G441" s="64" t="str">
        <f t="shared" si="8"/>
        <v>K</v>
      </c>
      <c r="H441" s="86">
        <v>450</v>
      </c>
      <c r="I441" s="65">
        <v>12</v>
      </c>
      <c r="J441" s="65">
        <v>0</v>
      </c>
      <c r="K441" s="65">
        <v>2</v>
      </c>
      <c r="L441" s="65" t="s">
        <v>301</v>
      </c>
      <c r="M441" s="63" t="str">
        <f t="shared" si="9"/>
        <v>X</v>
      </c>
      <c r="N441" s="63" t="s">
        <v>922</v>
      </c>
      <c r="O441" s="65" t="s">
        <v>929</v>
      </c>
      <c r="P441" s="63">
        <v>0</v>
      </c>
      <c r="Q441" s="63"/>
      <c r="R441" s="51"/>
      <c r="S441" s="51"/>
      <c r="T441" s="51"/>
    </row>
    <row r="442" spans="1:20" ht="31.5">
      <c r="A442" s="66"/>
      <c r="B442" s="67"/>
      <c r="C442" s="68" t="s">
        <v>872</v>
      </c>
      <c r="D442" s="67" t="s">
        <v>941</v>
      </c>
      <c r="E442" s="66" t="s">
        <v>265</v>
      </c>
      <c r="F442" s="84">
        <v>121</v>
      </c>
      <c r="G442" s="70" t="str">
        <f t="shared" si="8"/>
        <v>K</v>
      </c>
      <c r="H442" s="84">
        <v>468</v>
      </c>
      <c r="I442" s="71">
        <v>10</v>
      </c>
      <c r="J442" s="71">
        <v>0</v>
      </c>
      <c r="K442" s="71">
        <v>1</v>
      </c>
      <c r="L442" s="71" t="s">
        <v>274</v>
      </c>
      <c r="M442" s="66" t="str">
        <f t="shared" si="9"/>
        <v>X</v>
      </c>
      <c r="N442" s="66" t="s">
        <v>902</v>
      </c>
      <c r="O442" s="71" t="s">
        <v>942</v>
      </c>
      <c r="P442" s="66">
        <v>0</v>
      </c>
      <c r="Q442" s="66"/>
      <c r="R442" s="51"/>
      <c r="S442" s="51"/>
      <c r="T442" s="51"/>
    </row>
    <row r="443" spans="1:20" ht="31.5">
      <c r="A443" s="63"/>
      <c r="B443" s="72"/>
      <c r="C443" s="61" t="s">
        <v>872</v>
      </c>
      <c r="D443" s="72" t="s">
        <v>511</v>
      </c>
      <c r="E443" s="63" t="s">
        <v>265</v>
      </c>
      <c r="F443" s="86">
        <v>173</v>
      </c>
      <c r="G443" s="64" t="str">
        <f t="shared" si="8"/>
        <v>K</v>
      </c>
      <c r="H443" s="86">
        <v>657</v>
      </c>
      <c r="I443" s="65">
        <v>20</v>
      </c>
      <c r="J443" s="65">
        <v>0</v>
      </c>
      <c r="K443" s="65">
        <v>1</v>
      </c>
      <c r="L443" s="65" t="s">
        <v>274</v>
      </c>
      <c r="M443" s="63" t="str">
        <f t="shared" si="9"/>
        <v>X</v>
      </c>
      <c r="N443" s="63" t="s">
        <v>913</v>
      </c>
      <c r="O443" s="65" t="s">
        <v>942</v>
      </c>
      <c r="P443" s="63">
        <v>0</v>
      </c>
      <c r="Q443" s="63"/>
      <c r="R443" s="51"/>
      <c r="S443" s="51"/>
      <c r="T443" s="51"/>
    </row>
    <row r="444" spans="1:20" ht="31.5">
      <c r="A444" s="66"/>
      <c r="B444" s="67"/>
      <c r="C444" s="68" t="s">
        <v>872</v>
      </c>
      <c r="D444" s="67" t="s">
        <v>943</v>
      </c>
      <c r="E444" s="66" t="s">
        <v>265</v>
      </c>
      <c r="F444" s="84">
        <v>157</v>
      </c>
      <c r="G444" s="70" t="str">
        <f t="shared" si="8"/>
        <v>K</v>
      </c>
      <c r="H444" s="84">
        <v>624</v>
      </c>
      <c r="I444" s="71">
        <v>14</v>
      </c>
      <c r="J444" s="71">
        <v>0</v>
      </c>
      <c r="K444" s="71">
        <v>3</v>
      </c>
      <c r="L444" s="71" t="s">
        <v>274</v>
      </c>
      <c r="M444" s="66" t="str">
        <f t="shared" si="9"/>
        <v>X</v>
      </c>
      <c r="N444" s="66" t="s">
        <v>922</v>
      </c>
      <c r="O444" s="71" t="s">
        <v>942</v>
      </c>
      <c r="P444" s="66">
        <v>0</v>
      </c>
      <c r="Q444" s="66"/>
      <c r="R444" s="51"/>
      <c r="S444" s="51"/>
      <c r="T444" s="51"/>
    </row>
    <row r="445" spans="1:20" ht="31.5">
      <c r="A445" s="63"/>
      <c r="B445" s="72"/>
      <c r="C445" s="61" t="s">
        <v>872</v>
      </c>
      <c r="D445" s="72" t="s">
        <v>944</v>
      </c>
      <c r="E445" s="63" t="s">
        <v>270</v>
      </c>
      <c r="F445" s="86">
        <v>162</v>
      </c>
      <c r="G445" s="64" t="str">
        <f t="shared" si="8"/>
        <v>K</v>
      </c>
      <c r="H445" s="86">
        <v>616</v>
      </c>
      <c r="I445" s="65">
        <v>16</v>
      </c>
      <c r="J445" s="65">
        <v>0</v>
      </c>
      <c r="K445" s="65">
        <v>0</v>
      </c>
      <c r="L445" s="65" t="s">
        <v>311</v>
      </c>
      <c r="M445" s="63" t="str">
        <f t="shared" si="9"/>
        <v>X</v>
      </c>
      <c r="N445" s="63" t="s">
        <v>922</v>
      </c>
      <c r="O445" s="65" t="s">
        <v>942</v>
      </c>
      <c r="P445" s="63">
        <v>0</v>
      </c>
      <c r="Q445" s="63"/>
      <c r="R445" s="51"/>
      <c r="S445" s="51"/>
      <c r="T445" s="51"/>
    </row>
    <row r="446" spans="1:20" ht="31.5">
      <c r="A446" s="66"/>
      <c r="B446" s="67"/>
      <c r="C446" s="68" t="s">
        <v>872</v>
      </c>
      <c r="D446" s="67" t="s">
        <v>945</v>
      </c>
      <c r="E446" s="66" t="s">
        <v>265</v>
      </c>
      <c r="F446" s="84">
        <v>135</v>
      </c>
      <c r="G446" s="70" t="str">
        <f t="shared" si="8"/>
        <v>K</v>
      </c>
      <c r="H446" s="84">
        <v>484</v>
      </c>
      <c r="I446" s="71">
        <v>9</v>
      </c>
      <c r="J446" s="71">
        <v>0</v>
      </c>
      <c r="K446" s="71">
        <v>2</v>
      </c>
      <c r="L446" s="71" t="s">
        <v>290</v>
      </c>
      <c r="M446" s="66" t="str">
        <f t="shared" si="9"/>
        <v>C</v>
      </c>
      <c r="N446" s="66" t="s">
        <v>922</v>
      </c>
      <c r="O446" s="71" t="s">
        <v>942</v>
      </c>
      <c r="P446" s="66">
        <v>0</v>
      </c>
      <c r="Q446" s="66"/>
      <c r="R446" s="51"/>
      <c r="S446" s="51"/>
      <c r="T446" s="51"/>
    </row>
    <row r="447" spans="1:20" ht="31.5">
      <c r="A447" s="63"/>
      <c r="B447" s="72"/>
      <c r="C447" s="61" t="s">
        <v>872</v>
      </c>
      <c r="D447" s="72" t="s">
        <v>946</v>
      </c>
      <c r="E447" s="63" t="s">
        <v>265</v>
      </c>
      <c r="F447" s="86">
        <v>112</v>
      </c>
      <c r="G447" s="64" t="str">
        <f t="shared" si="8"/>
        <v>K</v>
      </c>
      <c r="H447" s="86">
        <v>391</v>
      </c>
      <c r="I447" s="65">
        <v>13</v>
      </c>
      <c r="J447" s="65">
        <v>0</v>
      </c>
      <c r="K447" s="65">
        <v>0</v>
      </c>
      <c r="L447" s="65" t="s">
        <v>318</v>
      </c>
      <c r="M447" s="63" t="str">
        <f t="shared" si="9"/>
        <v>X</v>
      </c>
      <c r="N447" s="63" t="s">
        <v>913</v>
      </c>
      <c r="O447" s="65" t="s">
        <v>942</v>
      </c>
      <c r="P447" s="63">
        <v>0</v>
      </c>
      <c r="Q447" s="63"/>
      <c r="R447" s="51"/>
      <c r="S447" s="51"/>
      <c r="T447" s="51"/>
    </row>
    <row r="448" spans="1:20" ht="31.5">
      <c r="A448" s="66"/>
      <c r="B448" s="67"/>
      <c r="C448" s="68" t="s">
        <v>872</v>
      </c>
      <c r="D448" s="67" t="s">
        <v>947</v>
      </c>
      <c r="E448" s="66" t="s">
        <v>265</v>
      </c>
      <c r="F448" s="84">
        <v>152</v>
      </c>
      <c r="G448" s="70" t="str">
        <f t="shared" si="8"/>
        <v>K</v>
      </c>
      <c r="H448" s="84">
        <v>540</v>
      </c>
      <c r="I448" s="71">
        <v>19</v>
      </c>
      <c r="J448" s="71">
        <v>1</v>
      </c>
      <c r="K448" s="71">
        <v>0</v>
      </c>
      <c r="L448" s="71" t="s">
        <v>290</v>
      </c>
      <c r="M448" s="66" t="str">
        <f t="shared" si="9"/>
        <v>C</v>
      </c>
      <c r="N448" s="66" t="s">
        <v>909</v>
      </c>
      <c r="O448" s="71" t="s">
        <v>942</v>
      </c>
      <c r="P448" s="66">
        <v>0</v>
      </c>
      <c r="Q448" s="66"/>
      <c r="R448" s="51"/>
      <c r="S448" s="51"/>
      <c r="T448" s="51"/>
    </row>
    <row r="449" spans="1:20" ht="31.5">
      <c r="A449" s="63"/>
      <c r="B449" s="72"/>
      <c r="C449" s="61" t="s">
        <v>872</v>
      </c>
      <c r="D449" s="72" t="s">
        <v>948</v>
      </c>
      <c r="E449" s="63" t="s">
        <v>270</v>
      </c>
      <c r="F449" s="86">
        <v>190</v>
      </c>
      <c r="G449" s="64" t="str">
        <f t="shared" si="8"/>
        <v>K</v>
      </c>
      <c r="H449" s="86">
        <v>746</v>
      </c>
      <c r="I449" s="65">
        <v>18</v>
      </c>
      <c r="J449" s="65">
        <v>0</v>
      </c>
      <c r="K449" s="65">
        <v>1</v>
      </c>
      <c r="L449" s="65" t="s">
        <v>274</v>
      </c>
      <c r="M449" s="63" t="str">
        <f t="shared" si="9"/>
        <v>X</v>
      </c>
      <c r="N449" s="63" t="s">
        <v>894</v>
      </c>
      <c r="O449" s="65" t="s">
        <v>942</v>
      </c>
      <c r="P449" s="63">
        <v>0</v>
      </c>
      <c r="Q449" s="63"/>
      <c r="R449" s="51"/>
      <c r="S449" s="51"/>
      <c r="T449" s="51"/>
    </row>
    <row r="450" spans="1:20" ht="31.5">
      <c r="A450" s="66"/>
      <c r="B450" s="67"/>
      <c r="C450" s="68" t="s">
        <v>872</v>
      </c>
      <c r="D450" s="67" t="s">
        <v>949</v>
      </c>
      <c r="E450" s="66" t="s">
        <v>265</v>
      </c>
      <c r="F450" s="84">
        <v>109</v>
      </c>
      <c r="G450" s="70" t="str">
        <f t="shared" si="8"/>
        <v>K</v>
      </c>
      <c r="H450" s="84">
        <v>412</v>
      </c>
      <c r="I450" s="71">
        <v>6</v>
      </c>
      <c r="J450" s="71">
        <v>0</v>
      </c>
      <c r="K450" s="71">
        <v>0</v>
      </c>
      <c r="L450" s="71" t="s">
        <v>290</v>
      </c>
      <c r="M450" s="66" t="str">
        <f t="shared" si="9"/>
        <v>C</v>
      </c>
      <c r="N450" s="66" t="s">
        <v>880</v>
      </c>
      <c r="O450" s="71" t="s">
        <v>942</v>
      </c>
      <c r="P450" s="66">
        <v>0</v>
      </c>
      <c r="Q450" s="66"/>
      <c r="R450" s="51"/>
      <c r="S450" s="51"/>
      <c r="T450" s="51"/>
    </row>
    <row r="451" spans="1:20" ht="47.25">
      <c r="A451" s="59">
        <f t="shared" ref="A451:A460" si="11">IF(LEN(B451)=0,"",SUBTOTAL(3,$B$3:B451))</f>
        <v>9</v>
      </c>
      <c r="B451" s="60" t="s">
        <v>950</v>
      </c>
      <c r="C451" s="61" t="s">
        <v>950</v>
      </c>
      <c r="D451" s="72" t="s">
        <v>951</v>
      </c>
      <c r="E451" s="63" t="s">
        <v>265</v>
      </c>
      <c r="F451" s="73">
        <v>102</v>
      </c>
      <c r="G451" s="64" t="str">
        <f t="shared" si="8"/>
        <v>K</v>
      </c>
      <c r="H451" s="73">
        <v>352</v>
      </c>
      <c r="I451" s="63">
        <v>22</v>
      </c>
      <c r="J451" s="63">
        <v>0</v>
      </c>
      <c r="K451" s="63">
        <v>0</v>
      </c>
      <c r="L451" s="63" t="s">
        <v>274</v>
      </c>
      <c r="M451" s="63" t="str">
        <f t="shared" si="9"/>
        <v>X</v>
      </c>
      <c r="N451" s="63" t="s">
        <v>952</v>
      </c>
      <c r="O451" s="63" t="s">
        <v>953</v>
      </c>
      <c r="P451" s="63">
        <v>0</v>
      </c>
      <c r="Q451" s="63"/>
      <c r="R451" s="51"/>
      <c r="S451" s="51"/>
      <c r="T451" s="51"/>
    </row>
    <row r="452" spans="1:20" ht="31.5">
      <c r="A452" s="66" t="str">
        <f t="shared" si="11"/>
        <v/>
      </c>
      <c r="B452" s="67"/>
      <c r="C452" s="68" t="s">
        <v>950</v>
      </c>
      <c r="D452" s="67" t="s">
        <v>954</v>
      </c>
      <c r="E452" s="66" t="s">
        <v>265</v>
      </c>
      <c r="F452" s="74">
        <v>88</v>
      </c>
      <c r="G452" s="70" t="str">
        <f t="shared" si="8"/>
        <v>K</v>
      </c>
      <c r="H452" s="74">
        <v>358</v>
      </c>
      <c r="I452" s="66">
        <v>16</v>
      </c>
      <c r="J452" s="66">
        <v>0</v>
      </c>
      <c r="K452" s="66">
        <v>0</v>
      </c>
      <c r="L452" s="66" t="s">
        <v>318</v>
      </c>
      <c r="M452" s="66" t="str">
        <f t="shared" si="9"/>
        <v>X</v>
      </c>
      <c r="N452" s="66" t="s">
        <v>955</v>
      </c>
      <c r="O452" s="66" t="s">
        <v>956</v>
      </c>
      <c r="P452" s="66">
        <v>0</v>
      </c>
      <c r="Q452" s="66"/>
      <c r="R452" s="51"/>
      <c r="S452" s="51"/>
      <c r="T452" s="51"/>
    </row>
    <row r="453" spans="1:20">
      <c r="A453" s="63" t="str">
        <f t="shared" si="11"/>
        <v/>
      </c>
      <c r="B453" s="72"/>
      <c r="C453" s="61" t="s">
        <v>950</v>
      </c>
      <c r="D453" s="72" t="s">
        <v>273</v>
      </c>
      <c r="E453" s="63" t="s">
        <v>265</v>
      </c>
      <c r="F453" s="73">
        <v>110</v>
      </c>
      <c r="G453" s="64" t="str">
        <f t="shared" si="8"/>
        <v>K</v>
      </c>
      <c r="H453" s="73">
        <v>429</v>
      </c>
      <c r="I453" s="63">
        <v>0</v>
      </c>
      <c r="J453" s="63">
        <v>0</v>
      </c>
      <c r="K453" s="63">
        <v>3</v>
      </c>
      <c r="L453" s="63" t="s">
        <v>318</v>
      </c>
      <c r="M453" s="63" t="str">
        <f t="shared" si="9"/>
        <v>X</v>
      </c>
      <c r="N453" s="63" t="s">
        <v>957</v>
      </c>
      <c r="O453" s="63" t="s">
        <v>958</v>
      </c>
      <c r="P453" s="63">
        <v>0</v>
      </c>
      <c r="Q453" s="63"/>
      <c r="R453" s="51"/>
      <c r="S453" s="51"/>
      <c r="T453" s="51"/>
    </row>
    <row r="454" spans="1:20" ht="31.5">
      <c r="A454" s="66" t="str">
        <f t="shared" si="11"/>
        <v/>
      </c>
      <c r="B454" s="67"/>
      <c r="C454" s="68" t="s">
        <v>950</v>
      </c>
      <c r="D454" s="67" t="s">
        <v>959</v>
      </c>
      <c r="E454" s="66" t="s">
        <v>270</v>
      </c>
      <c r="F454" s="74">
        <v>143</v>
      </c>
      <c r="G454" s="70" t="str">
        <f t="shared" si="8"/>
        <v>K</v>
      </c>
      <c r="H454" s="74">
        <v>592</v>
      </c>
      <c r="I454" s="66">
        <v>93</v>
      </c>
      <c r="J454" s="66">
        <v>70</v>
      </c>
      <c r="K454" s="66">
        <v>60</v>
      </c>
      <c r="L454" s="66" t="s">
        <v>274</v>
      </c>
      <c r="M454" s="66" t="str">
        <f t="shared" si="9"/>
        <v>X</v>
      </c>
      <c r="N454" s="66" t="s">
        <v>960</v>
      </c>
      <c r="O454" s="66" t="s">
        <v>956</v>
      </c>
      <c r="P454" s="66">
        <v>0</v>
      </c>
      <c r="Q454" s="66"/>
      <c r="R454" s="51"/>
      <c r="S454" s="51"/>
      <c r="T454" s="51"/>
    </row>
    <row r="455" spans="1:20" ht="31.5">
      <c r="A455" s="63" t="str">
        <f t="shared" si="11"/>
        <v/>
      </c>
      <c r="B455" s="72"/>
      <c r="C455" s="61" t="s">
        <v>950</v>
      </c>
      <c r="D455" s="72" t="s">
        <v>961</v>
      </c>
      <c r="E455" s="63" t="s">
        <v>270</v>
      </c>
      <c r="F455" s="73">
        <v>102</v>
      </c>
      <c r="G455" s="64" t="str">
        <f t="shared" si="8"/>
        <v>K</v>
      </c>
      <c r="H455" s="73">
        <v>393</v>
      </c>
      <c r="I455" s="63">
        <v>35</v>
      </c>
      <c r="J455" s="63">
        <v>0</v>
      </c>
      <c r="K455" s="63">
        <v>8</v>
      </c>
      <c r="L455" s="63" t="s">
        <v>318</v>
      </c>
      <c r="M455" s="63" t="str">
        <f t="shared" si="9"/>
        <v>X</v>
      </c>
      <c r="N455" s="63" t="s">
        <v>962</v>
      </c>
      <c r="O455" s="63" t="s">
        <v>963</v>
      </c>
      <c r="P455" s="63">
        <v>0</v>
      </c>
      <c r="Q455" s="63"/>
      <c r="R455" s="51"/>
      <c r="S455" s="51"/>
      <c r="T455" s="51"/>
    </row>
    <row r="456" spans="1:20" ht="47.25">
      <c r="A456" s="66" t="str">
        <f t="shared" si="11"/>
        <v/>
      </c>
      <c r="B456" s="67"/>
      <c r="C456" s="68" t="s">
        <v>950</v>
      </c>
      <c r="D456" s="67" t="s">
        <v>964</v>
      </c>
      <c r="E456" s="66" t="s">
        <v>270</v>
      </c>
      <c r="F456" s="74">
        <v>142</v>
      </c>
      <c r="G456" s="70" t="str">
        <f t="shared" si="8"/>
        <v>K</v>
      </c>
      <c r="H456" s="74">
        <v>535</v>
      </c>
      <c r="I456" s="66">
        <v>16</v>
      </c>
      <c r="J456" s="66">
        <v>0</v>
      </c>
      <c r="K456" s="66">
        <v>21</v>
      </c>
      <c r="L456" s="71" t="s">
        <v>290</v>
      </c>
      <c r="M456" s="66" t="str">
        <f t="shared" si="9"/>
        <v>C</v>
      </c>
      <c r="N456" s="66" t="s">
        <v>965</v>
      </c>
      <c r="O456" s="66" t="s">
        <v>958</v>
      </c>
      <c r="P456" s="66">
        <v>0</v>
      </c>
      <c r="Q456" s="66"/>
      <c r="R456" s="51"/>
      <c r="S456" s="51"/>
      <c r="T456" s="51"/>
    </row>
    <row r="457" spans="1:20" ht="63">
      <c r="A457" s="63" t="str">
        <f t="shared" si="11"/>
        <v/>
      </c>
      <c r="B457" s="72"/>
      <c r="C457" s="61" t="s">
        <v>950</v>
      </c>
      <c r="D457" s="72" t="s">
        <v>966</v>
      </c>
      <c r="E457" s="63" t="s">
        <v>265</v>
      </c>
      <c r="F457" s="73">
        <v>127</v>
      </c>
      <c r="G457" s="64" t="str">
        <f t="shared" si="8"/>
        <v>K</v>
      </c>
      <c r="H457" s="73">
        <v>352</v>
      </c>
      <c r="I457" s="63">
        <v>21</v>
      </c>
      <c r="J457" s="63">
        <v>3</v>
      </c>
      <c r="K457" s="63">
        <v>17</v>
      </c>
      <c r="L457" s="63" t="s">
        <v>318</v>
      </c>
      <c r="M457" s="63" t="str">
        <f t="shared" si="9"/>
        <v>X</v>
      </c>
      <c r="N457" s="63" t="s">
        <v>967</v>
      </c>
      <c r="O457" s="63" t="s">
        <v>968</v>
      </c>
      <c r="P457" s="63">
        <v>0</v>
      </c>
      <c r="Q457" s="63"/>
      <c r="R457" s="51"/>
      <c r="S457" s="51"/>
      <c r="T457" s="51"/>
    </row>
    <row r="458" spans="1:20" ht="63">
      <c r="A458" s="66" t="str">
        <f t="shared" si="11"/>
        <v/>
      </c>
      <c r="B458" s="67"/>
      <c r="C458" s="68" t="s">
        <v>950</v>
      </c>
      <c r="D458" s="67" t="s">
        <v>969</v>
      </c>
      <c r="E458" s="66" t="s">
        <v>270</v>
      </c>
      <c r="F458" s="74">
        <v>182</v>
      </c>
      <c r="G458" s="70" t="str">
        <f t="shared" si="8"/>
        <v>K</v>
      </c>
      <c r="H458" s="74">
        <v>673</v>
      </c>
      <c r="I458" s="66">
        <v>27</v>
      </c>
      <c r="J458" s="66">
        <v>0</v>
      </c>
      <c r="K458" s="66">
        <v>2</v>
      </c>
      <c r="L458" s="66" t="s">
        <v>274</v>
      </c>
      <c r="M458" s="66" t="str">
        <f t="shared" si="9"/>
        <v>X</v>
      </c>
      <c r="N458" s="66" t="s">
        <v>970</v>
      </c>
      <c r="O458" s="66" t="s">
        <v>971</v>
      </c>
      <c r="P458" s="66">
        <v>0</v>
      </c>
      <c r="Q458" s="66"/>
      <c r="R458" s="51"/>
      <c r="S458" s="51"/>
      <c r="T458" s="51"/>
    </row>
    <row r="459" spans="1:20" ht="63">
      <c r="A459" s="63" t="str">
        <f t="shared" si="11"/>
        <v/>
      </c>
      <c r="B459" s="72"/>
      <c r="C459" s="61" t="s">
        <v>950</v>
      </c>
      <c r="D459" s="72" t="s">
        <v>972</v>
      </c>
      <c r="E459" s="63" t="s">
        <v>265</v>
      </c>
      <c r="F459" s="73">
        <v>50</v>
      </c>
      <c r="G459" s="64" t="str">
        <f t="shared" si="8"/>
        <v>K</v>
      </c>
      <c r="H459" s="73">
        <v>188</v>
      </c>
      <c r="I459" s="63">
        <v>12</v>
      </c>
      <c r="J459" s="63">
        <v>6</v>
      </c>
      <c r="K459" s="63">
        <v>1</v>
      </c>
      <c r="L459" s="63" t="s">
        <v>311</v>
      </c>
      <c r="M459" s="63" t="str">
        <f t="shared" si="9"/>
        <v>X</v>
      </c>
      <c r="N459" s="63" t="s">
        <v>973</v>
      </c>
      <c r="O459" s="63" t="s">
        <v>974</v>
      </c>
      <c r="P459" s="63">
        <v>0</v>
      </c>
      <c r="Q459" s="63"/>
      <c r="R459" s="51"/>
      <c r="S459" s="51"/>
      <c r="T459" s="51"/>
    </row>
    <row r="460" spans="1:20" ht="63">
      <c r="A460" s="66" t="str">
        <f t="shared" si="11"/>
        <v/>
      </c>
      <c r="B460" s="67"/>
      <c r="C460" s="68" t="s">
        <v>950</v>
      </c>
      <c r="D460" s="67" t="s">
        <v>975</v>
      </c>
      <c r="E460" s="66" t="s">
        <v>270</v>
      </c>
      <c r="F460" s="74">
        <v>135</v>
      </c>
      <c r="G460" s="70" t="str">
        <f t="shared" si="8"/>
        <v>K</v>
      </c>
      <c r="H460" s="74">
        <v>531</v>
      </c>
      <c r="I460" s="66">
        <v>21</v>
      </c>
      <c r="J460" s="66">
        <v>15</v>
      </c>
      <c r="K460" s="66">
        <v>0</v>
      </c>
      <c r="L460" s="66" t="s">
        <v>351</v>
      </c>
      <c r="M460" s="66" t="str">
        <f t="shared" si="9"/>
        <v>X</v>
      </c>
      <c r="N460" s="66" t="s">
        <v>976</v>
      </c>
      <c r="O460" s="66" t="s">
        <v>977</v>
      </c>
      <c r="P460" s="66">
        <v>0</v>
      </c>
      <c r="Q460" s="66"/>
      <c r="R460" s="51"/>
      <c r="S460" s="51"/>
      <c r="T460" s="51"/>
    </row>
    <row r="461" spans="1:20" ht="63">
      <c r="A461" s="63"/>
      <c r="B461" s="72"/>
      <c r="C461" s="61" t="s">
        <v>950</v>
      </c>
      <c r="D461" s="72" t="s">
        <v>978</v>
      </c>
      <c r="E461" s="63" t="s">
        <v>270</v>
      </c>
      <c r="F461" s="73">
        <v>145</v>
      </c>
      <c r="G461" s="64" t="str">
        <f t="shared" si="8"/>
        <v>K</v>
      </c>
      <c r="H461" s="73">
        <v>602</v>
      </c>
      <c r="I461" s="63">
        <v>25</v>
      </c>
      <c r="J461" s="63">
        <v>7</v>
      </c>
      <c r="K461" s="63">
        <v>0</v>
      </c>
      <c r="L461" s="63" t="s">
        <v>351</v>
      </c>
      <c r="M461" s="63" t="str">
        <f t="shared" si="9"/>
        <v>X</v>
      </c>
      <c r="N461" s="63" t="s">
        <v>979</v>
      </c>
      <c r="O461" s="63" t="s">
        <v>980</v>
      </c>
      <c r="P461" s="63">
        <v>0</v>
      </c>
      <c r="Q461" s="63"/>
      <c r="R461" s="51"/>
      <c r="S461" s="51"/>
      <c r="T461" s="51"/>
    </row>
    <row r="462" spans="1:20" ht="94.5">
      <c r="A462" s="66"/>
      <c r="B462" s="67"/>
      <c r="C462" s="68" t="s">
        <v>950</v>
      </c>
      <c r="D462" s="67" t="s">
        <v>981</v>
      </c>
      <c r="E462" s="66" t="s">
        <v>270</v>
      </c>
      <c r="F462" s="74">
        <v>186</v>
      </c>
      <c r="G462" s="70" t="str">
        <f t="shared" si="8"/>
        <v>K</v>
      </c>
      <c r="H462" s="74">
        <v>751</v>
      </c>
      <c r="I462" s="66">
        <v>12</v>
      </c>
      <c r="J462" s="66">
        <v>6</v>
      </c>
      <c r="K462" s="66">
        <v>16</v>
      </c>
      <c r="L462" s="66" t="s">
        <v>274</v>
      </c>
      <c r="M462" s="66" t="str">
        <f t="shared" si="9"/>
        <v>X</v>
      </c>
      <c r="N462" s="66" t="s">
        <v>982</v>
      </c>
      <c r="O462" s="66" t="s">
        <v>980</v>
      </c>
      <c r="P462" s="66">
        <v>0</v>
      </c>
      <c r="Q462" s="66"/>
      <c r="R462" s="51"/>
      <c r="S462" s="51"/>
      <c r="T462" s="51"/>
    </row>
    <row r="463" spans="1:20" ht="63">
      <c r="A463" s="63"/>
      <c r="B463" s="72"/>
      <c r="C463" s="61" t="s">
        <v>950</v>
      </c>
      <c r="D463" s="72" t="s">
        <v>983</v>
      </c>
      <c r="E463" s="63" t="s">
        <v>270</v>
      </c>
      <c r="F463" s="73">
        <v>149</v>
      </c>
      <c r="G463" s="64" t="str">
        <f t="shared" si="8"/>
        <v>K</v>
      </c>
      <c r="H463" s="73">
        <v>621</v>
      </c>
      <c r="I463" s="63">
        <v>20</v>
      </c>
      <c r="J463" s="63">
        <v>3</v>
      </c>
      <c r="K463" s="63">
        <v>3</v>
      </c>
      <c r="L463" s="63" t="s">
        <v>318</v>
      </c>
      <c r="M463" s="63" t="str">
        <f t="shared" si="9"/>
        <v>X</v>
      </c>
      <c r="N463" s="63" t="s">
        <v>984</v>
      </c>
      <c r="O463" s="63" t="s">
        <v>985</v>
      </c>
      <c r="P463" s="63">
        <v>0</v>
      </c>
      <c r="Q463" s="63"/>
      <c r="R463" s="51"/>
      <c r="S463" s="51"/>
      <c r="T463" s="51"/>
    </row>
    <row r="464" spans="1:20" ht="31.5">
      <c r="A464" s="66"/>
      <c r="B464" s="67"/>
      <c r="C464" s="68" t="s">
        <v>950</v>
      </c>
      <c r="D464" s="67" t="s">
        <v>284</v>
      </c>
      <c r="E464" s="66" t="s">
        <v>270</v>
      </c>
      <c r="F464" s="74">
        <v>155</v>
      </c>
      <c r="G464" s="70" t="str">
        <f t="shared" si="8"/>
        <v>K</v>
      </c>
      <c r="H464" s="74">
        <v>584</v>
      </c>
      <c r="I464" s="66">
        <v>11</v>
      </c>
      <c r="J464" s="66">
        <v>1</v>
      </c>
      <c r="K464" s="66">
        <v>0</v>
      </c>
      <c r="L464" s="66" t="s">
        <v>274</v>
      </c>
      <c r="M464" s="66" t="str">
        <f t="shared" si="9"/>
        <v>X</v>
      </c>
      <c r="N464" s="66" t="s">
        <v>986</v>
      </c>
      <c r="O464" s="66" t="s">
        <v>987</v>
      </c>
      <c r="P464" s="66">
        <v>0</v>
      </c>
      <c r="Q464" s="66"/>
      <c r="R464" s="51"/>
      <c r="S464" s="51"/>
      <c r="T464" s="51"/>
    </row>
    <row r="465" spans="1:20" ht="31.5">
      <c r="A465" s="63"/>
      <c r="B465" s="72"/>
      <c r="C465" s="61" t="s">
        <v>950</v>
      </c>
      <c r="D465" s="72" t="s">
        <v>988</v>
      </c>
      <c r="E465" s="63" t="s">
        <v>265</v>
      </c>
      <c r="F465" s="73">
        <v>100</v>
      </c>
      <c r="G465" s="64" t="str">
        <f t="shared" si="8"/>
        <v>K</v>
      </c>
      <c r="H465" s="73">
        <v>397</v>
      </c>
      <c r="I465" s="63">
        <v>2</v>
      </c>
      <c r="J465" s="63">
        <v>0</v>
      </c>
      <c r="K465" s="63">
        <v>8</v>
      </c>
      <c r="L465" s="63" t="s">
        <v>301</v>
      </c>
      <c r="M465" s="63" t="str">
        <f t="shared" si="9"/>
        <v>X</v>
      </c>
      <c r="N465" s="63" t="s">
        <v>989</v>
      </c>
      <c r="O465" s="63" t="s">
        <v>990</v>
      </c>
      <c r="P465" s="63">
        <v>0</v>
      </c>
      <c r="Q465" s="63"/>
      <c r="R465" s="51"/>
      <c r="S465" s="51"/>
      <c r="T465" s="51"/>
    </row>
    <row r="466" spans="1:20" ht="31.5">
      <c r="A466" s="66"/>
      <c r="B466" s="67"/>
      <c r="C466" s="68" t="s">
        <v>950</v>
      </c>
      <c r="D466" s="67" t="s">
        <v>991</v>
      </c>
      <c r="E466" s="66" t="s">
        <v>270</v>
      </c>
      <c r="F466" s="74">
        <v>101</v>
      </c>
      <c r="G466" s="70" t="str">
        <f t="shared" si="8"/>
        <v>K</v>
      </c>
      <c r="H466" s="74">
        <v>415</v>
      </c>
      <c r="I466" s="66">
        <v>13</v>
      </c>
      <c r="J466" s="66">
        <v>12</v>
      </c>
      <c r="K466" s="66">
        <v>3</v>
      </c>
      <c r="L466" s="66" t="s">
        <v>311</v>
      </c>
      <c r="M466" s="66" t="str">
        <f t="shared" si="9"/>
        <v>X</v>
      </c>
      <c r="N466" s="66" t="s">
        <v>992</v>
      </c>
      <c r="O466" s="66" t="s">
        <v>993</v>
      </c>
      <c r="P466" s="66">
        <v>0</v>
      </c>
      <c r="Q466" s="66"/>
      <c r="R466" s="51"/>
      <c r="S466" s="51"/>
      <c r="T466" s="51"/>
    </row>
    <row r="467" spans="1:20" ht="63">
      <c r="A467" s="63"/>
      <c r="B467" s="72"/>
      <c r="C467" s="61" t="s">
        <v>950</v>
      </c>
      <c r="D467" s="72" t="s">
        <v>994</v>
      </c>
      <c r="E467" s="63" t="s">
        <v>270</v>
      </c>
      <c r="F467" s="73">
        <v>133</v>
      </c>
      <c r="G467" s="64" t="str">
        <f t="shared" si="8"/>
        <v>K</v>
      </c>
      <c r="H467" s="73">
        <v>576</v>
      </c>
      <c r="I467" s="63">
        <v>13</v>
      </c>
      <c r="J467" s="63">
        <v>3</v>
      </c>
      <c r="K467" s="63">
        <v>5</v>
      </c>
      <c r="L467" s="63" t="s">
        <v>301</v>
      </c>
      <c r="M467" s="63" t="str">
        <f t="shared" si="9"/>
        <v>X</v>
      </c>
      <c r="N467" s="63" t="s">
        <v>995</v>
      </c>
      <c r="O467" s="63" t="s">
        <v>661</v>
      </c>
      <c r="P467" s="63">
        <v>0</v>
      </c>
      <c r="Q467" s="63"/>
      <c r="R467" s="51"/>
      <c r="S467" s="51"/>
      <c r="T467" s="51"/>
    </row>
    <row r="468" spans="1:20" ht="47.25">
      <c r="A468" s="66"/>
      <c r="B468" s="67"/>
      <c r="C468" s="68" t="s">
        <v>950</v>
      </c>
      <c r="D468" s="67" t="s">
        <v>996</v>
      </c>
      <c r="E468" s="66" t="s">
        <v>270</v>
      </c>
      <c r="F468" s="74">
        <v>137</v>
      </c>
      <c r="G468" s="70" t="str">
        <f t="shared" si="8"/>
        <v>K</v>
      </c>
      <c r="H468" s="74">
        <v>566</v>
      </c>
      <c r="I468" s="66">
        <v>14</v>
      </c>
      <c r="J468" s="66">
        <v>5</v>
      </c>
      <c r="K468" s="66">
        <v>15</v>
      </c>
      <c r="L468" s="66" t="s">
        <v>301</v>
      </c>
      <c r="M468" s="66" t="str">
        <f t="shared" si="9"/>
        <v>X</v>
      </c>
      <c r="N468" s="66" t="s">
        <v>997</v>
      </c>
      <c r="O468" s="66" t="s">
        <v>998</v>
      </c>
      <c r="P468" s="66">
        <v>0</v>
      </c>
      <c r="Q468" s="66"/>
      <c r="R468" s="51"/>
      <c r="S468" s="51"/>
      <c r="T468" s="51"/>
    </row>
    <row r="469" spans="1:20" ht="31.5">
      <c r="A469" s="63"/>
      <c r="B469" s="72"/>
      <c r="C469" s="61" t="s">
        <v>950</v>
      </c>
      <c r="D469" s="72" t="s">
        <v>999</v>
      </c>
      <c r="E469" s="63" t="s">
        <v>265</v>
      </c>
      <c r="F469" s="73">
        <v>67</v>
      </c>
      <c r="G469" s="64" t="str">
        <f t="shared" si="8"/>
        <v>K</v>
      </c>
      <c r="H469" s="73">
        <v>286</v>
      </c>
      <c r="I469" s="63">
        <v>61</v>
      </c>
      <c r="J469" s="63">
        <v>6</v>
      </c>
      <c r="K469" s="63">
        <v>0</v>
      </c>
      <c r="L469" s="63" t="s">
        <v>301</v>
      </c>
      <c r="M469" s="63" t="str">
        <f t="shared" si="9"/>
        <v>X</v>
      </c>
      <c r="N469" s="63" t="s">
        <v>1000</v>
      </c>
      <c r="O469" s="63" t="s">
        <v>998</v>
      </c>
      <c r="P469" s="63">
        <v>0</v>
      </c>
      <c r="Q469" s="63"/>
      <c r="R469" s="51"/>
      <c r="S469" s="51"/>
      <c r="T469" s="51"/>
    </row>
    <row r="470" spans="1:20" ht="47.25">
      <c r="A470" s="66"/>
      <c r="B470" s="67"/>
      <c r="C470" s="68" t="s">
        <v>950</v>
      </c>
      <c r="D470" s="67" t="s">
        <v>1001</v>
      </c>
      <c r="E470" s="66" t="s">
        <v>270</v>
      </c>
      <c r="F470" s="74">
        <v>139</v>
      </c>
      <c r="G470" s="70" t="str">
        <f t="shared" si="8"/>
        <v>K</v>
      </c>
      <c r="H470" s="74">
        <v>561</v>
      </c>
      <c r="I470" s="66">
        <v>18</v>
      </c>
      <c r="J470" s="66">
        <v>6</v>
      </c>
      <c r="K470" s="66">
        <v>28</v>
      </c>
      <c r="L470" s="66" t="s">
        <v>301</v>
      </c>
      <c r="M470" s="66" t="str">
        <f t="shared" si="9"/>
        <v>X</v>
      </c>
      <c r="N470" s="66" t="s">
        <v>1002</v>
      </c>
      <c r="O470" s="66" t="s">
        <v>1003</v>
      </c>
      <c r="P470" s="66">
        <v>0</v>
      </c>
      <c r="Q470" s="66"/>
      <c r="R470" s="51"/>
      <c r="S470" s="51"/>
      <c r="T470" s="51"/>
    </row>
    <row r="471" spans="1:20" ht="63">
      <c r="A471" s="63"/>
      <c r="B471" s="72"/>
      <c r="C471" s="61" t="s">
        <v>950</v>
      </c>
      <c r="D471" s="72" t="s">
        <v>1004</v>
      </c>
      <c r="E471" s="63" t="s">
        <v>270</v>
      </c>
      <c r="F471" s="73">
        <v>252</v>
      </c>
      <c r="G471" s="64" t="str">
        <f t="shared" si="8"/>
        <v>K</v>
      </c>
      <c r="H471" s="73">
        <v>1026</v>
      </c>
      <c r="I471" s="63">
        <v>18</v>
      </c>
      <c r="J471" s="63">
        <v>0</v>
      </c>
      <c r="K471" s="63">
        <v>15</v>
      </c>
      <c r="L471" s="63" t="s">
        <v>274</v>
      </c>
      <c r="M471" s="63" t="str">
        <f t="shared" si="9"/>
        <v>X</v>
      </c>
      <c r="N471" s="63" t="s">
        <v>1005</v>
      </c>
      <c r="O471" s="63" t="s">
        <v>1006</v>
      </c>
      <c r="P471" s="63">
        <v>0</v>
      </c>
      <c r="Q471" s="63"/>
      <c r="R471" s="51"/>
      <c r="S471" s="51"/>
      <c r="T471" s="51"/>
    </row>
    <row r="472" spans="1:20" ht="31.5">
      <c r="A472" s="66"/>
      <c r="B472" s="67"/>
      <c r="C472" s="68" t="s">
        <v>950</v>
      </c>
      <c r="D472" s="67" t="s">
        <v>278</v>
      </c>
      <c r="E472" s="66" t="s">
        <v>270</v>
      </c>
      <c r="F472" s="74">
        <v>104</v>
      </c>
      <c r="G472" s="70" t="str">
        <f t="shared" si="8"/>
        <v>K</v>
      </c>
      <c r="H472" s="74">
        <v>396</v>
      </c>
      <c r="I472" s="66">
        <v>12</v>
      </c>
      <c r="J472" s="66">
        <v>15</v>
      </c>
      <c r="K472" s="66">
        <v>0</v>
      </c>
      <c r="L472" s="66" t="s">
        <v>318</v>
      </c>
      <c r="M472" s="66" t="str">
        <f t="shared" si="9"/>
        <v>X</v>
      </c>
      <c r="N472" s="66" t="s">
        <v>1007</v>
      </c>
      <c r="O472" s="66" t="s">
        <v>1008</v>
      </c>
      <c r="P472" s="66">
        <v>0</v>
      </c>
      <c r="Q472" s="66"/>
      <c r="R472" s="51"/>
      <c r="S472" s="51"/>
      <c r="T472" s="51"/>
    </row>
    <row r="473" spans="1:20" ht="63">
      <c r="A473" s="63"/>
      <c r="B473" s="72"/>
      <c r="C473" s="61" t="s">
        <v>950</v>
      </c>
      <c r="D473" s="72" t="s">
        <v>1009</v>
      </c>
      <c r="E473" s="63" t="s">
        <v>270</v>
      </c>
      <c r="F473" s="73">
        <v>214</v>
      </c>
      <c r="G473" s="64" t="str">
        <f t="shared" si="8"/>
        <v>K</v>
      </c>
      <c r="H473" s="73">
        <v>827</v>
      </c>
      <c r="I473" s="63">
        <v>16</v>
      </c>
      <c r="J473" s="63">
        <v>11</v>
      </c>
      <c r="K473" s="63">
        <v>11</v>
      </c>
      <c r="L473" s="63" t="s">
        <v>274</v>
      </c>
      <c r="M473" s="63" t="str">
        <f t="shared" si="9"/>
        <v>X</v>
      </c>
      <c r="N473" s="63" t="s">
        <v>1010</v>
      </c>
      <c r="O473" s="63" t="s">
        <v>1011</v>
      </c>
      <c r="P473" s="63">
        <v>0</v>
      </c>
      <c r="Q473" s="63"/>
      <c r="R473" s="51"/>
      <c r="S473" s="51"/>
      <c r="T473" s="51"/>
    </row>
    <row r="474" spans="1:20" ht="31.5">
      <c r="A474" s="66"/>
      <c r="B474" s="67"/>
      <c r="C474" s="68" t="s">
        <v>950</v>
      </c>
      <c r="D474" s="67" t="s">
        <v>1012</v>
      </c>
      <c r="E474" s="66" t="s">
        <v>270</v>
      </c>
      <c r="F474" s="74">
        <v>156</v>
      </c>
      <c r="G474" s="70" t="str">
        <f t="shared" si="8"/>
        <v>K</v>
      </c>
      <c r="H474" s="74">
        <v>552</v>
      </c>
      <c r="I474" s="66">
        <v>6</v>
      </c>
      <c r="J474" s="66">
        <v>8</v>
      </c>
      <c r="K474" s="66">
        <v>4</v>
      </c>
      <c r="L474" s="66" t="s">
        <v>318</v>
      </c>
      <c r="M474" s="66" t="str">
        <f t="shared" si="9"/>
        <v>X</v>
      </c>
      <c r="N474" s="66" t="s">
        <v>1013</v>
      </c>
      <c r="O474" s="66" t="s">
        <v>1014</v>
      </c>
      <c r="P474" s="66">
        <v>0</v>
      </c>
      <c r="Q474" s="66"/>
      <c r="R474" s="51"/>
      <c r="S474" s="51"/>
      <c r="T474" s="51"/>
    </row>
    <row r="475" spans="1:20" ht="47.25">
      <c r="A475" s="63"/>
      <c r="B475" s="72"/>
      <c r="C475" s="61" t="s">
        <v>950</v>
      </c>
      <c r="D475" s="72" t="s">
        <v>1015</v>
      </c>
      <c r="E475" s="63" t="s">
        <v>270</v>
      </c>
      <c r="F475" s="73">
        <v>122</v>
      </c>
      <c r="G475" s="64" t="str">
        <f t="shared" si="8"/>
        <v>K</v>
      </c>
      <c r="H475" s="73">
        <v>478</v>
      </c>
      <c r="I475" s="63">
        <v>62</v>
      </c>
      <c r="J475" s="63">
        <v>0</v>
      </c>
      <c r="K475" s="63">
        <v>0</v>
      </c>
      <c r="L475" s="63" t="s">
        <v>274</v>
      </c>
      <c r="M475" s="63" t="str">
        <f t="shared" si="9"/>
        <v>X</v>
      </c>
      <c r="N475" s="63" t="s">
        <v>1016</v>
      </c>
      <c r="O475" s="63" t="s">
        <v>1017</v>
      </c>
      <c r="P475" s="63">
        <v>0</v>
      </c>
      <c r="Q475" s="63"/>
      <c r="R475" s="51"/>
      <c r="S475" s="51"/>
      <c r="T475" s="51"/>
    </row>
    <row r="476" spans="1:20" ht="47.25">
      <c r="A476" s="66"/>
      <c r="B476" s="67"/>
      <c r="C476" s="68" t="s">
        <v>950</v>
      </c>
      <c r="D476" s="67" t="s">
        <v>276</v>
      </c>
      <c r="E476" s="66" t="s">
        <v>270</v>
      </c>
      <c r="F476" s="74">
        <v>119</v>
      </c>
      <c r="G476" s="70" t="str">
        <f t="shared" si="8"/>
        <v>K</v>
      </c>
      <c r="H476" s="74">
        <v>406</v>
      </c>
      <c r="I476" s="66">
        <v>7</v>
      </c>
      <c r="J476" s="66">
        <v>0</v>
      </c>
      <c r="K476" s="66">
        <v>0</v>
      </c>
      <c r="L476" s="66" t="s">
        <v>274</v>
      </c>
      <c r="M476" s="66" t="str">
        <f t="shared" si="9"/>
        <v>X</v>
      </c>
      <c r="N476" s="66" t="s">
        <v>1018</v>
      </c>
      <c r="O476" s="66" t="s">
        <v>1019</v>
      </c>
      <c r="P476" s="66">
        <v>0</v>
      </c>
      <c r="Q476" s="66"/>
      <c r="R476" s="51"/>
      <c r="S476" s="51"/>
      <c r="T476" s="51"/>
    </row>
    <row r="477" spans="1:20" ht="31.5">
      <c r="A477" s="63"/>
      <c r="B477" s="72"/>
      <c r="C477" s="61" t="s">
        <v>950</v>
      </c>
      <c r="D477" s="72" t="s">
        <v>1020</v>
      </c>
      <c r="E477" s="63" t="s">
        <v>270</v>
      </c>
      <c r="F477" s="73">
        <v>162</v>
      </c>
      <c r="G477" s="64" t="str">
        <f t="shared" si="8"/>
        <v>K</v>
      </c>
      <c r="H477" s="73">
        <v>677</v>
      </c>
      <c r="I477" s="63">
        <v>135</v>
      </c>
      <c r="J477" s="63">
        <v>8</v>
      </c>
      <c r="K477" s="63">
        <v>18</v>
      </c>
      <c r="L477" s="63" t="s">
        <v>301</v>
      </c>
      <c r="M477" s="63" t="str">
        <f t="shared" si="9"/>
        <v>X</v>
      </c>
      <c r="N477" s="63" t="s">
        <v>1021</v>
      </c>
      <c r="O477" s="63" t="s">
        <v>1022</v>
      </c>
      <c r="P477" s="63">
        <v>0</v>
      </c>
      <c r="Q477" s="63"/>
      <c r="R477" s="51"/>
      <c r="S477" s="51"/>
      <c r="T477" s="51"/>
    </row>
    <row r="478" spans="1:20" ht="31.5">
      <c r="A478" s="66"/>
      <c r="B478" s="67"/>
      <c r="C478" s="68" t="s">
        <v>950</v>
      </c>
      <c r="D478" s="67" t="s">
        <v>1023</v>
      </c>
      <c r="E478" s="66" t="s">
        <v>265</v>
      </c>
      <c r="F478" s="74">
        <v>74</v>
      </c>
      <c r="G478" s="70" t="str">
        <f t="shared" si="8"/>
        <v>K</v>
      </c>
      <c r="H478" s="74">
        <v>298</v>
      </c>
      <c r="I478" s="66">
        <v>55</v>
      </c>
      <c r="J478" s="66">
        <v>5</v>
      </c>
      <c r="K478" s="66">
        <v>7</v>
      </c>
      <c r="L478" s="66" t="s">
        <v>274</v>
      </c>
      <c r="M478" s="66" t="str">
        <f t="shared" si="9"/>
        <v>X</v>
      </c>
      <c r="N478" s="66" t="s">
        <v>1024</v>
      </c>
      <c r="O478" s="66" t="s">
        <v>1025</v>
      </c>
      <c r="P478" s="66">
        <v>0</v>
      </c>
      <c r="Q478" s="66"/>
      <c r="R478" s="51"/>
      <c r="S478" s="51"/>
      <c r="T478" s="51"/>
    </row>
    <row r="479" spans="1:20" ht="47.25">
      <c r="A479" s="63"/>
      <c r="B479" s="72"/>
      <c r="C479" s="61" t="s">
        <v>950</v>
      </c>
      <c r="D479" s="72" t="s">
        <v>1026</v>
      </c>
      <c r="E479" s="63" t="s">
        <v>270</v>
      </c>
      <c r="F479" s="73">
        <v>111</v>
      </c>
      <c r="G479" s="64" t="str">
        <f t="shared" si="8"/>
        <v>K</v>
      </c>
      <c r="H479" s="73">
        <v>416</v>
      </c>
      <c r="I479" s="63">
        <v>61</v>
      </c>
      <c r="J479" s="63">
        <v>0</v>
      </c>
      <c r="K479" s="63">
        <v>13</v>
      </c>
      <c r="L479" s="63" t="s">
        <v>274</v>
      </c>
      <c r="M479" s="63" t="str">
        <f t="shared" si="9"/>
        <v>X</v>
      </c>
      <c r="N479" s="63" t="s">
        <v>1027</v>
      </c>
      <c r="O479" s="63" t="s">
        <v>1028</v>
      </c>
      <c r="P479" s="63">
        <v>0</v>
      </c>
      <c r="Q479" s="63"/>
      <c r="R479" s="51"/>
      <c r="S479" s="51"/>
      <c r="T479" s="51"/>
    </row>
    <row r="480" spans="1:20" ht="47.25">
      <c r="A480" s="66"/>
      <c r="B480" s="67"/>
      <c r="C480" s="68" t="s">
        <v>950</v>
      </c>
      <c r="D480" s="67" t="s">
        <v>1029</v>
      </c>
      <c r="E480" s="66" t="s">
        <v>270</v>
      </c>
      <c r="F480" s="74">
        <v>175</v>
      </c>
      <c r="G480" s="70" t="str">
        <f t="shared" si="8"/>
        <v>K</v>
      </c>
      <c r="H480" s="74">
        <v>739</v>
      </c>
      <c r="I480" s="66">
        <v>150</v>
      </c>
      <c r="J480" s="66">
        <v>8</v>
      </c>
      <c r="K480" s="66">
        <v>19</v>
      </c>
      <c r="L480" s="66" t="s">
        <v>274</v>
      </c>
      <c r="M480" s="66" t="str">
        <f t="shared" si="9"/>
        <v>X</v>
      </c>
      <c r="N480" s="66" t="s">
        <v>1030</v>
      </c>
      <c r="O480" s="66" t="s">
        <v>1031</v>
      </c>
      <c r="P480" s="66">
        <v>0</v>
      </c>
      <c r="Q480" s="66"/>
      <c r="R480" s="51"/>
      <c r="S480" s="51"/>
      <c r="T480" s="51"/>
    </row>
    <row r="481" spans="1:20" ht="47.25">
      <c r="A481" s="63"/>
      <c r="B481" s="72"/>
      <c r="C481" s="61" t="s">
        <v>950</v>
      </c>
      <c r="D481" s="72" t="s">
        <v>1032</v>
      </c>
      <c r="E481" s="63" t="s">
        <v>265</v>
      </c>
      <c r="F481" s="73">
        <v>92</v>
      </c>
      <c r="G481" s="64" t="str">
        <f t="shared" si="8"/>
        <v>K</v>
      </c>
      <c r="H481" s="73">
        <v>379</v>
      </c>
      <c r="I481" s="63">
        <v>86</v>
      </c>
      <c r="J481" s="63">
        <v>13</v>
      </c>
      <c r="K481" s="63">
        <v>10</v>
      </c>
      <c r="L481" s="63" t="s">
        <v>318</v>
      </c>
      <c r="M481" s="63" t="str">
        <f t="shared" si="9"/>
        <v>X</v>
      </c>
      <c r="N481" s="63" t="s">
        <v>1033</v>
      </c>
      <c r="O481" s="63" t="s">
        <v>1034</v>
      </c>
      <c r="P481" s="63">
        <v>0</v>
      </c>
      <c r="Q481" s="63"/>
      <c r="R481" s="51"/>
      <c r="S481" s="51"/>
      <c r="T481" s="51"/>
    </row>
    <row r="482" spans="1:20" ht="31.5">
      <c r="A482" s="66"/>
      <c r="B482" s="67"/>
      <c r="C482" s="68" t="s">
        <v>950</v>
      </c>
      <c r="D482" s="67" t="s">
        <v>1035</v>
      </c>
      <c r="E482" s="66" t="s">
        <v>265</v>
      </c>
      <c r="F482" s="74">
        <v>92</v>
      </c>
      <c r="G482" s="70" t="str">
        <f t="shared" si="8"/>
        <v>K</v>
      </c>
      <c r="H482" s="74">
        <v>379</v>
      </c>
      <c r="I482" s="66">
        <v>94</v>
      </c>
      <c r="J482" s="66">
        <v>7</v>
      </c>
      <c r="K482" s="66">
        <v>0</v>
      </c>
      <c r="L482" s="66" t="s">
        <v>318</v>
      </c>
      <c r="M482" s="66" t="str">
        <f t="shared" si="9"/>
        <v>X</v>
      </c>
      <c r="N482" s="66" t="s">
        <v>1036</v>
      </c>
      <c r="O482" s="66" t="s">
        <v>1037</v>
      </c>
      <c r="P482" s="66">
        <v>0</v>
      </c>
      <c r="Q482" s="66"/>
      <c r="R482" s="51"/>
      <c r="S482" s="51"/>
      <c r="T482" s="51"/>
    </row>
    <row r="483" spans="1:20" ht="31.5">
      <c r="A483" s="63"/>
      <c r="B483" s="72"/>
      <c r="C483" s="61" t="s">
        <v>950</v>
      </c>
      <c r="D483" s="72" t="s">
        <v>1038</v>
      </c>
      <c r="E483" s="63" t="s">
        <v>265</v>
      </c>
      <c r="F483" s="73">
        <v>113</v>
      </c>
      <c r="G483" s="64" t="str">
        <f t="shared" si="8"/>
        <v>K</v>
      </c>
      <c r="H483" s="73">
        <v>487</v>
      </c>
      <c r="I483" s="63">
        <v>110</v>
      </c>
      <c r="J483" s="63">
        <v>8</v>
      </c>
      <c r="K483" s="63">
        <v>0</v>
      </c>
      <c r="L483" s="63" t="s">
        <v>274</v>
      </c>
      <c r="M483" s="63" t="str">
        <f t="shared" si="9"/>
        <v>X</v>
      </c>
      <c r="N483" s="63" t="s">
        <v>1039</v>
      </c>
      <c r="O483" s="63" t="s">
        <v>1040</v>
      </c>
      <c r="P483" s="63">
        <v>0</v>
      </c>
      <c r="Q483" s="63"/>
      <c r="R483" s="51"/>
      <c r="S483" s="51"/>
      <c r="T483" s="51"/>
    </row>
    <row r="484" spans="1:20" ht="31.5">
      <c r="A484" s="66"/>
      <c r="B484" s="67"/>
      <c r="C484" s="68" t="s">
        <v>950</v>
      </c>
      <c r="D484" s="67" t="s">
        <v>1041</v>
      </c>
      <c r="E484" s="66" t="s">
        <v>265</v>
      </c>
      <c r="F484" s="74">
        <v>97</v>
      </c>
      <c r="G484" s="70" t="str">
        <f t="shared" si="8"/>
        <v>K</v>
      </c>
      <c r="H484" s="74">
        <v>413</v>
      </c>
      <c r="I484" s="66">
        <v>85</v>
      </c>
      <c r="J484" s="66">
        <v>8</v>
      </c>
      <c r="K484" s="66">
        <v>1</v>
      </c>
      <c r="L484" s="66" t="s">
        <v>274</v>
      </c>
      <c r="M484" s="66" t="str">
        <f t="shared" si="9"/>
        <v>X</v>
      </c>
      <c r="N484" s="66" t="s">
        <v>1042</v>
      </c>
      <c r="O484" s="66" t="s">
        <v>1034</v>
      </c>
      <c r="P484" s="66">
        <v>0</v>
      </c>
      <c r="Q484" s="66"/>
      <c r="R484" s="51"/>
      <c r="S484" s="51"/>
      <c r="T484" s="51"/>
    </row>
    <row r="485" spans="1:20" ht="63">
      <c r="A485" s="63"/>
      <c r="B485" s="72"/>
      <c r="C485" s="61" t="s">
        <v>950</v>
      </c>
      <c r="D485" s="72" t="s">
        <v>282</v>
      </c>
      <c r="E485" s="63" t="s">
        <v>270</v>
      </c>
      <c r="F485" s="73">
        <v>102</v>
      </c>
      <c r="G485" s="64" t="str">
        <f t="shared" si="8"/>
        <v>K</v>
      </c>
      <c r="H485" s="73">
        <v>398</v>
      </c>
      <c r="I485" s="63">
        <v>20</v>
      </c>
      <c r="J485" s="63">
        <v>16</v>
      </c>
      <c r="K485" s="63">
        <v>14</v>
      </c>
      <c r="L485" s="63" t="s">
        <v>301</v>
      </c>
      <c r="M485" s="63" t="str">
        <f t="shared" si="9"/>
        <v>X</v>
      </c>
      <c r="N485" s="63" t="s">
        <v>1043</v>
      </c>
      <c r="O485" s="63" t="s">
        <v>1044</v>
      </c>
      <c r="P485" s="63">
        <v>0</v>
      </c>
      <c r="Q485" s="63"/>
      <c r="R485" s="51"/>
      <c r="S485" s="51"/>
      <c r="T485" s="51"/>
    </row>
    <row r="486" spans="1:20" ht="31.5">
      <c r="A486" s="66"/>
      <c r="B486" s="67"/>
      <c r="C486" s="68" t="s">
        <v>950</v>
      </c>
      <c r="D486" s="67" t="s">
        <v>1045</v>
      </c>
      <c r="E486" s="66" t="s">
        <v>270</v>
      </c>
      <c r="F486" s="74">
        <v>258</v>
      </c>
      <c r="G486" s="70" t="str">
        <f t="shared" si="8"/>
        <v>K</v>
      </c>
      <c r="H486" s="74">
        <v>1093</v>
      </c>
      <c r="I486" s="66">
        <v>203</v>
      </c>
      <c r="J486" s="66">
        <v>0</v>
      </c>
      <c r="K486" s="66">
        <v>10</v>
      </c>
      <c r="L486" s="66" t="s">
        <v>274</v>
      </c>
      <c r="M486" s="66" t="str">
        <f t="shared" si="9"/>
        <v>X</v>
      </c>
      <c r="N486" s="66" t="s">
        <v>1046</v>
      </c>
      <c r="O486" s="66" t="s">
        <v>1047</v>
      </c>
      <c r="P486" s="66">
        <v>0</v>
      </c>
      <c r="Q486" s="66"/>
      <c r="R486" s="51"/>
      <c r="S486" s="51"/>
      <c r="T486" s="51"/>
    </row>
    <row r="487" spans="1:20" ht="63">
      <c r="A487" s="63"/>
      <c r="B487" s="72"/>
      <c r="C487" s="61" t="s">
        <v>950</v>
      </c>
      <c r="D487" s="72" t="s">
        <v>1048</v>
      </c>
      <c r="E487" s="63" t="s">
        <v>270</v>
      </c>
      <c r="F487" s="73">
        <v>178</v>
      </c>
      <c r="G487" s="64" t="str">
        <f t="shared" si="8"/>
        <v>K</v>
      </c>
      <c r="H487" s="73">
        <v>648</v>
      </c>
      <c r="I487" s="63">
        <v>37</v>
      </c>
      <c r="J487" s="63">
        <v>0</v>
      </c>
      <c r="K487" s="63">
        <v>15</v>
      </c>
      <c r="L487" s="63" t="s">
        <v>318</v>
      </c>
      <c r="M487" s="63" t="str">
        <f t="shared" si="9"/>
        <v>X</v>
      </c>
      <c r="N487" s="63" t="s">
        <v>1049</v>
      </c>
      <c r="O487" s="63" t="s">
        <v>1050</v>
      </c>
      <c r="P487" s="63">
        <v>0</v>
      </c>
      <c r="Q487" s="63"/>
      <c r="R487" s="51"/>
      <c r="S487" s="51"/>
      <c r="T487" s="51"/>
    </row>
    <row r="488" spans="1:20" ht="31.5">
      <c r="A488" s="66"/>
      <c r="B488" s="67"/>
      <c r="C488" s="68" t="s">
        <v>950</v>
      </c>
      <c r="D488" s="67" t="s">
        <v>1051</v>
      </c>
      <c r="E488" s="66" t="s">
        <v>270</v>
      </c>
      <c r="F488" s="74">
        <v>170</v>
      </c>
      <c r="G488" s="70" t="str">
        <f t="shared" si="8"/>
        <v>K</v>
      </c>
      <c r="H488" s="74">
        <v>637</v>
      </c>
      <c r="I488" s="66">
        <v>18</v>
      </c>
      <c r="J488" s="66">
        <v>4</v>
      </c>
      <c r="K488" s="66">
        <v>4</v>
      </c>
      <c r="L488" s="71" t="s">
        <v>290</v>
      </c>
      <c r="M488" s="66" t="str">
        <f t="shared" si="9"/>
        <v>C</v>
      </c>
      <c r="N488" s="66" t="s">
        <v>1052</v>
      </c>
      <c r="O488" s="66" t="s">
        <v>1040</v>
      </c>
      <c r="P488" s="66">
        <v>0</v>
      </c>
      <c r="Q488" s="66"/>
      <c r="R488" s="51"/>
      <c r="S488" s="51"/>
      <c r="T488" s="51"/>
    </row>
    <row r="489" spans="1:20" ht="31.5">
      <c r="A489" s="63"/>
      <c r="B489" s="72"/>
      <c r="C489" s="61" t="s">
        <v>950</v>
      </c>
      <c r="D489" s="72" t="s">
        <v>1053</v>
      </c>
      <c r="E489" s="63" t="s">
        <v>265</v>
      </c>
      <c r="F489" s="73">
        <v>113</v>
      </c>
      <c r="G489" s="64" t="str">
        <f t="shared" si="8"/>
        <v>K</v>
      </c>
      <c r="H489" s="73">
        <v>409</v>
      </c>
      <c r="I489" s="63">
        <v>15</v>
      </c>
      <c r="J489" s="63">
        <v>19</v>
      </c>
      <c r="K489" s="63">
        <v>19</v>
      </c>
      <c r="L489" s="63" t="s">
        <v>274</v>
      </c>
      <c r="M489" s="63" t="str">
        <f t="shared" si="9"/>
        <v>X</v>
      </c>
      <c r="N489" s="63" t="s">
        <v>1054</v>
      </c>
      <c r="O489" s="63" t="s">
        <v>1055</v>
      </c>
      <c r="P489" s="63">
        <v>0</v>
      </c>
      <c r="Q489" s="63"/>
      <c r="R489" s="51"/>
      <c r="S489" s="51"/>
      <c r="T489" s="51"/>
    </row>
    <row r="490" spans="1:20" ht="31.5">
      <c r="A490" s="66"/>
      <c r="B490" s="67"/>
      <c r="C490" s="68" t="s">
        <v>950</v>
      </c>
      <c r="D490" s="67" t="s">
        <v>1056</v>
      </c>
      <c r="E490" s="66" t="s">
        <v>265</v>
      </c>
      <c r="F490" s="74">
        <v>102</v>
      </c>
      <c r="G490" s="70" t="str">
        <f t="shared" si="8"/>
        <v>K</v>
      </c>
      <c r="H490" s="74">
        <v>395</v>
      </c>
      <c r="I490" s="66">
        <v>17</v>
      </c>
      <c r="J490" s="66">
        <v>5</v>
      </c>
      <c r="K490" s="66">
        <v>12</v>
      </c>
      <c r="L490" s="66" t="s">
        <v>301</v>
      </c>
      <c r="M490" s="66" t="str">
        <f t="shared" si="9"/>
        <v>X</v>
      </c>
      <c r="N490" s="66" t="s">
        <v>1057</v>
      </c>
      <c r="O490" s="66" t="s">
        <v>1050</v>
      </c>
      <c r="P490" s="66">
        <v>0</v>
      </c>
      <c r="Q490" s="66"/>
      <c r="R490" s="51"/>
      <c r="S490" s="51"/>
      <c r="T490" s="51"/>
    </row>
    <row r="491" spans="1:20" ht="31.5">
      <c r="A491" s="63"/>
      <c r="B491" s="72"/>
      <c r="C491" s="61" t="s">
        <v>950</v>
      </c>
      <c r="D491" s="72" t="s">
        <v>1058</v>
      </c>
      <c r="E491" s="63" t="s">
        <v>265</v>
      </c>
      <c r="F491" s="73">
        <v>100</v>
      </c>
      <c r="G491" s="64" t="str">
        <f t="shared" si="8"/>
        <v>K</v>
      </c>
      <c r="H491" s="73">
        <v>387</v>
      </c>
      <c r="I491" s="63">
        <v>15</v>
      </c>
      <c r="J491" s="63">
        <v>0</v>
      </c>
      <c r="K491" s="63">
        <v>7</v>
      </c>
      <c r="L491" s="63" t="s">
        <v>301</v>
      </c>
      <c r="M491" s="63" t="str">
        <f t="shared" si="9"/>
        <v>X</v>
      </c>
      <c r="N491" s="63" t="s">
        <v>1059</v>
      </c>
      <c r="O491" s="63" t="s">
        <v>1060</v>
      </c>
      <c r="P491" s="63">
        <v>0</v>
      </c>
      <c r="Q491" s="63"/>
      <c r="R491" s="51"/>
      <c r="S491" s="51"/>
      <c r="T491" s="51"/>
    </row>
    <row r="492" spans="1:20" ht="31.5">
      <c r="A492" s="66"/>
      <c r="B492" s="67"/>
      <c r="C492" s="68" t="s">
        <v>950</v>
      </c>
      <c r="D492" s="67" t="s">
        <v>1061</v>
      </c>
      <c r="E492" s="66" t="s">
        <v>265</v>
      </c>
      <c r="F492" s="74">
        <v>96</v>
      </c>
      <c r="G492" s="70" t="str">
        <f t="shared" si="8"/>
        <v>K</v>
      </c>
      <c r="H492" s="74">
        <v>414</v>
      </c>
      <c r="I492" s="66">
        <v>15</v>
      </c>
      <c r="J492" s="66">
        <v>23</v>
      </c>
      <c r="K492" s="66">
        <v>23</v>
      </c>
      <c r="L492" s="71" t="s">
        <v>290</v>
      </c>
      <c r="M492" s="66" t="str">
        <f t="shared" si="9"/>
        <v>C</v>
      </c>
      <c r="N492" s="66" t="s">
        <v>1062</v>
      </c>
      <c r="O492" s="66" t="s">
        <v>1063</v>
      </c>
      <c r="P492" s="66">
        <v>0</v>
      </c>
      <c r="Q492" s="66"/>
      <c r="R492" s="51"/>
      <c r="S492" s="51"/>
      <c r="T492" s="51"/>
    </row>
    <row r="493" spans="1:20" ht="31.5">
      <c r="A493" s="63"/>
      <c r="B493" s="72"/>
      <c r="C493" s="61" t="s">
        <v>950</v>
      </c>
      <c r="D493" s="72" t="s">
        <v>1064</v>
      </c>
      <c r="E493" s="63" t="s">
        <v>265</v>
      </c>
      <c r="F493" s="73">
        <v>95</v>
      </c>
      <c r="G493" s="64" t="str">
        <f t="shared" si="8"/>
        <v>K</v>
      </c>
      <c r="H493" s="73">
        <v>387</v>
      </c>
      <c r="I493" s="63">
        <v>10</v>
      </c>
      <c r="J493" s="63">
        <v>2</v>
      </c>
      <c r="K493" s="63">
        <v>4</v>
      </c>
      <c r="L493" s="65" t="s">
        <v>290</v>
      </c>
      <c r="M493" s="63" t="str">
        <f t="shared" si="9"/>
        <v>C</v>
      </c>
      <c r="N493" s="63" t="s">
        <v>1065</v>
      </c>
      <c r="O493" s="63" t="s">
        <v>998</v>
      </c>
      <c r="P493" s="63">
        <v>0</v>
      </c>
      <c r="Q493" s="63"/>
      <c r="R493" s="51"/>
      <c r="S493" s="51"/>
      <c r="T493" s="51"/>
    </row>
    <row r="494" spans="1:20" ht="31.5">
      <c r="A494" s="66"/>
      <c r="B494" s="67"/>
      <c r="C494" s="68" t="s">
        <v>950</v>
      </c>
      <c r="D494" s="67" t="s">
        <v>1066</v>
      </c>
      <c r="E494" s="66" t="s">
        <v>265</v>
      </c>
      <c r="F494" s="74">
        <v>118</v>
      </c>
      <c r="G494" s="70" t="str">
        <f t="shared" si="8"/>
        <v>K</v>
      </c>
      <c r="H494" s="74">
        <v>480</v>
      </c>
      <c r="I494" s="66">
        <v>23</v>
      </c>
      <c r="J494" s="66">
        <v>0</v>
      </c>
      <c r="K494" s="66">
        <v>6</v>
      </c>
      <c r="L494" s="66" t="s">
        <v>318</v>
      </c>
      <c r="M494" s="66" t="str">
        <f t="shared" si="9"/>
        <v>X</v>
      </c>
      <c r="N494" s="66" t="s">
        <v>1067</v>
      </c>
      <c r="O494" s="66" t="s">
        <v>1068</v>
      </c>
      <c r="P494" s="66">
        <v>0</v>
      </c>
      <c r="Q494" s="66"/>
      <c r="R494" s="51"/>
      <c r="S494" s="51"/>
      <c r="T494" s="51"/>
    </row>
    <row r="495" spans="1:20" ht="31.5">
      <c r="A495" s="63"/>
      <c r="B495" s="72"/>
      <c r="C495" s="61" t="s">
        <v>950</v>
      </c>
      <c r="D495" s="72" t="s">
        <v>1069</v>
      </c>
      <c r="E495" s="63" t="s">
        <v>265</v>
      </c>
      <c r="F495" s="73">
        <v>95</v>
      </c>
      <c r="G495" s="64" t="str">
        <f t="shared" si="8"/>
        <v>K</v>
      </c>
      <c r="H495" s="73">
        <v>363</v>
      </c>
      <c r="I495" s="63">
        <v>17</v>
      </c>
      <c r="J495" s="63">
        <v>3</v>
      </c>
      <c r="K495" s="63">
        <v>13</v>
      </c>
      <c r="L495" s="63" t="s">
        <v>301</v>
      </c>
      <c r="M495" s="63" t="str">
        <f t="shared" si="9"/>
        <v>X</v>
      </c>
      <c r="N495" s="63" t="s">
        <v>1070</v>
      </c>
      <c r="O495" s="63" t="s">
        <v>1071</v>
      </c>
      <c r="P495" s="63">
        <v>0</v>
      </c>
      <c r="Q495" s="63"/>
      <c r="R495" s="51"/>
      <c r="S495" s="51"/>
      <c r="T495" s="51"/>
    </row>
    <row r="496" spans="1:20" ht="31.5">
      <c r="A496" s="66"/>
      <c r="B496" s="67"/>
      <c r="C496" s="68" t="s">
        <v>950</v>
      </c>
      <c r="D496" s="67" t="s">
        <v>1072</v>
      </c>
      <c r="E496" s="66" t="s">
        <v>265</v>
      </c>
      <c r="F496" s="74">
        <v>111</v>
      </c>
      <c r="G496" s="70" t="str">
        <f t="shared" si="8"/>
        <v>K</v>
      </c>
      <c r="H496" s="74">
        <v>431</v>
      </c>
      <c r="I496" s="66">
        <v>18</v>
      </c>
      <c r="J496" s="66">
        <v>0</v>
      </c>
      <c r="K496" s="66">
        <v>7</v>
      </c>
      <c r="L496" s="71" t="s">
        <v>290</v>
      </c>
      <c r="M496" s="66" t="str">
        <f t="shared" si="9"/>
        <v>C</v>
      </c>
      <c r="N496" s="66" t="s">
        <v>1073</v>
      </c>
      <c r="O496" s="66" t="s">
        <v>1071</v>
      </c>
      <c r="P496" s="66">
        <v>0</v>
      </c>
      <c r="Q496" s="66"/>
      <c r="R496" s="51"/>
      <c r="S496" s="51"/>
      <c r="T496" s="51"/>
    </row>
    <row r="497" spans="1:20" ht="47.25">
      <c r="A497" s="63"/>
      <c r="B497" s="72"/>
      <c r="C497" s="61" t="s">
        <v>950</v>
      </c>
      <c r="D497" s="72" t="s">
        <v>1074</v>
      </c>
      <c r="E497" s="63" t="s">
        <v>265</v>
      </c>
      <c r="F497" s="73">
        <v>124</v>
      </c>
      <c r="G497" s="64" t="str">
        <f t="shared" si="8"/>
        <v>K</v>
      </c>
      <c r="H497" s="73">
        <v>478</v>
      </c>
      <c r="I497" s="63">
        <v>24</v>
      </c>
      <c r="J497" s="63">
        <v>26</v>
      </c>
      <c r="K497" s="63">
        <v>15</v>
      </c>
      <c r="L497" s="65" t="s">
        <v>290</v>
      </c>
      <c r="M497" s="63" t="str">
        <f t="shared" si="9"/>
        <v>C</v>
      </c>
      <c r="N497" s="63" t="s">
        <v>1075</v>
      </c>
      <c r="O497" s="63" t="s">
        <v>1008</v>
      </c>
      <c r="P497" s="63">
        <v>0</v>
      </c>
      <c r="Q497" s="63"/>
      <c r="R497" s="51"/>
      <c r="S497" s="51"/>
      <c r="T497" s="51"/>
    </row>
    <row r="498" spans="1:20" ht="31.5">
      <c r="A498" s="66"/>
      <c r="B498" s="67"/>
      <c r="C498" s="68" t="s">
        <v>950</v>
      </c>
      <c r="D498" s="67" t="s">
        <v>1076</v>
      </c>
      <c r="E498" s="66" t="s">
        <v>265</v>
      </c>
      <c r="F498" s="74">
        <v>63</v>
      </c>
      <c r="G498" s="70" t="str">
        <f t="shared" si="8"/>
        <v>K</v>
      </c>
      <c r="H498" s="74">
        <v>228</v>
      </c>
      <c r="I498" s="66">
        <v>12</v>
      </c>
      <c r="J498" s="66">
        <v>5</v>
      </c>
      <c r="K498" s="66">
        <v>1</v>
      </c>
      <c r="L498" s="66" t="s">
        <v>301</v>
      </c>
      <c r="M498" s="66" t="str">
        <f t="shared" si="9"/>
        <v>X</v>
      </c>
      <c r="N498" s="66" t="s">
        <v>1077</v>
      </c>
      <c r="O498" s="66" t="s">
        <v>1078</v>
      </c>
      <c r="P498" s="66">
        <v>0</v>
      </c>
      <c r="Q498" s="66"/>
      <c r="R498" s="51"/>
      <c r="S498" s="51"/>
      <c r="T498" s="51"/>
    </row>
    <row r="499" spans="1:20" ht="31.5">
      <c r="A499" s="63"/>
      <c r="B499" s="72"/>
      <c r="C499" s="61" t="s">
        <v>950</v>
      </c>
      <c r="D499" s="72" t="s">
        <v>1079</v>
      </c>
      <c r="E499" s="63" t="s">
        <v>265</v>
      </c>
      <c r="F499" s="73">
        <v>120</v>
      </c>
      <c r="G499" s="64" t="str">
        <f t="shared" si="8"/>
        <v>K</v>
      </c>
      <c r="H499" s="73">
        <v>479</v>
      </c>
      <c r="I499" s="63">
        <v>10</v>
      </c>
      <c r="J499" s="63">
        <v>0</v>
      </c>
      <c r="K499" s="63">
        <v>0</v>
      </c>
      <c r="L499" s="63" t="s">
        <v>565</v>
      </c>
      <c r="M499" s="63" t="str">
        <f t="shared" si="9"/>
        <v>X</v>
      </c>
      <c r="N499" s="63" t="s">
        <v>1080</v>
      </c>
      <c r="O499" s="63" t="s">
        <v>1071</v>
      </c>
      <c r="P499" s="63">
        <v>0</v>
      </c>
      <c r="Q499" s="63"/>
      <c r="R499" s="51"/>
      <c r="S499" s="51"/>
      <c r="T499" s="51"/>
    </row>
    <row r="500" spans="1:20" ht="47.25">
      <c r="A500" s="66"/>
      <c r="B500" s="67"/>
      <c r="C500" s="68" t="s">
        <v>950</v>
      </c>
      <c r="D500" s="67" t="s">
        <v>1081</v>
      </c>
      <c r="E500" s="66" t="s">
        <v>265</v>
      </c>
      <c r="F500" s="74">
        <v>136</v>
      </c>
      <c r="G500" s="70" t="str">
        <f t="shared" si="8"/>
        <v>K</v>
      </c>
      <c r="H500" s="74">
        <v>572</v>
      </c>
      <c r="I500" s="66">
        <v>20</v>
      </c>
      <c r="J500" s="66">
        <v>8</v>
      </c>
      <c r="K500" s="66">
        <v>8</v>
      </c>
      <c r="L500" s="66" t="s">
        <v>274</v>
      </c>
      <c r="M500" s="66" t="str">
        <f t="shared" si="9"/>
        <v>X</v>
      </c>
      <c r="N500" s="66" t="s">
        <v>1082</v>
      </c>
      <c r="O500" s="66" t="s">
        <v>1083</v>
      </c>
      <c r="P500" s="66">
        <v>0</v>
      </c>
      <c r="Q500" s="66"/>
      <c r="R500" s="51"/>
      <c r="S500" s="51"/>
      <c r="T500" s="51"/>
    </row>
    <row r="501" spans="1:20" ht="31.5">
      <c r="A501" s="63"/>
      <c r="B501" s="72"/>
      <c r="C501" s="61" t="s">
        <v>950</v>
      </c>
      <c r="D501" s="72" t="s">
        <v>1084</v>
      </c>
      <c r="E501" s="63" t="s">
        <v>265</v>
      </c>
      <c r="F501" s="73">
        <v>123</v>
      </c>
      <c r="G501" s="64" t="str">
        <f t="shared" si="8"/>
        <v>K</v>
      </c>
      <c r="H501" s="73">
        <v>535</v>
      </c>
      <c r="I501" s="63">
        <v>87</v>
      </c>
      <c r="J501" s="63">
        <v>3</v>
      </c>
      <c r="K501" s="63">
        <v>4</v>
      </c>
      <c r="L501" s="63" t="s">
        <v>301</v>
      </c>
      <c r="M501" s="63" t="str">
        <f t="shared" si="9"/>
        <v>X</v>
      </c>
      <c r="N501" s="63" t="s">
        <v>1085</v>
      </c>
      <c r="O501" s="63" t="s">
        <v>1083</v>
      </c>
      <c r="P501" s="63">
        <v>0</v>
      </c>
      <c r="Q501" s="63"/>
      <c r="R501" s="51"/>
      <c r="S501" s="51"/>
      <c r="T501" s="51"/>
    </row>
    <row r="502" spans="1:20" ht="31.5">
      <c r="A502" s="66"/>
      <c r="B502" s="67"/>
      <c r="C502" s="68" t="s">
        <v>950</v>
      </c>
      <c r="D502" s="67" t="s">
        <v>1086</v>
      </c>
      <c r="E502" s="66" t="s">
        <v>265</v>
      </c>
      <c r="F502" s="74">
        <v>98</v>
      </c>
      <c r="G502" s="70" t="str">
        <f t="shared" si="8"/>
        <v>K</v>
      </c>
      <c r="H502" s="74">
        <v>394</v>
      </c>
      <c r="I502" s="66">
        <v>78</v>
      </c>
      <c r="J502" s="66">
        <v>1</v>
      </c>
      <c r="K502" s="66">
        <v>5</v>
      </c>
      <c r="L502" s="66" t="s">
        <v>274</v>
      </c>
      <c r="M502" s="66" t="str">
        <f t="shared" si="9"/>
        <v>X</v>
      </c>
      <c r="N502" s="66" t="s">
        <v>1087</v>
      </c>
      <c r="O502" s="66" t="s">
        <v>1088</v>
      </c>
      <c r="P502" s="66">
        <v>0</v>
      </c>
      <c r="Q502" s="66"/>
      <c r="R502" s="51"/>
      <c r="S502" s="51"/>
      <c r="T502" s="51"/>
    </row>
    <row r="503" spans="1:20" ht="31.5">
      <c r="A503" s="63"/>
      <c r="B503" s="72"/>
      <c r="C503" s="61" t="s">
        <v>950</v>
      </c>
      <c r="D503" s="72" t="s">
        <v>1089</v>
      </c>
      <c r="E503" s="63" t="s">
        <v>265</v>
      </c>
      <c r="F503" s="73">
        <v>104</v>
      </c>
      <c r="G503" s="64" t="str">
        <f t="shared" si="8"/>
        <v>K</v>
      </c>
      <c r="H503" s="73">
        <v>442</v>
      </c>
      <c r="I503" s="63">
        <v>102</v>
      </c>
      <c r="J503" s="63">
        <v>21</v>
      </c>
      <c r="K503" s="63">
        <v>18</v>
      </c>
      <c r="L503" s="63" t="s">
        <v>301</v>
      </c>
      <c r="M503" s="63" t="str">
        <f t="shared" si="9"/>
        <v>X</v>
      </c>
      <c r="N503" s="63" t="s">
        <v>1090</v>
      </c>
      <c r="O503" s="63" t="s">
        <v>1091</v>
      </c>
      <c r="P503" s="63">
        <v>0</v>
      </c>
      <c r="Q503" s="63"/>
      <c r="R503" s="51"/>
      <c r="S503" s="51"/>
      <c r="T503" s="51"/>
    </row>
    <row r="504" spans="1:20" ht="31.5">
      <c r="A504" s="66"/>
      <c r="B504" s="67"/>
      <c r="C504" s="68" t="s">
        <v>950</v>
      </c>
      <c r="D504" s="67" t="s">
        <v>1092</v>
      </c>
      <c r="E504" s="66" t="s">
        <v>265</v>
      </c>
      <c r="F504" s="74">
        <v>76</v>
      </c>
      <c r="G504" s="70" t="str">
        <f t="shared" si="8"/>
        <v>K</v>
      </c>
      <c r="H504" s="74">
        <v>302</v>
      </c>
      <c r="I504" s="66">
        <v>55</v>
      </c>
      <c r="J504" s="66">
        <v>11</v>
      </c>
      <c r="K504" s="66">
        <v>8</v>
      </c>
      <c r="L504" s="66" t="s">
        <v>301</v>
      </c>
      <c r="M504" s="66" t="str">
        <f t="shared" si="9"/>
        <v>X</v>
      </c>
      <c r="N504" s="66" t="s">
        <v>1093</v>
      </c>
      <c r="O504" s="66" t="s">
        <v>1028</v>
      </c>
      <c r="P504" s="66">
        <v>0</v>
      </c>
      <c r="Q504" s="66"/>
      <c r="R504" s="51"/>
      <c r="S504" s="51"/>
      <c r="T504" s="51"/>
    </row>
    <row r="505" spans="1:20" ht="31.5">
      <c r="A505" s="63"/>
      <c r="B505" s="72"/>
      <c r="C505" s="61" t="s">
        <v>950</v>
      </c>
      <c r="D505" s="72" t="s">
        <v>739</v>
      </c>
      <c r="E505" s="63" t="s">
        <v>265</v>
      </c>
      <c r="F505" s="73">
        <v>103</v>
      </c>
      <c r="G505" s="64" t="str">
        <f t="shared" si="8"/>
        <v>K</v>
      </c>
      <c r="H505" s="73">
        <v>448</v>
      </c>
      <c r="I505" s="63">
        <v>21</v>
      </c>
      <c r="J505" s="63">
        <v>8</v>
      </c>
      <c r="K505" s="63">
        <v>3</v>
      </c>
      <c r="L505" s="63" t="s">
        <v>301</v>
      </c>
      <c r="M505" s="63" t="str">
        <f t="shared" si="9"/>
        <v>X</v>
      </c>
      <c r="N505" s="63" t="s">
        <v>1094</v>
      </c>
      <c r="O505" s="63" t="s">
        <v>1088</v>
      </c>
      <c r="P505" s="63">
        <v>0</v>
      </c>
      <c r="Q505" s="63"/>
      <c r="R505" s="51"/>
      <c r="S505" s="51"/>
      <c r="T505" s="51"/>
    </row>
    <row r="506" spans="1:20" ht="31.5">
      <c r="A506" s="66"/>
      <c r="B506" s="67"/>
      <c r="C506" s="68" t="s">
        <v>950</v>
      </c>
      <c r="D506" s="67" t="s">
        <v>264</v>
      </c>
      <c r="E506" s="66" t="s">
        <v>265</v>
      </c>
      <c r="F506" s="74">
        <v>93</v>
      </c>
      <c r="G506" s="70" t="str">
        <f t="shared" si="8"/>
        <v>K</v>
      </c>
      <c r="H506" s="74">
        <v>309</v>
      </c>
      <c r="I506" s="66">
        <v>7</v>
      </c>
      <c r="J506" s="66">
        <v>0</v>
      </c>
      <c r="K506" s="66">
        <v>0</v>
      </c>
      <c r="L506" s="66" t="s">
        <v>301</v>
      </c>
      <c r="M506" s="66" t="str">
        <f t="shared" si="9"/>
        <v>X</v>
      </c>
      <c r="N506" s="66" t="s">
        <v>1095</v>
      </c>
      <c r="O506" s="66" t="s">
        <v>998</v>
      </c>
      <c r="P506" s="66">
        <v>0</v>
      </c>
      <c r="Q506" s="66"/>
      <c r="R506" s="51"/>
      <c r="S506" s="51"/>
      <c r="T506" s="51"/>
    </row>
    <row r="507" spans="1:20" ht="31.5">
      <c r="A507" s="63"/>
      <c r="B507" s="72"/>
      <c r="C507" s="61" t="s">
        <v>950</v>
      </c>
      <c r="D507" s="72" t="s">
        <v>269</v>
      </c>
      <c r="E507" s="63" t="s">
        <v>265</v>
      </c>
      <c r="F507" s="73">
        <v>103</v>
      </c>
      <c r="G507" s="64" t="str">
        <f t="shared" si="8"/>
        <v>K</v>
      </c>
      <c r="H507" s="73">
        <v>475</v>
      </c>
      <c r="I507" s="63">
        <v>15</v>
      </c>
      <c r="J507" s="63">
        <v>3</v>
      </c>
      <c r="K507" s="63">
        <v>3</v>
      </c>
      <c r="L507" s="63" t="s">
        <v>301</v>
      </c>
      <c r="M507" s="63" t="str">
        <f t="shared" si="9"/>
        <v>X</v>
      </c>
      <c r="N507" s="63" t="s">
        <v>1096</v>
      </c>
      <c r="O507" s="63" t="s">
        <v>1050</v>
      </c>
      <c r="P507" s="63">
        <v>0</v>
      </c>
      <c r="Q507" s="63"/>
      <c r="R507" s="51"/>
      <c r="S507" s="51"/>
      <c r="T507" s="51"/>
    </row>
    <row r="508" spans="1:20">
      <c r="A508" s="80">
        <f t="shared" ref="A508:A517" si="12">IF(LEN(B508)=0,"",SUBTOTAL(3,$B$3:B508))</f>
        <v>10</v>
      </c>
      <c r="B508" s="81" t="s">
        <v>1097</v>
      </c>
      <c r="C508" s="68" t="s">
        <v>1097</v>
      </c>
      <c r="D508" s="67" t="s">
        <v>264</v>
      </c>
      <c r="E508" s="66" t="s">
        <v>270</v>
      </c>
      <c r="F508" s="74">
        <v>199</v>
      </c>
      <c r="G508" s="70" t="str">
        <f t="shared" si="8"/>
        <v>K</v>
      </c>
      <c r="H508" s="74">
        <v>970</v>
      </c>
      <c r="I508" s="71">
        <v>12</v>
      </c>
      <c r="J508" s="71">
        <v>0</v>
      </c>
      <c r="K508" s="71">
        <v>1</v>
      </c>
      <c r="L508" s="71" t="s">
        <v>351</v>
      </c>
      <c r="M508" s="66" t="str">
        <f t="shared" si="9"/>
        <v>X</v>
      </c>
      <c r="N508" s="69" t="s">
        <v>1098</v>
      </c>
      <c r="O508" s="71" t="s">
        <v>1017</v>
      </c>
      <c r="P508" s="66">
        <v>0</v>
      </c>
      <c r="Q508" s="66"/>
      <c r="R508" s="51"/>
      <c r="S508" s="51"/>
      <c r="T508" s="51"/>
    </row>
    <row r="509" spans="1:20" ht="47.25">
      <c r="A509" s="63" t="str">
        <f t="shared" si="12"/>
        <v/>
      </c>
      <c r="B509" s="72"/>
      <c r="C509" s="61" t="s">
        <v>1097</v>
      </c>
      <c r="D509" s="72" t="s">
        <v>269</v>
      </c>
      <c r="E509" s="63" t="s">
        <v>270</v>
      </c>
      <c r="F509" s="73">
        <v>191</v>
      </c>
      <c r="G509" s="64" t="str">
        <f t="shared" si="8"/>
        <v>K</v>
      </c>
      <c r="H509" s="73">
        <v>598</v>
      </c>
      <c r="I509" s="65">
        <v>24</v>
      </c>
      <c r="J509" s="65">
        <v>0</v>
      </c>
      <c r="K509" s="65">
        <v>1</v>
      </c>
      <c r="L509" s="65" t="s">
        <v>274</v>
      </c>
      <c r="M509" s="63" t="str">
        <f t="shared" si="9"/>
        <v>X</v>
      </c>
      <c r="N509" s="63" t="s">
        <v>1099</v>
      </c>
      <c r="O509" s="63" t="s">
        <v>1100</v>
      </c>
      <c r="P509" s="63">
        <v>0</v>
      </c>
      <c r="Q509" s="63"/>
      <c r="R509" s="51"/>
      <c r="S509" s="51"/>
      <c r="T509" s="51"/>
    </row>
    <row r="510" spans="1:20" ht="31.5">
      <c r="A510" s="66" t="str">
        <f t="shared" si="12"/>
        <v/>
      </c>
      <c r="B510" s="67"/>
      <c r="C510" s="68" t="s">
        <v>1097</v>
      </c>
      <c r="D510" s="67" t="s">
        <v>273</v>
      </c>
      <c r="E510" s="66" t="s">
        <v>270</v>
      </c>
      <c r="F510" s="74">
        <v>197</v>
      </c>
      <c r="G510" s="70" t="str">
        <f t="shared" si="8"/>
        <v>K</v>
      </c>
      <c r="H510" s="74">
        <v>587</v>
      </c>
      <c r="I510" s="71">
        <v>15</v>
      </c>
      <c r="J510" s="71">
        <v>1</v>
      </c>
      <c r="K510" s="71">
        <v>1</v>
      </c>
      <c r="L510" s="66" t="s">
        <v>301</v>
      </c>
      <c r="M510" s="66" t="str">
        <f t="shared" si="9"/>
        <v>X</v>
      </c>
      <c r="N510" s="66" t="s">
        <v>1101</v>
      </c>
      <c r="O510" s="66" t="s">
        <v>1017</v>
      </c>
      <c r="P510" s="66">
        <v>0</v>
      </c>
      <c r="Q510" s="66"/>
      <c r="R510" s="51"/>
      <c r="S510" s="51"/>
      <c r="T510" s="51"/>
    </row>
    <row r="511" spans="1:20" ht="31.5">
      <c r="A511" s="63" t="str">
        <f t="shared" si="12"/>
        <v/>
      </c>
      <c r="B511" s="72"/>
      <c r="C511" s="61" t="s">
        <v>1097</v>
      </c>
      <c r="D511" s="72" t="s">
        <v>276</v>
      </c>
      <c r="E511" s="63" t="s">
        <v>270</v>
      </c>
      <c r="F511" s="73">
        <v>260</v>
      </c>
      <c r="G511" s="64" t="str">
        <f t="shared" si="8"/>
        <v>K</v>
      </c>
      <c r="H511" s="73">
        <v>1079</v>
      </c>
      <c r="I511" s="65">
        <v>79</v>
      </c>
      <c r="J511" s="65">
        <v>0</v>
      </c>
      <c r="K511" s="65">
        <v>0</v>
      </c>
      <c r="L511" s="65" t="s">
        <v>765</v>
      </c>
      <c r="M511" s="63" t="str">
        <f t="shared" si="9"/>
        <v>X</v>
      </c>
      <c r="N511" s="63" t="s">
        <v>1102</v>
      </c>
      <c r="O511" s="63" t="s">
        <v>1017</v>
      </c>
      <c r="P511" s="63">
        <v>0</v>
      </c>
      <c r="Q511" s="63"/>
      <c r="R511" s="51"/>
      <c r="S511" s="51"/>
      <c r="T511" s="51"/>
    </row>
    <row r="512" spans="1:20" ht="31.5">
      <c r="A512" s="66" t="str">
        <f t="shared" si="12"/>
        <v/>
      </c>
      <c r="B512" s="67"/>
      <c r="C512" s="68" t="s">
        <v>1097</v>
      </c>
      <c r="D512" s="67" t="s">
        <v>278</v>
      </c>
      <c r="E512" s="66" t="s">
        <v>270</v>
      </c>
      <c r="F512" s="74">
        <v>211</v>
      </c>
      <c r="G512" s="70" t="str">
        <f t="shared" si="8"/>
        <v>K</v>
      </c>
      <c r="H512" s="74">
        <v>823</v>
      </c>
      <c r="I512" s="71">
        <v>64</v>
      </c>
      <c r="J512" s="71">
        <v>0</v>
      </c>
      <c r="K512" s="71">
        <v>1</v>
      </c>
      <c r="L512" s="71" t="s">
        <v>301</v>
      </c>
      <c r="M512" s="66" t="str">
        <f t="shared" si="9"/>
        <v>X</v>
      </c>
      <c r="N512" s="66" t="s">
        <v>1103</v>
      </c>
      <c r="O512" s="66" t="s">
        <v>1034</v>
      </c>
      <c r="P512" s="66">
        <v>0</v>
      </c>
      <c r="Q512" s="66"/>
      <c r="R512" s="51"/>
      <c r="S512" s="51"/>
      <c r="T512" s="51"/>
    </row>
    <row r="513" spans="1:20" ht="47.25">
      <c r="A513" s="63" t="str">
        <f t="shared" si="12"/>
        <v/>
      </c>
      <c r="B513" s="72"/>
      <c r="C513" s="61" t="s">
        <v>1097</v>
      </c>
      <c r="D513" s="72" t="s">
        <v>282</v>
      </c>
      <c r="E513" s="63" t="s">
        <v>270</v>
      </c>
      <c r="F513" s="73">
        <v>282</v>
      </c>
      <c r="G513" s="64" t="str">
        <f t="shared" ref="G513:G767" si="13">IF(F513&gt;=300,"Đ","K")</f>
        <v>K</v>
      </c>
      <c r="H513" s="73">
        <v>1022</v>
      </c>
      <c r="I513" s="65">
        <v>75</v>
      </c>
      <c r="J513" s="65">
        <v>1</v>
      </c>
      <c r="K513" s="65">
        <v>0</v>
      </c>
      <c r="L513" s="65" t="s">
        <v>274</v>
      </c>
      <c r="M513" s="63" t="str">
        <f t="shared" ref="M513:M767" si="14">LEFT(L513,1)</f>
        <v>X</v>
      </c>
      <c r="N513" s="63" t="s">
        <v>1104</v>
      </c>
      <c r="O513" s="63" t="s">
        <v>1017</v>
      </c>
      <c r="P513" s="63">
        <v>0</v>
      </c>
      <c r="Q513" s="63"/>
      <c r="R513" s="51"/>
      <c r="S513" s="51"/>
      <c r="T513" s="51"/>
    </row>
    <row r="514" spans="1:20" ht="31.5">
      <c r="A514" s="66" t="str">
        <f t="shared" si="12"/>
        <v/>
      </c>
      <c r="B514" s="67"/>
      <c r="C514" s="68" t="s">
        <v>1097</v>
      </c>
      <c r="D514" s="67" t="s">
        <v>284</v>
      </c>
      <c r="E514" s="66" t="s">
        <v>270</v>
      </c>
      <c r="F514" s="74">
        <v>193</v>
      </c>
      <c r="G514" s="70" t="str">
        <f t="shared" si="13"/>
        <v>K</v>
      </c>
      <c r="H514" s="74">
        <v>844</v>
      </c>
      <c r="I514" s="71">
        <v>49</v>
      </c>
      <c r="J514" s="71">
        <v>1</v>
      </c>
      <c r="K514" s="71">
        <v>1</v>
      </c>
      <c r="L514" s="71" t="s">
        <v>778</v>
      </c>
      <c r="M514" s="66" t="str">
        <f t="shared" si="14"/>
        <v>X</v>
      </c>
      <c r="N514" s="66" t="s">
        <v>1105</v>
      </c>
      <c r="O514" s="66" t="s">
        <v>1017</v>
      </c>
      <c r="P514" s="66">
        <v>0</v>
      </c>
      <c r="Q514" s="66"/>
      <c r="R514" s="51"/>
      <c r="S514" s="51"/>
      <c r="T514" s="51"/>
    </row>
    <row r="515" spans="1:20" ht="47.25">
      <c r="A515" s="63" t="str">
        <f t="shared" si="12"/>
        <v/>
      </c>
      <c r="B515" s="72"/>
      <c r="C515" s="61" t="s">
        <v>1097</v>
      </c>
      <c r="D515" s="72" t="s">
        <v>287</v>
      </c>
      <c r="E515" s="63" t="s">
        <v>270</v>
      </c>
      <c r="F515" s="73">
        <v>230</v>
      </c>
      <c r="G515" s="64" t="str">
        <f t="shared" si="13"/>
        <v>K</v>
      </c>
      <c r="H515" s="73">
        <v>771</v>
      </c>
      <c r="I515" s="65">
        <v>57</v>
      </c>
      <c r="J515" s="65">
        <v>1</v>
      </c>
      <c r="K515" s="65">
        <v>0</v>
      </c>
      <c r="L515" s="65" t="s">
        <v>274</v>
      </c>
      <c r="M515" s="63" t="str">
        <f t="shared" si="14"/>
        <v>X</v>
      </c>
      <c r="N515" s="63" t="s">
        <v>1106</v>
      </c>
      <c r="O515" s="63" t="s">
        <v>1031</v>
      </c>
      <c r="P515" s="63">
        <v>0</v>
      </c>
      <c r="Q515" s="63"/>
      <c r="R515" s="51"/>
      <c r="S515" s="51"/>
      <c r="T515" s="51"/>
    </row>
    <row r="516" spans="1:20" ht="31.5">
      <c r="A516" s="66" t="str">
        <f t="shared" si="12"/>
        <v/>
      </c>
      <c r="B516" s="67"/>
      <c r="C516" s="68" t="s">
        <v>1097</v>
      </c>
      <c r="D516" s="67" t="s">
        <v>289</v>
      </c>
      <c r="E516" s="66" t="s">
        <v>270</v>
      </c>
      <c r="F516" s="74">
        <v>225</v>
      </c>
      <c r="G516" s="70" t="str">
        <f t="shared" si="13"/>
        <v>K</v>
      </c>
      <c r="H516" s="74">
        <v>683</v>
      </c>
      <c r="I516" s="71">
        <v>23</v>
      </c>
      <c r="J516" s="71">
        <v>1</v>
      </c>
      <c r="K516" s="71">
        <v>0</v>
      </c>
      <c r="L516" s="71" t="s">
        <v>318</v>
      </c>
      <c r="M516" s="66" t="str">
        <f t="shared" si="14"/>
        <v>X</v>
      </c>
      <c r="N516" s="66" t="s">
        <v>1107</v>
      </c>
      <c r="O516" s="66" t="s">
        <v>1108</v>
      </c>
      <c r="P516" s="66">
        <v>0</v>
      </c>
      <c r="Q516" s="66"/>
      <c r="R516" s="51"/>
      <c r="S516" s="51"/>
      <c r="T516" s="51"/>
    </row>
    <row r="517" spans="1:20">
      <c r="A517" s="63" t="str">
        <f t="shared" si="12"/>
        <v/>
      </c>
      <c r="B517" s="72"/>
      <c r="C517" s="61" t="s">
        <v>1097</v>
      </c>
      <c r="D517" s="72" t="s">
        <v>292</v>
      </c>
      <c r="E517" s="63" t="s">
        <v>270</v>
      </c>
      <c r="F517" s="73">
        <v>241</v>
      </c>
      <c r="G517" s="64" t="str">
        <f t="shared" si="13"/>
        <v>K</v>
      </c>
      <c r="H517" s="73">
        <v>1005</v>
      </c>
      <c r="I517" s="65">
        <v>260</v>
      </c>
      <c r="J517" s="65">
        <v>2</v>
      </c>
      <c r="K517" s="65">
        <v>3</v>
      </c>
      <c r="L517" s="65" t="s">
        <v>274</v>
      </c>
      <c r="M517" s="63" t="str">
        <f t="shared" si="14"/>
        <v>X</v>
      </c>
      <c r="N517" s="62" t="s">
        <v>1109</v>
      </c>
      <c r="O517" s="65" t="s">
        <v>1031</v>
      </c>
      <c r="P517" s="63">
        <v>0</v>
      </c>
      <c r="Q517" s="63"/>
      <c r="R517" s="51"/>
      <c r="S517" s="51"/>
      <c r="T517" s="51"/>
    </row>
    <row r="518" spans="1:20" ht="31.5">
      <c r="A518" s="66"/>
      <c r="B518" s="67"/>
      <c r="C518" s="68" t="s">
        <v>1097</v>
      </c>
      <c r="D518" s="67" t="s">
        <v>487</v>
      </c>
      <c r="E518" s="66" t="s">
        <v>270</v>
      </c>
      <c r="F518" s="74">
        <v>199</v>
      </c>
      <c r="G518" s="70" t="str">
        <f t="shared" si="13"/>
        <v>K</v>
      </c>
      <c r="H518" s="74">
        <v>963</v>
      </c>
      <c r="I518" s="71">
        <v>20</v>
      </c>
      <c r="J518" s="71">
        <v>1</v>
      </c>
      <c r="K518" s="71">
        <v>3</v>
      </c>
      <c r="L518" s="71" t="s">
        <v>543</v>
      </c>
      <c r="M518" s="66" t="str">
        <f t="shared" si="14"/>
        <v>X</v>
      </c>
      <c r="N518" s="66" t="s">
        <v>1110</v>
      </c>
      <c r="O518" s="66" t="s">
        <v>1111</v>
      </c>
      <c r="P518" s="66">
        <v>0</v>
      </c>
      <c r="Q518" s="66"/>
      <c r="R518" s="51"/>
      <c r="S518" s="51"/>
      <c r="T518" s="51"/>
    </row>
    <row r="519" spans="1:20" ht="47.25">
      <c r="A519" s="63"/>
      <c r="B519" s="72"/>
      <c r="C519" s="61" t="s">
        <v>1097</v>
      </c>
      <c r="D519" s="72" t="s">
        <v>458</v>
      </c>
      <c r="E519" s="63" t="s">
        <v>270</v>
      </c>
      <c r="F519" s="73">
        <v>191</v>
      </c>
      <c r="G519" s="64" t="str">
        <f t="shared" si="13"/>
        <v>K</v>
      </c>
      <c r="H519" s="73">
        <v>891</v>
      </c>
      <c r="I519" s="65">
        <v>11</v>
      </c>
      <c r="J519" s="65">
        <v>0</v>
      </c>
      <c r="K519" s="65">
        <v>0</v>
      </c>
      <c r="L519" s="65" t="s">
        <v>274</v>
      </c>
      <c r="M519" s="63" t="str">
        <f t="shared" si="14"/>
        <v>X</v>
      </c>
      <c r="N519" s="63" t="s">
        <v>1112</v>
      </c>
      <c r="O519" s="63" t="s">
        <v>1113</v>
      </c>
      <c r="P519" s="63">
        <v>0</v>
      </c>
      <c r="Q519" s="63"/>
      <c r="R519" s="51"/>
      <c r="S519" s="51"/>
      <c r="T519" s="51"/>
    </row>
    <row r="520" spans="1:20" ht="47.25">
      <c r="A520" s="66"/>
      <c r="B520" s="67"/>
      <c r="C520" s="68" t="s">
        <v>1097</v>
      </c>
      <c r="D520" s="67" t="s">
        <v>459</v>
      </c>
      <c r="E520" s="66" t="s">
        <v>270</v>
      </c>
      <c r="F520" s="74">
        <v>197</v>
      </c>
      <c r="G520" s="70" t="str">
        <f t="shared" si="13"/>
        <v>K</v>
      </c>
      <c r="H520" s="74">
        <v>831</v>
      </c>
      <c r="I520" s="71">
        <v>37</v>
      </c>
      <c r="J520" s="71">
        <v>0</v>
      </c>
      <c r="K520" s="71">
        <v>0</v>
      </c>
      <c r="L520" s="71" t="s">
        <v>274</v>
      </c>
      <c r="M520" s="66" t="str">
        <f t="shared" si="14"/>
        <v>X</v>
      </c>
      <c r="N520" s="66" t="s">
        <v>1114</v>
      </c>
      <c r="O520" s="66" t="s">
        <v>1111</v>
      </c>
      <c r="P520" s="66">
        <v>0</v>
      </c>
      <c r="Q520" s="66"/>
      <c r="R520" s="51"/>
      <c r="S520" s="51"/>
      <c r="T520" s="51"/>
    </row>
    <row r="521" spans="1:20" ht="31.5">
      <c r="A521" s="63"/>
      <c r="B521" s="72"/>
      <c r="C521" s="61" t="s">
        <v>1097</v>
      </c>
      <c r="D521" s="72" t="s">
        <v>463</v>
      </c>
      <c r="E521" s="63" t="s">
        <v>270</v>
      </c>
      <c r="F521" s="73">
        <v>260</v>
      </c>
      <c r="G521" s="64" t="str">
        <f t="shared" si="13"/>
        <v>K</v>
      </c>
      <c r="H521" s="73">
        <v>981</v>
      </c>
      <c r="I521" s="65">
        <v>42</v>
      </c>
      <c r="J521" s="65">
        <v>0</v>
      </c>
      <c r="K521" s="65">
        <v>0</v>
      </c>
      <c r="L521" s="65" t="s">
        <v>543</v>
      </c>
      <c r="M521" s="63" t="str">
        <f t="shared" si="14"/>
        <v>X</v>
      </c>
      <c r="N521" s="63" t="s">
        <v>1115</v>
      </c>
      <c r="O521" s="63" t="s">
        <v>1100</v>
      </c>
      <c r="P521" s="63">
        <v>0</v>
      </c>
      <c r="Q521" s="63"/>
      <c r="R521" s="51"/>
      <c r="S521" s="51"/>
      <c r="T521" s="51"/>
    </row>
    <row r="522" spans="1:20" ht="31.5">
      <c r="A522" s="66"/>
      <c r="B522" s="67"/>
      <c r="C522" s="68" t="s">
        <v>1097</v>
      </c>
      <c r="D522" s="67" t="s">
        <v>466</v>
      </c>
      <c r="E522" s="66" t="s">
        <v>270</v>
      </c>
      <c r="F522" s="74">
        <v>211</v>
      </c>
      <c r="G522" s="70" t="str">
        <f t="shared" si="13"/>
        <v>K</v>
      </c>
      <c r="H522" s="74">
        <v>844</v>
      </c>
      <c r="I522" s="71">
        <v>32</v>
      </c>
      <c r="J522" s="71">
        <v>0</v>
      </c>
      <c r="K522" s="71">
        <v>0</v>
      </c>
      <c r="L522" s="71" t="s">
        <v>301</v>
      </c>
      <c r="M522" s="66" t="str">
        <f t="shared" si="14"/>
        <v>X</v>
      </c>
      <c r="N522" s="69" t="s">
        <v>1116</v>
      </c>
      <c r="O522" s="71" t="s">
        <v>1100</v>
      </c>
      <c r="P522" s="66">
        <v>0</v>
      </c>
      <c r="Q522" s="66"/>
      <c r="R522" s="51"/>
      <c r="S522" s="51"/>
      <c r="T522" s="51"/>
    </row>
    <row r="523" spans="1:20" ht="47.25">
      <c r="A523" s="63"/>
      <c r="B523" s="72"/>
      <c r="C523" s="61" t="s">
        <v>1097</v>
      </c>
      <c r="D523" s="72" t="s">
        <v>468</v>
      </c>
      <c r="E523" s="63" t="s">
        <v>270</v>
      </c>
      <c r="F523" s="73">
        <v>282</v>
      </c>
      <c r="G523" s="64" t="str">
        <f t="shared" si="13"/>
        <v>K</v>
      </c>
      <c r="H523" s="73">
        <v>621</v>
      </c>
      <c r="I523" s="65">
        <v>42</v>
      </c>
      <c r="J523" s="65">
        <v>0</v>
      </c>
      <c r="K523" s="65">
        <v>0</v>
      </c>
      <c r="L523" s="65" t="s">
        <v>1117</v>
      </c>
      <c r="M523" s="63" t="str">
        <f t="shared" si="14"/>
        <v>X</v>
      </c>
      <c r="N523" s="63" t="s">
        <v>1118</v>
      </c>
      <c r="O523" s="63" t="s">
        <v>1119</v>
      </c>
      <c r="P523" s="63">
        <v>0</v>
      </c>
      <c r="Q523" s="63"/>
      <c r="R523" s="51"/>
      <c r="S523" s="51"/>
      <c r="T523" s="51"/>
    </row>
    <row r="524" spans="1:20" ht="47.25">
      <c r="A524" s="66"/>
      <c r="B524" s="67"/>
      <c r="C524" s="68" t="s">
        <v>1097</v>
      </c>
      <c r="D524" s="67" t="s">
        <v>469</v>
      </c>
      <c r="E524" s="66" t="s">
        <v>270</v>
      </c>
      <c r="F524" s="74">
        <v>193</v>
      </c>
      <c r="G524" s="70" t="str">
        <f t="shared" si="13"/>
        <v>K</v>
      </c>
      <c r="H524" s="74">
        <v>673</v>
      </c>
      <c r="I524" s="71">
        <v>15</v>
      </c>
      <c r="J524" s="71">
        <v>0</v>
      </c>
      <c r="K524" s="71">
        <v>1</v>
      </c>
      <c r="L524" s="71" t="s">
        <v>460</v>
      </c>
      <c r="M524" s="66" t="str">
        <f t="shared" si="14"/>
        <v>X</v>
      </c>
      <c r="N524" s="66" t="s">
        <v>1120</v>
      </c>
      <c r="O524" s="66" t="s">
        <v>1111</v>
      </c>
      <c r="P524" s="66">
        <v>0</v>
      </c>
      <c r="Q524" s="66"/>
      <c r="R524" s="51"/>
      <c r="S524" s="51"/>
      <c r="T524" s="51"/>
    </row>
    <row r="525" spans="1:20" ht="31.5">
      <c r="A525" s="63"/>
      <c r="B525" s="72"/>
      <c r="C525" s="61" t="s">
        <v>1097</v>
      </c>
      <c r="D525" s="72" t="s">
        <v>471</v>
      </c>
      <c r="E525" s="63" t="s">
        <v>270</v>
      </c>
      <c r="F525" s="73">
        <v>230</v>
      </c>
      <c r="G525" s="64" t="str">
        <f t="shared" si="13"/>
        <v>K</v>
      </c>
      <c r="H525" s="73">
        <v>941</v>
      </c>
      <c r="I525" s="65">
        <v>22</v>
      </c>
      <c r="J525" s="65">
        <v>3</v>
      </c>
      <c r="K525" s="65">
        <v>1</v>
      </c>
      <c r="L525" s="65" t="s">
        <v>266</v>
      </c>
      <c r="M525" s="63" t="str">
        <f t="shared" si="14"/>
        <v>X</v>
      </c>
      <c r="N525" s="63" t="s">
        <v>1121</v>
      </c>
      <c r="O525" s="63" t="s">
        <v>1017</v>
      </c>
      <c r="P525" s="63">
        <v>0</v>
      </c>
      <c r="Q525" s="63"/>
      <c r="R525" s="51"/>
      <c r="S525" s="51"/>
      <c r="T525" s="51"/>
    </row>
    <row r="526" spans="1:20" ht="31.5">
      <c r="A526" s="66"/>
      <c r="B526" s="67"/>
      <c r="C526" s="68" t="s">
        <v>1097</v>
      </c>
      <c r="D526" s="67" t="s">
        <v>769</v>
      </c>
      <c r="E526" s="66" t="s">
        <v>270</v>
      </c>
      <c r="F526" s="74">
        <v>225</v>
      </c>
      <c r="G526" s="70" t="str">
        <f t="shared" si="13"/>
        <v>K</v>
      </c>
      <c r="H526" s="74">
        <v>790</v>
      </c>
      <c r="I526" s="71">
        <v>168</v>
      </c>
      <c r="J526" s="71">
        <v>3</v>
      </c>
      <c r="K526" s="71">
        <v>0</v>
      </c>
      <c r="L526" s="71" t="s">
        <v>767</v>
      </c>
      <c r="M526" s="66" t="str">
        <f t="shared" si="14"/>
        <v>X</v>
      </c>
      <c r="N526" s="69" t="s">
        <v>1122</v>
      </c>
      <c r="O526" s="71" t="s">
        <v>1031</v>
      </c>
      <c r="P526" s="66">
        <v>0</v>
      </c>
      <c r="Q526" s="66"/>
      <c r="R526" s="51"/>
      <c r="S526" s="51"/>
      <c r="T526" s="51"/>
    </row>
    <row r="527" spans="1:20" ht="47.25">
      <c r="A527" s="63"/>
      <c r="B527" s="72"/>
      <c r="C527" s="61" t="s">
        <v>1097</v>
      </c>
      <c r="D527" s="72" t="s">
        <v>770</v>
      </c>
      <c r="E527" s="63" t="s">
        <v>270</v>
      </c>
      <c r="F527" s="73">
        <v>241</v>
      </c>
      <c r="G527" s="64" t="str">
        <f t="shared" si="13"/>
        <v>K</v>
      </c>
      <c r="H527" s="73">
        <v>736</v>
      </c>
      <c r="I527" s="65">
        <v>40</v>
      </c>
      <c r="J527" s="65">
        <v>0</v>
      </c>
      <c r="K527" s="65">
        <v>0</v>
      </c>
      <c r="L527" s="65" t="s">
        <v>460</v>
      </c>
      <c r="M527" s="63" t="str">
        <f t="shared" si="14"/>
        <v>X</v>
      </c>
      <c r="N527" s="63" t="s">
        <v>1123</v>
      </c>
      <c r="O527" s="63" t="s">
        <v>1124</v>
      </c>
      <c r="P527" s="63">
        <v>0</v>
      </c>
      <c r="Q527" s="63"/>
      <c r="R527" s="51"/>
      <c r="S527" s="51"/>
      <c r="T527" s="51"/>
    </row>
    <row r="528" spans="1:20" ht="47.25">
      <c r="A528" s="66"/>
      <c r="B528" s="67"/>
      <c r="C528" s="68" t="s">
        <v>1097</v>
      </c>
      <c r="D528" s="67" t="s">
        <v>771</v>
      </c>
      <c r="E528" s="66" t="s">
        <v>270</v>
      </c>
      <c r="F528" s="74">
        <v>217</v>
      </c>
      <c r="G528" s="70" t="str">
        <f t="shared" si="13"/>
        <v>K</v>
      </c>
      <c r="H528" s="74">
        <v>771</v>
      </c>
      <c r="I528" s="71">
        <v>56</v>
      </c>
      <c r="J528" s="71">
        <v>2</v>
      </c>
      <c r="K528" s="71">
        <v>1</v>
      </c>
      <c r="L528" s="71" t="s">
        <v>765</v>
      </c>
      <c r="M528" s="66" t="str">
        <f t="shared" si="14"/>
        <v>X</v>
      </c>
      <c r="N528" s="66" t="s">
        <v>1125</v>
      </c>
      <c r="O528" s="66" t="s">
        <v>1017</v>
      </c>
      <c r="P528" s="66">
        <v>0</v>
      </c>
      <c r="Q528" s="66"/>
      <c r="R528" s="51"/>
      <c r="S528" s="51"/>
      <c r="T528" s="51"/>
    </row>
    <row r="529" spans="1:20" ht="47.25">
      <c r="A529" s="63"/>
      <c r="B529" s="72"/>
      <c r="C529" s="61" t="s">
        <v>1097</v>
      </c>
      <c r="D529" s="72" t="s">
        <v>772</v>
      </c>
      <c r="E529" s="63" t="s">
        <v>270</v>
      </c>
      <c r="F529" s="73">
        <v>272</v>
      </c>
      <c r="G529" s="64" t="str">
        <f t="shared" si="13"/>
        <v>K</v>
      </c>
      <c r="H529" s="73">
        <v>1064</v>
      </c>
      <c r="I529" s="65">
        <v>136</v>
      </c>
      <c r="J529" s="65">
        <v>3</v>
      </c>
      <c r="K529" s="65">
        <v>2</v>
      </c>
      <c r="L529" s="65" t="s">
        <v>1117</v>
      </c>
      <c r="M529" s="63" t="str">
        <f t="shared" si="14"/>
        <v>X</v>
      </c>
      <c r="N529" s="63" t="s">
        <v>1126</v>
      </c>
      <c r="O529" s="63" t="s">
        <v>1100</v>
      </c>
      <c r="P529" s="63">
        <v>0</v>
      </c>
      <c r="Q529" s="63"/>
      <c r="R529" s="51"/>
      <c r="S529" s="51"/>
      <c r="T529" s="51"/>
    </row>
    <row r="530" spans="1:20" ht="31.5">
      <c r="A530" s="66"/>
      <c r="B530" s="67"/>
      <c r="C530" s="68" t="s">
        <v>1097</v>
      </c>
      <c r="D530" s="67" t="s">
        <v>773</v>
      </c>
      <c r="E530" s="66" t="s">
        <v>270</v>
      </c>
      <c r="F530" s="74">
        <v>189</v>
      </c>
      <c r="G530" s="70" t="str">
        <f t="shared" si="13"/>
        <v>K</v>
      </c>
      <c r="H530" s="74">
        <v>638</v>
      </c>
      <c r="I530" s="71">
        <v>36</v>
      </c>
      <c r="J530" s="71">
        <v>0</v>
      </c>
      <c r="K530" s="71">
        <v>0</v>
      </c>
      <c r="L530" s="71" t="s">
        <v>318</v>
      </c>
      <c r="M530" s="66" t="str">
        <f t="shared" si="14"/>
        <v>X</v>
      </c>
      <c r="N530" s="69" t="s">
        <v>1127</v>
      </c>
      <c r="O530" s="71" t="s">
        <v>1031</v>
      </c>
      <c r="P530" s="66">
        <v>0</v>
      </c>
      <c r="Q530" s="66"/>
      <c r="R530" s="51"/>
      <c r="S530" s="51"/>
      <c r="T530" s="51"/>
    </row>
    <row r="531" spans="1:20" ht="47.25">
      <c r="A531" s="63"/>
      <c r="B531" s="72"/>
      <c r="C531" s="61" t="s">
        <v>1097</v>
      </c>
      <c r="D531" s="72" t="s">
        <v>774</v>
      </c>
      <c r="E531" s="63" t="s">
        <v>270</v>
      </c>
      <c r="F531" s="73">
        <v>187</v>
      </c>
      <c r="G531" s="64" t="str">
        <f t="shared" si="13"/>
        <v>K</v>
      </c>
      <c r="H531" s="73">
        <v>680</v>
      </c>
      <c r="I531" s="65">
        <v>33</v>
      </c>
      <c r="J531" s="65">
        <v>2</v>
      </c>
      <c r="K531" s="65">
        <v>0</v>
      </c>
      <c r="L531" s="65" t="s">
        <v>311</v>
      </c>
      <c r="M531" s="63" t="str">
        <f t="shared" si="14"/>
        <v>X</v>
      </c>
      <c r="N531" s="63" t="s">
        <v>1128</v>
      </c>
      <c r="O531" s="63" t="s">
        <v>1119</v>
      </c>
      <c r="P531" s="63">
        <v>0</v>
      </c>
      <c r="Q531" s="63"/>
      <c r="R531" s="51"/>
      <c r="S531" s="51"/>
      <c r="T531" s="51"/>
    </row>
    <row r="532" spans="1:20" ht="31.5">
      <c r="A532" s="66"/>
      <c r="B532" s="67"/>
      <c r="C532" s="68" t="s">
        <v>1097</v>
      </c>
      <c r="D532" s="67" t="s">
        <v>775</v>
      </c>
      <c r="E532" s="66" t="s">
        <v>270</v>
      </c>
      <c r="F532" s="74">
        <v>147</v>
      </c>
      <c r="G532" s="70" t="str">
        <f t="shared" si="13"/>
        <v>K</v>
      </c>
      <c r="H532" s="74">
        <v>640</v>
      </c>
      <c r="I532" s="71">
        <v>11</v>
      </c>
      <c r="J532" s="71">
        <v>1</v>
      </c>
      <c r="K532" s="71">
        <v>3</v>
      </c>
      <c r="L532" s="71" t="s">
        <v>274</v>
      </c>
      <c r="M532" s="66" t="str">
        <f t="shared" si="14"/>
        <v>X</v>
      </c>
      <c r="N532" s="66" t="s">
        <v>1129</v>
      </c>
      <c r="O532" s="66" t="s">
        <v>1017</v>
      </c>
      <c r="P532" s="66">
        <v>0</v>
      </c>
      <c r="Q532" s="66"/>
      <c r="R532" s="51"/>
      <c r="S532" s="51"/>
      <c r="T532" s="51"/>
    </row>
    <row r="533" spans="1:20" ht="47.25">
      <c r="A533" s="63"/>
      <c r="B533" s="72"/>
      <c r="C533" s="61" t="s">
        <v>1097</v>
      </c>
      <c r="D533" s="72" t="s">
        <v>776</v>
      </c>
      <c r="E533" s="63" t="s">
        <v>270</v>
      </c>
      <c r="F533" s="73">
        <v>247</v>
      </c>
      <c r="G533" s="64" t="str">
        <f t="shared" si="13"/>
        <v>K</v>
      </c>
      <c r="H533" s="73">
        <v>680</v>
      </c>
      <c r="I533" s="65">
        <v>35</v>
      </c>
      <c r="J533" s="65">
        <v>2</v>
      </c>
      <c r="K533" s="65">
        <v>0</v>
      </c>
      <c r="L533" s="65" t="s">
        <v>301</v>
      </c>
      <c r="M533" s="63" t="str">
        <f t="shared" si="14"/>
        <v>X</v>
      </c>
      <c r="N533" s="63" t="s">
        <v>1130</v>
      </c>
      <c r="O533" s="63" t="s">
        <v>1131</v>
      </c>
      <c r="P533" s="63">
        <v>0</v>
      </c>
      <c r="Q533" s="63"/>
      <c r="R533" s="51"/>
      <c r="S533" s="51"/>
      <c r="T533" s="51"/>
    </row>
    <row r="534" spans="1:20" ht="47.25">
      <c r="A534" s="66"/>
      <c r="B534" s="67"/>
      <c r="C534" s="68" t="s">
        <v>1097</v>
      </c>
      <c r="D534" s="67" t="s">
        <v>777</v>
      </c>
      <c r="E534" s="66" t="s">
        <v>270</v>
      </c>
      <c r="F534" s="74">
        <v>165</v>
      </c>
      <c r="G534" s="70" t="str">
        <f t="shared" si="13"/>
        <v>K</v>
      </c>
      <c r="H534" s="74">
        <v>924</v>
      </c>
      <c r="I534" s="71">
        <v>32</v>
      </c>
      <c r="J534" s="71">
        <v>0</v>
      </c>
      <c r="K534" s="71">
        <v>2</v>
      </c>
      <c r="L534" s="71" t="s">
        <v>351</v>
      </c>
      <c r="M534" s="66" t="str">
        <f t="shared" si="14"/>
        <v>X</v>
      </c>
      <c r="N534" s="66" t="s">
        <v>1132</v>
      </c>
      <c r="O534" s="66" t="s">
        <v>1017</v>
      </c>
      <c r="P534" s="66">
        <v>0</v>
      </c>
      <c r="Q534" s="66"/>
      <c r="R534" s="51"/>
      <c r="S534" s="51"/>
      <c r="T534" s="51"/>
    </row>
    <row r="535" spans="1:20" ht="31.5">
      <c r="A535" s="63"/>
      <c r="B535" s="72"/>
      <c r="C535" s="61" t="s">
        <v>1097</v>
      </c>
      <c r="D535" s="72" t="s">
        <v>780</v>
      </c>
      <c r="E535" s="63" t="s">
        <v>270</v>
      </c>
      <c r="F535" s="73">
        <v>205</v>
      </c>
      <c r="G535" s="64" t="str">
        <f t="shared" si="13"/>
        <v>K</v>
      </c>
      <c r="H535" s="73">
        <v>775</v>
      </c>
      <c r="I535" s="65">
        <v>24</v>
      </c>
      <c r="J535" s="65">
        <v>2</v>
      </c>
      <c r="K535" s="65">
        <v>0</v>
      </c>
      <c r="L535" s="65" t="s">
        <v>274</v>
      </c>
      <c r="M535" s="63" t="str">
        <f t="shared" si="14"/>
        <v>X</v>
      </c>
      <c r="N535" s="63" t="s">
        <v>1133</v>
      </c>
      <c r="O535" s="63" t="s">
        <v>1119</v>
      </c>
      <c r="P535" s="63">
        <v>0</v>
      </c>
      <c r="Q535" s="63"/>
      <c r="R535" s="51"/>
      <c r="S535" s="51"/>
      <c r="T535" s="51"/>
    </row>
    <row r="536" spans="1:20" ht="31.5">
      <c r="A536" s="66"/>
      <c r="B536" s="67"/>
      <c r="C536" s="68" t="s">
        <v>1097</v>
      </c>
      <c r="D536" s="67" t="s">
        <v>782</v>
      </c>
      <c r="E536" s="66" t="s">
        <v>270</v>
      </c>
      <c r="F536" s="74">
        <v>192</v>
      </c>
      <c r="G536" s="70" t="str">
        <f t="shared" si="13"/>
        <v>K</v>
      </c>
      <c r="H536" s="74">
        <v>728</v>
      </c>
      <c r="I536" s="71">
        <v>16</v>
      </c>
      <c r="J536" s="71">
        <v>1</v>
      </c>
      <c r="K536" s="71">
        <v>2</v>
      </c>
      <c r="L536" s="71" t="s">
        <v>460</v>
      </c>
      <c r="M536" s="66" t="str">
        <f t="shared" si="14"/>
        <v>X</v>
      </c>
      <c r="N536" s="66" t="s">
        <v>1134</v>
      </c>
      <c r="O536" s="66" t="s">
        <v>1135</v>
      </c>
      <c r="P536" s="66">
        <v>0</v>
      </c>
      <c r="Q536" s="66"/>
      <c r="R536" s="51"/>
      <c r="S536" s="51"/>
      <c r="T536" s="51"/>
    </row>
    <row r="537" spans="1:20" ht="31.5">
      <c r="A537" s="63"/>
      <c r="B537" s="72"/>
      <c r="C537" s="61" t="s">
        <v>1097</v>
      </c>
      <c r="D537" s="72" t="s">
        <v>783</v>
      </c>
      <c r="E537" s="63" t="s">
        <v>270</v>
      </c>
      <c r="F537" s="73">
        <v>222</v>
      </c>
      <c r="G537" s="64" t="str">
        <f t="shared" si="13"/>
        <v>K</v>
      </c>
      <c r="H537" s="73">
        <v>561</v>
      </c>
      <c r="I537" s="65">
        <v>5</v>
      </c>
      <c r="J537" s="65">
        <v>0</v>
      </c>
      <c r="K537" s="65">
        <v>1</v>
      </c>
      <c r="L537" s="65" t="s">
        <v>318</v>
      </c>
      <c r="M537" s="63" t="str">
        <f t="shared" si="14"/>
        <v>X</v>
      </c>
      <c r="N537" s="63" t="s">
        <v>1136</v>
      </c>
      <c r="O537" s="63" t="s">
        <v>1017</v>
      </c>
      <c r="P537" s="63">
        <v>0</v>
      </c>
      <c r="Q537" s="63"/>
      <c r="R537" s="51"/>
      <c r="S537" s="51"/>
      <c r="T537" s="51"/>
    </row>
    <row r="538" spans="1:20" ht="63">
      <c r="A538" s="66"/>
      <c r="B538" s="67"/>
      <c r="C538" s="68" t="s">
        <v>1097</v>
      </c>
      <c r="D538" s="67" t="s">
        <v>784</v>
      </c>
      <c r="E538" s="66" t="s">
        <v>270</v>
      </c>
      <c r="F538" s="74">
        <v>192</v>
      </c>
      <c r="G538" s="70" t="str">
        <f t="shared" si="13"/>
        <v>K</v>
      </c>
      <c r="H538" s="74">
        <v>747</v>
      </c>
      <c r="I538" s="71">
        <v>32</v>
      </c>
      <c r="J538" s="71">
        <v>1</v>
      </c>
      <c r="K538" s="71">
        <v>1</v>
      </c>
      <c r="L538" s="71" t="s">
        <v>274</v>
      </c>
      <c r="M538" s="66" t="str">
        <f t="shared" si="14"/>
        <v>X</v>
      </c>
      <c r="N538" s="66" t="s">
        <v>1137</v>
      </c>
      <c r="O538" s="66" t="s">
        <v>1131</v>
      </c>
      <c r="P538" s="66">
        <v>0</v>
      </c>
      <c r="Q538" s="66"/>
      <c r="R538" s="51"/>
      <c r="S538" s="51"/>
      <c r="T538" s="51"/>
    </row>
    <row r="539" spans="1:20" ht="47.25">
      <c r="A539" s="63"/>
      <c r="B539" s="72"/>
      <c r="C539" s="61" t="s">
        <v>1097</v>
      </c>
      <c r="D539" s="72" t="s">
        <v>785</v>
      </c>
      <c r="E539" s="63" t="s">
        <v>270</v>
      </c>
      <c r="F539" s="73">
        <v>241</v>
      </c>
      <c r="G539" s="64" t="str">
        <f t="shared" si="13"/>
        <v>K</v>
      </c>
      <c r="H539" s="73">
        <v>513</v>
      </c>
      <c r="I539" s="65">
        <v>34</v>
      </c>
      <c r="J539" s="65">
        <v>2</v>
      </c>
      <c r="K539" s="65">
        <v>1</v>
      </c>
      <c r="L539" s="65" t="s">
        <v>274</v>
      </c>
      <c r="M539" s="63" t="str">
        <f t="shared" si="14"/>
        <v>X</v>
      </c>
      <c r="N539" s="63" t="s">
        <v>1138</v>
      </c>
      <c r="O539" s="63" t="s">
        <v>1017</v>
      </c>
      <c r="P539" s="63">
        <v>0</v>
      </c>
      <c r="Q539" s="63"/>
      <c r="R539" s="51"/>
      <c r="S539" s="51"/>
      <c r="T539" s="51"/>
    </row>
    <row r="540" spans="1:20" ht="47.25">
      <c r="A540" s="66"/>
      <c r="B540" s="67"/>
      <c r="C540" s="68" t="s">
        <v>1097</v>
      </c>
      <c r="D540" s="67" t="s">
        <v>786</v>
      </c>
      <c r="E540" s="66" t="s">
        <v>270</v>
      </c>
      <c r="F540" s="74">
        <v>410</v>
      </c>
      <c r="G540" s="70" t="str">
        <f t="shared" si="13"/>
        <v>Đ</v>
      </c>
      <c r="H540" s="74">
        <v>1720</v>
      </c>
      <c r="I540" s="71">
        <v>54</v>
      </c>
      <c r="J540" s="71">
        <v>1</v>
      </c>
      <c r="K540" s="71">
        <v>2</v>
      </c>
      <c r="L540" s="71" t="s">
        <v>318</v>
      </c>
      <c r="M540" s="66" t="str">
        <f t="shared" si="14"/>
        <v>X</v>
      </c>
      <c r="N540" s="66" t="s">
        <v>1139</v>
      </c>
      <c r="O540" s="66" t="s">
        <v>1119</v>
      </c>
      <c r="P540" s="66">
        <v>0</v>
      </c>
      <c r="Q540" s="66"/>
      <c r="R540" s="51"/>
      <c r="S540" s="51"/>
      <c r="T540" s="51"/>
    </row>
    <row r="541" spans="1:20" ht="31.5">
      <c r="A541" s="63"/>
      <c r="B541" s="72"/>
      <c r="C541" s="61" t="s">
        <v>1097</v>
      </c>
      <c r="D541" s="72" t="s">
        <v>788</v>
      </c>
      <c r="E541" s="63" t="s">
        <v>270</v>
      </c>
      <c r="F541" s="73">
        <v>361</v>
      </c>
      <c r="G541" s="64" t="str">
        <f t="shared" si="13"/>
        <v>Đ</v>
      </c>
      <c r="H541" s="73">
        <v>1499</v>
      </c>
      <c r="I541" s="65">
        <v>51</v>
      </c>
      <c r="J541" s="65">
        <v>0</v>
      </c>
      <c r="K541" s="65">
        <v>0</v>
      </c>
      <c r="L541" s="65" t="s">
        <v>274</v>
      </c>
      <c r="M541" s="63" t="str">
        <f t="shared" si="14"/>
        <v>X</v>
      </c>
      <c r="N541" s="63" t="s">
        <v>1140</v>
      </c>
      <c r="O541" s="63" t="s">
        <v>1119</v>
      </c>
      <c r="P541" s="63">
        <v>0</v>
      </c>
      <c r="Q541" s="63"/>
      <c r="R541" s="51"/>
      <c r="S541" s="51"/>
      <c r="T541" s="51"/>
    </row>
    <row r="542" spans="1:20" ht="47.25">
      <c r="A542" s="66"/>
      <c r="B542" s="67"/>
      <c r="C542" s="68" t="s">
        <v>1097</v>
      </c>
      <c r="D542" s="67" t="s">
        <v>789</v>
      </c>
      <c r="E542" s="66" t="s">
        <v>270</v>
      </c>
      <c r="F542" s="74">
        <v>384</v>
      </c>
      <c r="G542" s="70" t="str">
        <f t="shared" si="13"/>
        <v>Đ</v>
      </c>
      <c r="H542" s="74">
        <v>1569</v>
      </c>
      <c r="I542" s="71">
        <v>46</v>
      </c>
      <c r="J542" s="71">
        <v>3</v>
      </c>
      <c r="K542" s="71">
        <v>0</v>
      </c>
      <c r="L542" s="71" t="s">
        <v>274</v>
      </c>
      <c r="M542" s="66" t="str">
        <f t="shared" si="14"/>
        <v>X</v>
      </c>
      <c r="N542" s="66" t="s">
        <v>1141</v>
      </c>
      <c r="O542" s="66" t="s">
        <v>1142</v>
      </c>
      <c r="P542" s="66">
        <v>0</v>
      </c>
      <c r="Q542" s="66"/>
      <c r="R542" s="51"/>
      <c r="S542" s="51"/>
      <c r="T542" s="51"/>
    </row>
    <row r="543" spans="1:20" ht="31.5">
      <c r="A543" s="63"/>
      <c r="B543" s="72"/>
      <c r="C543" s="61" t="s">
        <v>1097</v>
      </c>
      <c r="D543" s="72" t="s">
        <v>1143</v>
      </c>
      <c r="E543" s="63" t="s">
        <v>270</v>
      </c>
      <c r="F543" s="73">
        <v>209</v>
      </c>
      <c r="G543" s="64" t="str">
        <f t="shared" si="13"/>
        <v>K</v>
      </c>
      <c r="H543" s="73">
        <v>814</v>
      </c>
      <c r="I543" s="65">
        <v>35</v>
      </c>
      <c r="J543" s="65">
        <v>0</v>
      </c>
      <c r="K543" s="65">
        <v>3</v>
      </c>
      <c r="L543" s="65" t="s">
        <v>311</v>
      </c>
      <c r="M543" s="63" t="str">
        <f t="shared" si="14"/>
        <v>X</v>
      </c>
      <c r="N543" s="63" t="s">
        <v>1144</v>
      </c>
      <c r="O543" s="63" t="s">
        <v>1011</v>
      </c>
      <c r="P543" s="63">
        <v>0</v>
      </c>
      <c r="Q543" s="63"/>
      <c r="R543" s="51"/>
      <c r="S543" s="51"/>
      <c r="T543" s="51"/>
    </row>
    <row r="544" spans="1:20">
      <c r="A544" s="66"/>
      <c r="B544" s="67"/>
      <c r="C544" s="68" t="s">
        <v>1097</v>
      </c>
      <c r="D544" s="67" t="s">
        <v>1145</v>
      </c>
      <c r="E544" s="66" t="s">
        <v>270</v>
      </c>
      <c r="F544" s="74">
        <v>218</v>
      </c>
      <c r="G544" s="70" t="str">
        <f t="shared" si="13"/>
        <v>K</v>
      </c>
      <c r="H544" s="74">
        <v>880</v>
      </c>
      <c r="I544" s="71">
        <v>100</v>
      </c>
      <c r="J544" s="71">
        <v>0</v>
      </c>
      <c r="K544" s="71">
        <v>0</v>
      </c>
      <c r="L544" s="71" t="s">
        <v>543</v>
      </c>
      <c r="M544" s="66" t="str">
        <f t="shared" si="14"/>
        <v>X</v>
      </c>
      <c r="N544" s="66" t="s">
        <v>1146</v>
      </c>
      <c r="O544" s="66" t="s">
        <v>1111</v>
      </c>
      <c r="P544" s="66">
        <v>0</v>
      </c>
      <c r="Q544" s="66"/>
      <c r="R544" s="51"/>
      <c r="S544" s="51"/>
      <c r="T544" s="51"/>
    </row>
    <row r="545" spans="1:20" ht="47.25">
      <c r="A545" s="63"/>
      <c r="B545" s="72"/>
      <c r="C545" s="61" t="s">
        <v>1097</v>
      </c>
      <c r="D545" s="72" t="s">
        <v>1147</v>
      </c>
      <c r="E545" s="63" t="s">
        <v>270</v>
      </c>
      <c r="F545" s="73">
        <v>231</v>
      </c>
      <c r="G545" s="64" t="str">
        <f t="shared" si="13"/>
        <v>K</v>
      </c>
      <c r="H545" s="73">
        <v>871</v>
      </c>
      <c r="I545" s="65">
        <v>90</v>
      </c>
      <c r="J545" s="65">
        <v>0</v>
      </c>
      <c r="K545" s="65">
        <v>3</v>
      </c>
      <c r="L545" s="65" t="s">
        <v>274</v>
      </c>
      <c r="M545" s="63" t="str">
        <f t="shared" si="14"/>
        <v>X</v>
      </c>
      <c r="N545" s="63" t="s">
        <v>1148</v>
      </c>
      <c r="O545" s="63" t="s">
        <v>1034</v>
      </c>
      <c r="P545" s="63">
        <v>0</v>
      </c>
      <c r="Q545" s="63"/>
      <c r="R545" s="51"/>
      <c r="S545" s="51"/>
      <c r="T545" s="51"/>
    </row>
    <row r="546" spans="1:20" ht="31.5">
      <c r="A546" s="66"/>
      <c r="B546" s="67"/>
      <c r="C546" s="68" t="s">
        <v>1097</v>
      </c>
      <c r="D546" s="67" t="s">
        <v>1149</v>
      </c>
      <c r="E546" s="66" t="s">
        <v>270</v>
      </c>
      <c r="F546" s="74">
        <v>170</v>
      </c>
      <c r="G546" s="70" t="str">
        <f t="shared" si="13"/>
        <v>K</v>
      </c>
      <c r="H546" s="74">
        <v>676</v>
      </c>
      <c r="I546" s="71">
        <v>13</v>
      </c>
      <c r="J546" s="71">
        <v>0</v>
      </c>
      <c r="K546" s="71">
        <v>0</v>
      </c>
      <c r="L546" s="71" t="s">
        <v>543</v>
      </c>
      <c r="M546" s="66" t="str">
        <f t="shared" si="14"/>
        <v>X</v>
      </c>
      <c r="N546" s="66" t="s">
        <v>1150</v>
      </c>
      <c r="O546" s="66" t="s">
        <v>1151</v>
      </c>
      <c r="P546" s="66">
        <v>0</v>
      </c>
      <c r="Q546" s="66"/>
      <c r="R546" s="51"/>
      <c r="S546" s="51"/>
      <c r="T546" s="51"/>
    </row>
    <row r="547" spans="1:20" ht="47.25">
      <c r="A547" s="63"/>
      <c r="B547" s="72"/>
      <c r="C547" s="61" t="s">
        <v>1097</v>
      </c>
      <c r="D547" s="72" t="s">
        <v>1152</v>
      </c>
      <c r="E547" s="63" t="s">
        <v>270</v>
      </c>
      <c r="F547" s="73">
        <v>181</v>
      </c>
      <c r="G547" s="64" t="str">
        <f t="shared" si="13"/>
        <v>K</v>
      </c>
      <c r="H547" s="73">
        <v>598</v>
      </c>
      <c r="I547" s="65">
        <v>27</v>
      </c>
      <c r="J547" s="65">
        <v>0</v>
      </c>
      <c r="K547" s="65">
        <v>1</v>
      </c>
      <c r="L547" s="65" t="s">
        <v>351</v>
      </c>
      <c r="M547" s="63" t="str">
        <f t="shared" si="14"/>
        <v>X</v>
      </c>
      <c r="N547" s="63" t="s">
        <v>1153</v>
      </c>
      <c r="O547" s="63" t="s">
        <v>1111</v>
      </c>
      <c r="P547" s="63">
        <v>0</v>
      </c>
      <c r="Q547" s="63"/>
      <c r="R547" s="51"/>
      <c r="S547" s="51"/>
      <c r="T547" s="51"/>
    </row>
    <row r="548" spans="1:20" ht="47.25">
      <c r="A548" s="66"/>
      <c r="B548" s="67"/>
      <c r="C548" s="68" t="s">
        <v>1097</v>
      </c>
      <c r="D548" s="67" t="s">
        <v>1154</v>
      </c>
      <c r="E548" s="66" t="s">
        <v>270</v>
      </c>
      <c r="F548" s="74">
        <v>230</v>
      </c>
      <c r="G548" s="70" t="str">
        <f t="shared" si="13"/>
        <v>K</v>
      </c>
      <c r="H548" s="74">
        <v>863</v>
      </c>
      <c r="I548" s="71">
        <v>31</v>
      </c>
      <c r="J548" s="71">
        <v>1</v>
      </c>
      <c r="K548" s="71">
        <v>0</v>
      </c>
      <c r="L548" s="71" t="s">
        <v>274</v>
      </c>
      <c r="M548" s="66" t="str">
        <f t="shared" si="14"/>
        <v>X</v>
      </c>
      <c r="N548" s="66" t="s">
        <v>1155</v>
      </c>
      <c r="O548" s="66" t="s">
        <v>1111</v>
      </c>
      <c r="P548" s="66">
        <v>0</v>
      </c>
      <c r="Q548" s="66"/>
      <c r="R548" s="51"/>
      <c r="S548" s="51"/>
      <c r="T548" s="51"/>
    </row>
    <row r="549" spans="1:20" ht="31.5">
      <c r="A549" s="63"/>
      <c r="B549" s="72"/>
      <c r="C549" s="61" t="s">
        <v>1097</v>
      </c>
      <c r="D549" s="72" t="s">
        <v>1156</v>
      </c>
      <c r="E549" s="63" t="s">
        <v>270</v>
      </c>
      <c r="F549" s="73">
        <v>276</v>
      </c>
      <c r="G549" s="64" t="str">
        <f t="shared" si="13"/>
        <v>K</v>
      </c>
      <c r="H549" s="73">
        <v>1080</v>
      </c>
      <c r="I549" s="65">
        <v>99</v>
      </c>
      <c r="J549" s="65">
        <v>0</v>
      </c>
      <c r="K549" s="65">
        <v>2</v>
      </c>
      <c r="L549" s="65" t="s">
        <v>543</v>
      </c>
      <c r="M549" s="63" t="str">
        <f t="shared" si="14"/>
        <v>X</v>
      </c>
      <c r="N549" s="63" t="s">
        <v>1157</v>
      </c>
      <c r="O549" s="63" t="s">
        <v>1151</v>
      </c>
      <c r="P549" s="63">
        <v>0</v>
      </c>
      <c r="Q549" s="63"/>
      <c r="R549" s="51"/>
      <c r="S549" s="51"/>
      <c r="T549" s="51"/>
    </row>
    <row r="550" spans="1:20" ht="47.25">
      <c r="A550" s="66"/>
      <c r="B550" s="67"/>
      <c r="C550" s="68" t="s">
        <v>1097</v>
      </c>
      <c r="D550" s="67" t="s">
        <v>1158</v>
      </c>
      <c r="E550" s="66" t="s">
        <v>270</v>
      </c>
      <c r="F550" s="74">
        <v>361</v>
      </c>
      <c r="G550" s="70" t="str">
        <f t="shared" si="13"/>
        <v>Đ</v>
      </c>
      <c r="H550" s="74">
        <v>1412</v>
      </c>
      <c r="I550" s="71">
        <v>126</v>
      </c>
      <c r="J550" s="71">
        <v>0</v>
      </c>
      <c r="K550" s="71">
        <v>0</v>
      </c>
      <c r="L550" s="71" t="s">
        <v>274</v>
      </c>
      <c r="M550" s="66" t="str">
        <f t="shared" si="14"/>
        <v>X</v>
      </c>
      <c r="N550" s="66" t="s">
        <v>1159</v>
      </c>
      <c r="O550" s="66" t="s">
        <v>1100</v>
      </c>
      <c r="P550" s="66">
        <v>0</v>
      </c>
      <c r="Q550" s="66"/>
      <c r="R550" s="51"/>
      <c r="S550" s="51"/>
      <c r="T550" s="51"/>
    </row>
    <row r="551" spans="1:20" ht="31.5">
      <c r="A551" s="63"/>
      <c r="B551" s="72"/>
      <c r="C551" s="61" t="s">
        <v>1097</v>
      </c>
      <c r="D551" s="72" t="s">
        <v>1160</v>
      </c>
      <c r="E551" s="63" t="s">
        <v>270</v>
      </c>
      <c r="F551" s="73">
        <v>194</v>
      </c>
      <c r="G551" s="64" t="str">
        <f t="shared" si="13"/>
        <v>K</v>
      </c>
      <c r="H551" s="73">
        <v>881</v>
      </c>
      <c r="I551" s="65">
        <v>72</v>
      </c>
      <c r="J551" s="65">
        <v>0</v>
      </c>
      <c r="K551" s="65">
        <v>0</v>
      </c>
      <c r="L551" s="65" t="s">
        <v>765</v>
      </c>
      <c r="M551" s="63" t="str">
        <f t="shared" si="14"/>
        <v>X</v>
      </c>
      <c r="N551" s="62" t="s">
        <v>1161</v>
      </c>
      <c r="O551" s="65" t="s">
        <v>1017</v>
      </c>
      <c r="P551" s="63">
        <v>0</v>
      </c>
      <c r="Q551" s="63"/>
      <c r="R551" s="51"/>
      <c r="S551" s="51"/>
      <c r="T551" s="51"/>
    </row>
    <row r="552" spans="1:20" ht="31.5">
      <c r="A552" s="66"/>
      <c r="B552" s="67"/>
      <c r="C552" s="68" t="s">
        <v>1097</v>
      </c>
      <c r="D552" s="67" t="s">
        <v>1162</v>
      </c>
      <c r="E552" s="66" t="s">
        <v>270</v>
      </c>
      <c r="F552" s="74">
        <v>124</v>
      </c>
      <c r="G552" s="70" t="str">
        <f t="shared" si="13"/>
        <v>K</v>
      </c>
      <c r="H552" s="74">
        <v>520</v>
      </c>
      <c r="I552" s="71">
        <v>171</v>
      </c>
      <c r="J552" s="71">
        <v>0</v>
      </c>
      <c r="K552" s="71">
        <v>0</v>
      </c>
      <c r="L552" s="71" t="s">
        <v>274</v>
      </c>
      <c r="M552" s="66" t="str">
        <f t="shared" si="14"/>
        <v>X</v>
      </c>
      <c r="N552" s="66" t="s">
        <v>1163</v>
      </c>
      <c r="O552" s="66" t="s">
        <v>1011</v>
      </c>
      <c r="P552" s="66">
        <v>0</v>
      </c>
      <c r="Q552" s="66"/>
      <c r="R552" s="51"/>
      <c r="S552" s="51"/>
      <c r="T552" s="51"/>
    </row>
    <row r="553" spans="1:20" ht="31.5">
      <c r="A553" s="63"/>
      <c r="B553" s="72"/>
      <c r="C553" s="61" t="s">
        <v>1097</v>
      </c>
      <c r="D553" s="72" t="s">
        <v>1164</v>
      </c>
      <c r="E553" s="63" t="s">
        <v>270</v>
      </c>
      <c r="F553" s="73">
        <v>181</v>
      </c>
      <c r="G553" s="64" t="str">
        <f t="shared" si="13"/>
        <v>K</v>
      </c>
      <c r="H553" s="73">
        <v>784</v>
      </c>
      <c r="I553" s="65">
        <v>13</v>
      </c>
      <c r="J553" s="65">
        <v>1</v>
      </c>
      <c r="K553" s="65">
        <v>1</v>
      </c>
      <c r="L553" s="65" t="s">
        <v>274</v>
      </c>
      <c r="M553" s="63" t="str">
        <f t="shared" si="14"/>
        <v>X</v>
      </c>
      <c r="N553" s="63" t="s">
        <v>1165</v>
      </c>
      <c r="O553" s="63" t="s">
        <v>1166</v>
      </c>
      <c r="P553" s="63">
        <v>0</v>
      </c>
      <c r="Q553" s="63"/>
      <c r="R553" s="51"/>
      <c r="S553" s="51"/>
      <c r="T553" s="51"/>
    </row>
    <row r="554" spans="1:20" ht="31.5">
      <c r="A554" s="66"/>
      <c r="B554" s="67"/>
      <c r="C554" s="68" t="s">
        <v>1097</v>
      </c>
      <c r="D554" s="67" t="s">
        <v>1167</v>
      </c>
      <c r="E554" s="66" t="s">
        <v>270</v>
      </c>
      <c r="F554" s="74">
        <v>189</v>
      </c>
      <c r="G554" s="70" t="str">
        <f t="shared" si="13"/>
        <v>K</v>
      </c>
      <c r="H554" s="74">
        <v>760</v>
      </c>
      <c r="I554" s="71">
        <v>125</v>
      </c>
      <c r="J554" s="71">
        <v>0</v>
      </c>
      <c r="K554" s="71">
        <v>1</v>
      </c>
      <c r="L554" s="71" t="s">
        <v>318</v>
      </c>
      <c r="M554" s="66" t="str">
        <f t="shared" si="14"/>
        <v>X</v>
      </c>
      <c r="N554" s="66" t="s">
        <v>1168</v>
      </c>
      <c r="O554" s="66" t="s">
        <v>1025</v>
      </c>
      <c r="P554" s="66">
        <v>0</v>
      </c>
      <c r="Q554" s="66"/>
      <c r="R554" s="51"/>
      <c r="S554" s="51"/>
      <c r="T554" s="51"/>
    </row>
    <row r="555" spans="1:20">
      <c r="A555" s="63"/>
      <c r="B555" s="72"/>
      <c r="C555" s="61" t="s">
        <v>1097</v>
      </c>
      <c r="D555" s="72" t="s">
        <v>1169</v>
      </c>
      <c r="E555" s="63" t="s">
        <v>270</v>
      </c>
      <c r="F555" s="73">
        <v>145</v>
      </c>
      <c r="G555" s="64" t="str">
        <f t="shared" si="13"/>
        <v>K</v>
      </c>
      <c r="H555" s="73">
        <v>681</v>
      </c>
      <c r="I555" s="65">
        <v>120</v>
      </c>
      <c r="J555" s="65">
        <v>0</v>
      </c>
      <c r="K555" s="65">
        <v>0</v>
      </c>
      <c r="L555" s="65" t="s">
        <v>318</v>
      </c>
      <c r="M555" s="63" t="str">
        <f t="shared" si="14"/>
        <v>X</v>
      </c>
      <c r="N555" s="63" t="s">
        <v>1170</v>
      </c>
      <c r="O555" s="63" t="s">
        <v>1008</v>
      </c>
      <c r="P555" s="63">
        <v>0</v>
      </c>
      <c r="Q555" s="63"/>
      <c r="R555" s="51"/>
      <c r="S555" s="51"/>
      <c r="T555" s="51"/>
    </row>
    <row r="556" spans="1:20" ht="31.5">
      <c r="A556" s="80">
        <f t="shared" ref="A556:A565" si="15">IF(LEN(B556)=0,"",SUBTOTAL(3,$B$3:B556))</f>
        <v>11</v>
      </c>
      <c r="B556" s="81" t="s">
        <v>1171</v>
      </c>
      <c r="C556" s="68" t="s">
        <v>1171</v>
      </c>
      <c r="D556" s="67" t="s">
        <v>1172</v>
      </c>
      <c r="E556" s="66" t="s">
        <v>270</v>
      </c>
      <c r="F556" s="74">
        <v>119</v>
      </c>
      <c r="G556" s="70" t="str">
        <f t="shared" si="13"/>
        <v>K</v>
      </c>
      <c r="H556" s="74">
        <v>366</v>
      </c>
      <c r="I556" s="66">
        <v>12</v>
      </c>
      <c r="J556" s="66">
        <v>0</v>
      </c>
      <c r="K556" s="66">
        <v>0</v>
      </c>
      <c r="L556" s="66" t="s">
        <v>274</v>
      </c>
      <c r="M556" s="66" t="str">
        <f t="shared" si="14"/>
        <v>X</v>
      </c>
      <c r="N556" s="66" t="s">
        <v>1173</v>
      </c>
      <c r="O556" s="66" t="s">
        <v>1174</v>
      </c>
      <c r="P556" s="66">
        <v>0</v>
      </c>
      <c r="Q556" s="66"/>
      <c r="R556" s="51"/>
      <c r="S556" s="51"/>
      <c r="T556" s="51"/>
    </row>
    <row r="557" spans="1:20" ht="31.5">
      <c r="A557" s="63" t="str">
        <f t="shared" si="15"/>
        <v/>
      </c>
      <c r="B557" s="72"/>
      <c r="C557" s="61" t="s">
        <v>1171</v>
      </c>
      <c r="D557" s="72" t="s">
        <v>1175</v>
      </c>
      <c r="E557" s="63" t="s">
        <v>270</v>
      </c>
      <c r="F557" s="73">
        <v>156</v>
      </c>
      <c r="G557" s="64" t="str">
        <f t="shared" si="13"/>
        <v>K</v>
      </c>
      <c r="H557" s="73">
        <v>487</v>
      </c>
      <c r="I557" s="63">
        <v>16</v>
      </c>
      <c r="J557" s="63">
        <v>0</v>
      </c>
      <c r="K557" s="63">
        <v>0</v>
      </c>
      <c r="L557" s="63" t="s">
        <v>274</v>
      </c>
      <c r="M557" s="63" t="str">
        <f t="shared" si="14"/>
        <v>X</v>
      </c>
      <c r="N557" s="63" t="s">
        <v>1176</v>
      </c>
      <c r="O557" s="63" t="s">
        <v>1177</v>
      </c>
      <c r="P557" s="63">
        <v>0</v>
      </c>
      <c r="Q557" s="63"/>
      <c r="R557" s="51"/>
      <c r="S557" s="51"/>
      <c r="T557" s="51"/>
    </row>
    <row r="558" spans="1:20" ht="31.5">
      <c r="A558" s="66" t="str">
        <f t="shared" si="15"/>
        <v/>
      </c>
      <c r="B558" s="67"/>
      <c r="C558" s="68" t="s">
        <v>1171</v>
      </c>
      <c r="D558" s="67" t="s">
        <v>1178</v>
      </c>
      <c r="E558" s="66" t="s">
        <v>270</v>
      </c>
      <c r="F558" s="74">
        <v>140</v>
      </c>
      <c r="G558" s="70" t="str">
        <f t="shared" si="13"/>
        <v>K</v>
      </c>
      <c r="H558" s="74">
        <v>456</v>
      </c>
      <c r="I558" s="66">
        <v>25</v>
      </c>
      <c r="J558" s="66">
        <v>1</v>
      </c>
      <c r="K558" s="66">
        <v>3</v>
      </c>
      <c r="L558" s="66" t="s">
        <v>543</v>
      </c>
      <c r="M558" s="66" t="str">
        <f t="shared" si="14"/>
        <v>X</v>
      </c>
      <c r="N558" s="66" t="s">
        <v>1179</v>
      </c>
      <c r="O558" s="66" t="s">
        <v>1180</v>
      </c>
      <c r="P558" s="66">
        <v>0</v>
      </c>
      <c r="Q558" s="66"/>
      <c r="R558" s="51"/>
      <c r="S558" s="51"/>
      <c r="T558" s="51"/>
    </row>
    <row r="559" spans="1:20" ht="31.5">
      <c r="A559" s="63" t="str">
        <f t="shared" si="15"/>
        <v/>
      </c>
      <c r="B559" s="72"/>
      <c r="C559" s="61" t="s">
        <v>1171</v>
      </c>
      <c r="D559" s="72" t="s">
        <v>1181</v>
      </c>
      <c r="E559" s="63" t="s">
        <v>270</v>
      </c>
      <c r="F559" s="73">
        <v>230</v>
      </c>
      <c r="G559" s="64" t="str">
        <f t="shared" si="13"/>
        <v>K</v>
      </c>
      <c r="H559" s="73">
        <v>725</v>
      </c>
      <c r="I559" s="63">
        <v>22</v>
      </c>
      <c r="J559" s="63">
        <v>2</v>
      </c>
      <c r="K559" s="63">
        <v>2</v>
      </c>
      <c r="L559" s="63" t="s">
        <v>274</v>
      </c>
      <c r="M559" s="63" t="str">
        <f t="shared" si="14"/>
        <v>X</v>
      </c>
      <c r="N559" s="63" t="s">
        <v>1182</v>
      </c>
      <c r="O559" s="63" t="s">
        <v>1183</v>
      </c>
      <c r="P559" s="63">
        <v>0</v>
      </c>
      <c r="Q559" s="63"/>
      <c r="R559" s="51"/>
      <c r="S559" s="51"/>
      <c r="T559" s="51"/>
    </row>
    <row r="560" spans="1:20" ht="31.5">
      <c r="A560" s="66" t="str">
        <f t="shared" si="15"/>
        <v/>
      </c>
      <c r="B560" s="67"/>
      <c r="C560" s="68" t="s">
        <v>1171</v>
      </c>
      <c r="D560" s="67" t="s">
        <v>1184</v>
      </c>
      <c r="E560" s="66" t="s">
        <v>270</v>
      </c>
      <c r="F560" s="74">
        <v>158</v>
      </c>
      <c r="G560" s="70" t="str">
        <f t="shared" si="13"/>
        <v>K</v>
      </c>
      <c r="H560" s="74">
        <v>590</v>
      </c>
      <c r="I560" s="66">
        <v>120</v>
      </c>
      <c r="J560" s="66">
        <v>1</v>
      </c>
      <c r="K560" s="66">
        <v>1</v>
      </c>
      <c r="L560" s="66" t="s">
        <v>274</v>
      </c>
      <c r="M560" s="66" t="str">
        <f t="shared" si="14"/>
        <v>X</v>
      </c>
      <c r="N560" s="66" t="s">
        <v>1185</v>
      </c>
      <c r="O560" s="66" t="s">
        <v>1183</v>
      </c>
      <c r="P560" s="66">
        <v>0</v>
      </c>
      <c r="Q560" s="66"/>
      <c r="R560" s="51"/>
      <c r="S560" s="51"/>
      <c r="T560" s="51"/>
    </row>
    <row r="561" spans="1:20" ht="31.5">
      <c r="A561" s="63" t="str">
        <f t="shared" si="15"/>
        <v/>
      </c>
      <c r="B561" s="72"/>
      <c r="C561" s="61" t="s">
        <v>1171</v>
      </c>
      <c r="D561" s="72" t="s">
        <v>1186</v>
      </c>
      <c r="E561" s="63" t="s">
        <v>270</v>
      </c>
      <c r="F561" s="73">
        <v>204</v>
      </c>
      <c r="G561" s="64" t="str">
        <f t="shared" si="13"/>
        <v>K</v>
      </c>
      <c r="H561" s="73">
        <v>726</v>
      </c>
      <c r="I561" s="63">
        <v>69</v>
      </c>
      <c r="J561" s="63">
        <v>1</v>
      </c>
      <c r="K561" s="63">
        <v>3</v>
      </c>
      <c r="L561" s="63" t="s">
        <v>543</v>
      </c>
      <c r="M561" s="63" t="str">
        <f t="shared" si="14"/>
        <v>X</v>
      </c>
      <c r="N561" s="63" t="s">
        <v>1187</v>
      </c>
      <c r="O561" s="63" t="s">
        <v>1180</v>
      </c>
      <c r="P561" s="63">
        <v>0</v>
      </c>
      <c r="Q561" s="63"/>
      <c r="R561" s="51"/>
      <c r="S561" s="51"/>
      <c r="T561" s="51"/>
    </row>
    <row r="562" spans="1:20" ht="31.5">
      <c r="A562" s="66" t="str">
        <f t="shared" si="15"/>
        <v/>
      </c>
      <c r="B562" s="67"/>
      <c r="C562" s="68" t="s">
        <v>1171</v>
      </c>
      <c r="D562" s="67" t="s">
        <v>1188</v>
      </c>
      <c r="E562" s="66" t="s">
        <v>270</v>
      </c>
      <c r="F562" s="74">
        <v>235</v>
      </c>
      <c r="G562" s="70" t="str">
        <f t="shared" si="13"/>
        <v>K</v>
      </c>
      <c r="H562" s="74">
        <v>756</v>
      </c>
      <c r="I562" s="66">
        <v>98</v>
      </c>
      <c r="J562" s="66">
        <v>2</v>
      </c>
      <c r="K562" s="66">
        <v>1</v>
      </c>
      <c r="L562" s="66" t="s">
        <v>543</v>
      </c>
      <c r="M562" s="66" t="str">
        <f t="shared" si="14"/>
        <v>X</v>
      </c>
      <c r="N562" s="66" t="s">
        <v>1189</v>
      </c>
      <c r="O562" s="66" t="s">
        <v>1190</v>
      </c>
      <c r="P562" s="66">
        <v>0</v>
      </c>
      <c r="Q562" s="66"/>
      <c r="R562" s="51"/>
      <c r="S562" s="51"/>
      <c r="T562" s="51"/>
    </row>
    <row r="563" spans="1:20" ht="31.5">
      <c r="A563" s="63" t="str">
        <f t="shared" si="15"/>
        <v/>
      </c>
      <c r="B563" s="72"/>
      <c r="C563" s="61" t="s">
        <v>1171</v>
      </c>
      <c r="D563" s="72" t="s">
        <v>1191</v>
      </c>
      <c r="E563" s="63" t="s">
        <v>270</v>
      </c>
      <c r="F563" s="73">
        <v>135</v>
      </c>
      <c r="G563" s="64" t="str">
        <f t="shared" si="13"/>
        <v>K</v>
      </c>
      <c r="H563" s="73">
        <v>486</v>
      </c>
      <c r="I563" s="63">
        <v>48</v>
      </c>
      <c r="J563" s="63">
        <v>1</v>
      </c>
      <c r="K563" s="63">
        <v>0</v>
      </c>
      <c r="L563" s="63" t="s">
        <v>460</v>
      </c>
      <c r="M563" s="63" t="str">
        <f t="shared" si="14"/>
        <v>X</v>
      </c>
      <c r="N563" s="63" t="s">
        <v>1192</v>
      </c>
      <c r="O563" s="63" t="s">
        <v>1193</v>
      </c>
      <c r="P563" s="63">
        <v>0</v>
      </c>
      <c r="Q563" s="63"/>
      <c r="R563" s="51"/>
      <c r="S563" s="51"/>
      <c r="T563" s="51"/>
    </row>
    <row r="564" spans="1:20" ht="31.5">
      <c r="A564" s="66" t="str">
        <f t="shared" si="15"/>
        <v/>
      </c>
      <c r="B564" s="67"/>
      <c r="C564" s="68" t="s">
        <v>1171</v>
      </c>
      <c r="D564" s="67" t="s">
        <v>1194</v>
      </c>
      <c r="E564" s="66" t="s">
        <v>270</v>
      </c>
      <c r="F564" s="74">
        <v>362</v>
      </c>
      <c r="G564" s="70" t="str">
        <f t="shared" si="13"/>
        <v>Đ</v>
      </c>
      <c r="H564" s="74">
        <v>1336</v>
      </c>
      <c r="I564" s="66">
        <v>70</v>
      </c>
      <c r="J564" s="66">
        <v>1</v>
      </c>
      <c r="K564" s="66">
        <v>3</v>
      </c>
      <c r="L564" s="66" t="s">
        <v>543</v>
      </c>
      <c r="M564" s="66" t="str">
        <f t="shared" si="14"/>
        <v>X</v>
      </c>
      <c r="N564" s="66" t="s">
        <v>1195</v>
      </c>
      <c r="O564" s="66" t="s">
        <v>281</v>
      </c>
      <c r="P564" s="66">
        <v>0</v>
      </c>
      <c r="Q564" s="66"/>
      <c r="R564" s="51"/>
      <c r="S564" s="51"/>
      <c r="T564" s="51"/>
    </row>
    <row r="565" spans="1:20" ht="31.5">
      <c r="A565" s="63" t="str">
        <f t="shared" si="15"/>
        <v/>
      </c>
      <c r="B565" s="72"/>
      <c r="C565" s="61" t="s">
        <v>1171</v>
      </c>
      <c r="D565" s="72" t="s">
        <v>918</v>
      </c>
      <c r="E565" s="63" t="s">
        <v>270</v>
      </c>
      <c r="F565" s="73">
        <v>299</v>
      </c>
      <c r="G565" s="64" t="str">
        <f t="shared" si="13"/>
        <v>K</v>
      </c>
      <c r="H565" s="73">
        <v>1071</v>
      </c>
      <c r="I565" s="63">
        <v>74</v>
      </c>
      <c r="J565" s="63">
        <v>1</v>
      </c>
      <c r="K565" s="63">
        <v>6</v>
      </c>
      <c r="L565" s="63" t="s">
        <v>274</v>
      </c>
      <c r="M565" s="63" t="str">
        <f t="shared" si="14"/>
        <v>X</v>
      </c>
      <c r="N565" s="63" t="s">
        <v>1196</v>
      </c>
      <c r="O565" s="63" t="s">
        <v>1197</v>
      </c>
      <c r="P565" s="63">
        <v>0</v>
      </c>
      <c r="Q565" s="63"/>
      <c r="R565" s="51"/>
      <c r="S565" s="51"/>
      <c r="T565" s="51"/>
    </row>
    <row r="566" spans="1:20" ht="31.5">
      <c r="A566" s="66"/>
      <c r="B566" s="67"/>
      <c r="C566" s="68" t="s">
        <v>1171</v>
      </c>
      <c r="D566" s="67" t="s">
        <v>1198</v>
      </c>
      <c r="E566" s="66" t="s">
        <v>270</v>
      </c>
      <c r="F566" s="74">
        <v>412</v>
      </c>
      <c r="G566" s="70" t="str">
        <f t="shared" si="13"/>
        <v>Đ</v>
      </c>
      <c r="H566" s="74">
        <v>1485</v>
      </c>
      <c r="I566" s="66">
        <v>33</v>
      </c>
      <c r="J566" s="66">
        <v>0</v>
      </c>
      <c r="K566" s="66">
        <v>1</v>
      </c>
      <c r="L566" s="66" t="s">
        <v>543</v>
      </c>
      <c r="M566" s="66" t="str">
        <f t="shared" si="14"/>
        <v>X</v>
      </c>
      <c r="N566" s="66" t="s">
        <v>1199</v>
      </c>
      <c r="O566" s="66" t="s">
        <v>272</v>
      </c>
      <c r="P566" s="66">
        <v>0</v>
      </c>
      <c r="Q566" s="66"/>
      <c r="R566" s="51"/>
      <c r="S566" s="51"/>
      <c r="T566" s="51"/>
    </row>
    <row r="567" spans="1:20" ht="31.5">
      <c r="A567" s="63"/>
      <c r="B567" s="72"/>
      <c r="C567" s="61" t="s">
        <v>1171</v>
      </c>
      <c r="D567" s="72" t="s">
        <v>1200</v>
      </c>
      <c r="E567" s="63" t="s">
        <v>270</v>
      </c>
      <c r="F567" s="73">
        <v>377</v>
      </c>
      <c r="G567" s="64" t="str">
        <f t="shared" si="13"/>
        <v>Đ</v>
      </c>
      <c r="H567" s="73">
        <v>1421</v>
      </c>
      <c r="I567" s="63">
        <v>38</v>
      </c>
      <c r="J567" s="63">
        <v>0</v>
      </c>
      <c r="K567" s="63">
        <v>4</v>
      </c>
      <c r="L567" s="63" t="s">
        <v>460</v>
      </c>
      <c r="M567" s="63" t="str">
        <f t="shared" si="14"/>
        <v>X</v>
      </c>
      <c r="N567" s="63" t="s">
        <v>1201</v>
      </c>
      <c r="O567" s="63" t="s">
        <v>1197</v>
      </c>
      <c r="P567" s="63">
        <v>0</v>
      </c>
      <c r="Q567" s="63"/>
      <c r="R567" s="51"/>
      <c r="S567" s="51"/>
      <c r="T567" s="51"/>
    </row>
    <row r="568" spans="1:20" ht="31.5">
      <c r="A568" s="66"/>
      <c r="B568" s="67"/>
      <c r="C568" s="68" t="s">
        <v>1171</v>
      </c>
      <c r="D568" s="67" t="s">
        <v>1202</v>
      </c>
      <c r="E568" s="66" t="s">
        <v>270</v>
      </c>
      <c r="F568" s="74">
        <v>356</v>
      </c>
      <c r="G568" s="70" t="str">
        <f t="shared" si="13"/>
        <v>Đ</v>
      </c>
      <c r="H568" s="74">
        <v>1400</v>
      </c>
      <c r="I568" s="66">
        <v>34</v>
      </c>
      <c r="J568" s="66">
        <v>0</v>
      </c>
      <c r="K568" s="66">
        <v>2</v>
      </c>
      <c r="L568" s="66" t="s">
        <v>460</v>
      </c>
      <c r="M568" s="66" t="str">
        <f t="shared" si="14"/>
        <v>X</v>
      </c>
      <c r="N568" s="66" t="s">
        <v>1203</v>
      </c>
      <c r="O568" s="66" t="s">
        <v>1204</v>
      </c>
      <c r="P568" s="66">
        <v>0</v>
      </c>
      <c r="Q568" s="66"/>
      <c r="R568" s="51"/>
      <c r="S568" s="51"/>
      <c r="T568" s="51"/>
    </row>
    <row r="569" spans="1:20" ht="31.5">
      <c r="A569" s="63"/>
      <c r="B569" s="72"/>
      <c r="C569" s="61" t="s">
        <v>1171</v>
      </c>
      <c r="D569" s="72" t="s">
        <v>1205</v>
      </c>
      <c r="E569" s="63" t="s">
        <v>270</v>
      </c>
      <c r="F569" s="73">
        <v>282</v>
      </c>
      <c r="G569" s="64" t="str">
        <f t="shared" si="13"/>
        <v>K</v>
      </c>
      <c r="H569" s="73">
        <v>1025</v>
      </c>
      <c r="I569" s="63">
        <v>85</v>
      </c>
      <c r="J569" s="63">
        <v>0</v>
      </c>
      <c r="K569" s="63">
        <v>6</v>
      </c>
      <c r="L569" s="63" t="s">
        <v>1117</v>
      </c>
      <c r="M569" s="63" t="str">
        <f t="shared" si="14"/>
        <v>X</v>
      </c>
      <c r="N569" s="63" t="s">
        <v>1206</v>
      </c>
      <c r="O569" s="63" t="s">
        <v>1207</v>
      </c>
      <c r="P569" s="63">
        <v>0</v>
      </c>
      <c r="Q569" s="63"/>
      <c r="R569" s="51"/>
      <c r="S569" s="51"/>
      <c r="T569" s="51"/>
    </row>
    <row r="570" spans="1:20" ht="31.5">
      <c r="A570" s="66"/>
      <c r="B570" s="67"/>
      <c r="C570" s="68" t="s">
        <v>1171</v>
      </c>
      <c r="D570" s="67" t="s">
        <v>1208</v>
      </c>
      <c r="E570" s="66" t="s">
        <v>270</v>
      </c>
      <c r="F570" s="74">
        <v>251</v>
      </c>
      <c r="G570" s="70" t="str">
        <f t="shared" si="13"/>
        <v>K</v>
      </c>
      <c r="H570" s="74">
        <v>974</v>
      </c>
      <c r="I570" s="66">
        <v>33</v>
      </c>
      <c r="J570" s="66">
        <v>1</v>
      </c>
      <c r="K570" s="66">
        <v>0</v>
      </c>
      <c r="L570" s="66" t="s">
        <v>460</v>
      </c>
      <c r="M570" s="66" t="str">
        <f t="shared" si="14"/>
        <v>X</v>
      </c>
      <c r="N570" s="66" t="s">
        <v>1209</v>
      </c>
      <c r="O570" s="66" t="s">
        <v>1210</v>
      </c>
      <c r="P570" s="66">
        <v>0</v>
      </c>
      <c r="Q570" s="66"/>
      <c r="R570" s="51"/>
      <c r="S570" s="51"/>
      <c r="T570" s="51"/>
    </row>
    <row r="571" spans="1:20" ht="31.5">
      <c r="A571" s="63"/>
      <c r="B571" s="72"/>
      <c r="C571" s="61" t="s">
        <v>1171</v>
      </c>
      <c r="D571" s="72" t="s">
        <v>1211</v>
      </c>
      <c r="E571" s="63" t="s">
        <v>270</v>
      </c>
      <c r="F571" s="73">
        <v>313</v>
      </c>
      <c r="G571" s="64" t="str">
        <f t="shared" si="13"/>
        <v>Đ</v>
      </c>
      <c r="H571" s="73">
        <v>1092</v>
      </c>
      <c r="I571" s="63">
        <v>35</v>
      </c>
      <c r="J571" s="63">
        <v>1</v>
      </c>
      <c r="K571" s="63">
        <v>2</v>
      </c>
      <c r="L571" s="63" t="s">
        <v>460</v>
      </c>
      <c r="M571" s="63" t="str">
        <f t="shared" si="14"/>
        <v>X</v>
      </c>
      <c r="N571" s="63" t="s">
        <v>1212</v>
      </c>
      <c r="O571" s="63" t="s">
        <v>1197</v>
      </c>
      <c r="P571" s="63">
        <v>0</v>
      </c>
      <c r="Q571" s="63"/>
      <c r="R571" s="51"/>
      <c r="S571" s="51"/>
      <c r="T571" s="51"/>
    </row>
    <row r="572" spans="1:20" ht="31.5">
      <c r="A572" s="66"/>
      <c r="B572" s="67"/>
      <c r="C572" s="68" t="s">
        <v>1171</v>
      </c>
      <c r="D572" s="67" t="s">
        <v>1213</v>
      </c>
      <c r="E572" s="66" t="s">
        <v>270</v>
      </c>
      <c r="F572" s="74">
        <v>227</v>
      </c>
      <c r="G572" s="70" t="str">
        <f t="shared" si="13"/>
        <v>K</v>
      </c>
      <c r="H572" s="74">
        <v>938</v>
      </c>
      <c r="I572" s="66">
        <v>30</v>
      </c>
      <c r="J572" s="66">
        <v>1</v>
      </c>
      <c r="K572" s="66">
        <v>3</v>
      </c>
      <c r="L572" s="66" t="s">
        <v>768</v>
      </c>
      <c r="M572" s="66" t="str">
        <f t="shared" si="14"/>
        <v>X</v>
      </c>
      <c r="N572" s="66" t="s">
        <v>1214</v>
      </c>
      <c r="O572" s="66" t="s">
        <v>1204</v>
      </c>
      <c r="P572" s="66">
        <v>0</v>
      </c>
      <c r="Q572" s="66"/>
      <c r="R572" s="51"/>
      <c r="S572" s="51"/>
      <c r="T572" s="51"/>
    </row>
    <row r="573" spans="1:20" ht="31.5">
      <c r="A573" s="63"/>
      <c r="B573" s="72"/>
      <c r="C573" s="61" t="s">
        <v>1171</v>
      </c>
      <c r="D573" s="72" t="s">
        <v>264</v>
      </c>
      <c r="E573" s="63" t="s">
        <v>270</v>
      </c>
      <c r="F573" s="73">
        <v>403</v>
      </c>
      <c r="G573" s="64" t="str">
        <f t="shared" si="13"/>
        <v>Đ</v>
      </c>
      <c r="H573" s="73">
        <v>1364</v>
      </c>
      <c r="I573" s="63">
        <v>52</v>
      </c>
      <c r="J573" s="63">
        <v>0</v>
      </c>
      <c r="K573" s="63">
        <v>0</v>
      </c>
      <c r="L573" s="63" t="s">
        <v>768</v>
      </c>
      <c r="M573" s="63" t="str">
        <f t="shared" si="14"/>
        <v>X</v>
      </c>
      <c r="N573" s="63" t="s">
        <v>1215</v>
      </c>
      <c r="O573" s="63" t="s">
        <v>1216</v>
      </c>
      <c r="P573" s="63">
        <v>0</v>
      </c>
      <c r="Q573" s="63"/>
      <c r="R573" s="51"/>
      <c r="S573" s="51"/>
      <c r="T573" s="51"/>
    </row>
    <row r="574" spans="1:20" ht="31.5">
      <c r="A574" s="66"/>
      <c r="B574" s="67"/>
      <c r="C574" s="68" t="s">
        <v>1171</v>
      </c>
      <c r="D574" s="67" t="s">
        <v>269</v>
      </c>
      <c r="E574" s="66" t="s">
        <v>270</v>
      </c>
      <c r="F574" s="74">
        <v>384</v>
      </c>
      <c r="G574" s="70" t="str">
        <f t="shared" si="13"/>
        <v>Đ</v>
      </c>
      <c r="H574" s="74">
        <v>1320</v>
      </c>
      <c r="I574" s="66">
        <v>92</v>
      </c>
      <c r="J574" s="66">
        <v>0</v>
      </c>
      <c r="K574" s="66">
        <v>1</v>
      </c>
      <c r="L574" s="66" t="s">
        <v>543</v>
      </c>
      <c r="M574" s="66" t="str">
        <f t="shared" si="14"/>
        <v>X</v>
      </c>
      <c r="N574" s="66" t="s">
        <v>1217</v>
      </c>
      <c r="O574" s="66" t="s">
        <v>1218</v>
      </c>
      <c r="P574" s="66">
        <v>0</v>
      </c>
      <c r="Q574" s="66"/>
      <c r="R574" s="51"/>
      <c r="S574" s="51"/>
      <c r="T574" s="51"/>
    </row>
    <row r="575" spans="1:20" ht="31.5">
      <c r="A575" s="63"/>
      <c r="B575" s="72"/>
      <c r="C575" s="61" t="s">
        <v>1171</v>
      </c>
      <c r="D575" s="72" t="s">
        <v>273</v>
      </c>
      <c r="E575" s="63" t="s">
        <v>270</v>
      </c>
      <c r="F575" s="73">
        <v>327</v>
      </c>
      <c r="G575" s="64" t="str">
        <f t="shared" si="13"/>
        <v>Đ</v>
      </c>
      <c r="H575" s="73">
        <v>1088</v>
      </c>
      <c r="I575" s="63">
        <v>25</v>
      </c>
      <c r="J575" s="63">
        <v>1</v>
      </c>
      <c r="K575" s="63">
        <v>4</v>
      </c>
      <c r="L575" s="63" t="s">
        <v>460</v>
      </c>
      <c r="M575" s="63" t="str">
        <f t="shared" si="14"/>
        <v>X</v>
      </c>
      <c r="N575" s="63" t="s">
        <v>1219</v>
      </c>
      <c r="O575" s="63" t="s">
        <v>272</v>
      </c>
      <c r="P575" s="63">
        <v>0</v>
      </c>
      <c r="Q575" s="63"/>
      <c r="R575" s="51"/>
      <c r="S575" s="51"/>
      <c r="T575" s="51"/>
    </row>
    <row r="576" spans="1:20" ht="31.5">
      <c r="A576" s="66"/>
      <c r="B576" s="67"/>
      <c r="C576" s="68" t="s">
        <v>1171</v>
      </c>
      <c r="D576" s="67" t="s">
        <v>276</v>
      </c>
      <c r="E576" s="66" t="s">
        <v>270</v>
      </c>
      <c r="F576" s="74">
        <v>318</v>
      </c>
      <c r="G576" s="70" t="str">
        <f t="shared" si="13"/>
        <v>Đ</v>
      </c>
      <c r="H576" s="74">
        <v>1203</v>
      </c>
      <c r="I576" s="66">
        <v>24</v>
      </c>
      <c r="J576" s="66">
        <v>0</v>
      </c>
      <c r="K576" s="66">
        <v>2</v>
      </c>
      <c r="L576" s="66" t="s">
        <v>1117</v>
      </c>
      <c r="M576" s="66" t="str">
        <f t="shared" si="14"/>
        <v>X</v>
      </c>
      <c r="N576" s="66" t="s">
        <v>1220</v>
      </c>
      <c r="O576" s="66" t="s">
        <v>281</v>
      </c>
      <c r="P576" s="66">
        <v>0</v>
      </c>
      <c r="Q576" s="66"/>
      <c r="R576" s="51"/>
      <c r="S576" s="51"/>
      <c r="T576" s="51"/>
    </row>
    <row r="577" spans="1:20" ht="31.5">
      <c r="A577" s="63"/>
      <c r="B577" s="72"/>
      <c r="C577" s="61" t="s">
        <v>1171</v>
      </c>
      <c r="D577" s="72" t="s">
        <v>278</v>
      </c>
      <c r="E577" s="63" t="s">
        <v>270</v>
      </c>
      <c r="F577" s="73">
        <v>259</v>
      </c>
      <c r="G577" s="64" t="str">
        <f t="shared" si="13"/>
        <v>K</v>
      </c>
      <c r="H577" s="73">
        <v>1043</v>
      </c>
      <c r="I577" s="63">
        <v>22</v>
      </c>
      <c r="J577" s="63">
        <v>0</v>
      </c>
      <c r="K577" s="63">
        <v>2</v>
      </c>
      <c r="L577" s="63" t="s">
        <v>274</v>
      </c>
      <c r="M577" s="63" t="str">
        <f t="shared" si="14"/>
        <v>X</v>
      </c>
      <c r="N577" s="63" t="s">
        <v>1221</v>
      </c>
      <c r="O577" s="63" t="s">
        <v>272</v>
      </c>
      <c r="P577" s="63">
        <v>0</v>
      </c>
      <c r="Q577" s="63"/>
      <c r="R577" s="51"/>
      <c r="S577" s="51"/>
      <c r="T577" s="51"/>
    </row>
    <row r="578" spans="1:20" ht="31.5">
      <c r="A578" s="66"/>
      <c r="B578" s="67"/>
      <c r="C578" s="68" t="s">
        <v>1171</v>
      </c>
      <c r="D578" s="67" t="s">
        <v>282</v>
      </c>
      <c r="E578" s="66" t="s">
        <v>270</v>
      </c>
      <c r="F578" s="74">
        <v>230</v>
      </c>
      <c r="G578" s="70" t="str">
        <f t="shared" si="13"/>
        <v>K</v>
      </c>
      <c r="H578" s="74">
        <v>874</v>
      </c>
      <c r="I578" s="66">
        <v>75</v>
      </c>
      <c r="J578" s="66">
        <v>1</v>
      </c>
      <c r="K578" s="66">
        <v>1</v>
      </c>
      <c r="L578" s="66" t="s">
        <v>460</v>
      </c>
      <c r="M578" s="66" t="str">
        <f t="shared" si="14"/>
        <v>X</v>
      </c>
      <c r="N578" s="66" t="s">
        <v>1222</v>
      </c>
      <c r="O578" s="66" t="s">
        <v>294</v>
      </c>
      <c r="P578" s="66">
        <v>0</v>
      </c>
      <c r="Q578" s="66"/>
      <c r="R578" s="51"/>
      <c r="S578" s="51"/>
      <c r="T578" s="51"/>
    </row>
    <row r="579" spans="1:20" ht="31.5">
      <c r="A579" s="63"/>
      <c r="B579" s="72"/>
      <c r="C579" s="61" t="s">
        <v>1171</v>
      </c>
      <c r="D579" s="72" t="s">
        <v>284</v>
      </c>
      <c r="E579" s="63" t="s">
        <v>270</v>
      </c>
      <c r="F579" s="73">
        <v>252</v>
      </c>
      <c r="G579" s="64" t="str">
        <f t="shared" si="13"/>
        <v>K</v>
      </c>
      <c r="H579" s="73">
        <v>958</v>
      </c>
      <c r="I579" s="63">
        <v>33</v>
      </c>
      <c r="J579" s="63">
        <v>2</v>
      </c>
      <c r="K579" s="63">
        <v>1</v>
      </c>
      <c r="L579" s="63" t="s">
        <v>460</v>
      </c>
      <c r="M579" s="63" t="str">
        <f t="shared" si="14"/>
        <v>X</v>
      </c>
      <c r="N579" s="63" t="s">
        <v>1223</v>
      </c>
      <c r="O579" s="63" t="s">
        <v>294</v>
      </c>
      <c r="P579" s="63">
        <v>0</v>
      </c>
      <c r="Q579" s="63"/>
      <c r="R579" s="51"/>
      <c r="S579" s="51"/>
      <c r="T579" s="51"/>
    </row>
    <row r="580" spans="1:20" ht="31.5">
      <c r="A580" s="66"/>
      <c r="B580" s="67"/>
      <c r="C580" s="68" t="s">
        <v>1171</v>
      </c>
      <c r="D580" s="67" t="s">
        <v>287</v>
      </c>
      <c r="E580" s="66" t="s">
        <v>270</v>
      </c>
      <c r="F580" s="74">
        <v>404</v>
      </c>
      <c r="G580" s="70" t="str">
        <f t="shared" si="13"/>
        <v>Đ</v>
      </c>
      <c r="H580" s="74">
        <v>1389</v>
      </c>
      <c r="I580" s="66">
        <v>42</v>
      </c>
      <c r="J580" s="66">
        <v>2</v>
      </c>
      <c r="K580" s="66">
        <v>3</v>
      </c>
      <c r="L580" s="66" t="s">
        <v>543</v>
      </c>
      <c r="M580" s="66" t="str">
        <f t="shared" si="14"/>
        <v>X</v>
      </c>
      <c r="N580" s="66" t="s">
        <v>1224</v>
      </c>
      <c r="O580" s="66" t="s">
        <v>1197</v>
      </c>
      <c r="P580" s="66">
        <v>0</v>
      </c>
      <c r="Q580" s="66"/>
      <c r="R580" s="51"/>
      <c r="S580" s="51"/>
      <c r="T580" s="51"/>
    </row>
    <row r="581" spans="1:20" ht="31.5">
      <c r="A581" s="63"/>
      <c r="B581" s="72"/>
      <c r="C581" s="61" t="s">
        <v>1171</v>
      </c>
      <c r="D581" s="72" t="s">
        <v>289</v>
      </c>
      <c r="E581" s="63" t="s">
        <v>270</v>
      </c>
      <c r="F581" s="73">
        <v>347</v>
      </c>
      <c r="G581" s="64" t="str">
        <f t="shared" si="13"/>
        <v>Đ</v>
      </c>
      <c r="H581" s="73">
        <v>1171</v>
      </c>
      <c r="I581" s="63">
        <v>15</v>
      </c>
      <c r="J581" s="63">
        <v>0</v>
      </c>
      <c r="K581" s="63">
        <v>4</v>
      </c>
      <c r="L581" s="63" t="s">
        <v>768</v>
      </c>
      <c r="M581" s="63" t="str">
        <f t="shared" si="14"/>
        <v>X</v>
      </c>
      <c r="N581" s="63" t="s">
        <v>1225</v>
      </c>
      <c r="O581" s="63" t="s">
        <v>1216</v>
      </c>
      <c r="P581" s="63">
        <v>0</v>
      </c>
      <c r="Q581" s="63"/>
      <c r="R581" s="51"/>
      <c r="S581" s="51"/>
      <c r="T581" s="51"/>
    </row>
    <row r="582" spans="1:20" ht="31.5">
      <c r="A582" s="66"/>
      <c r="B582" s="67"/>
      <c r="C582" s="68" t="s">
        <v>1171</v>
      </c>
      <c r="D582" s="67" t="s">
        <v>292</v>
      </c>
      <c r="E582" s="66" t="s">
        <v>270</v>
      </c>
      <c r="F582" s="74">
        <v>273</v>
      </c>
      <c r="G582" s="70" t="str">
        <f t="shared" si="13"/>
        <v>K</v>
      </c>
      <c r="H582" s="74">
        <v>985</v>
      </c>
      <c r="I582" s="66">
        <v>26</v>
      </c>
      <c r="J582" s="66">
        <v>1</v>
      </c>
      <c r="K582" s="66">
        <v>0</v>
      </c>
      <c r="L582" s="66" t="s">
        <v>543</v>
      </c>
      <c r="M582" s="66" t="str">
        <f t="shared" si="14"/>
        <v>X</v>
      </c>
      <c r="N582" s="66" t="s">
        <v>1226</v>
      </c>
      <c r="O582" s="66" t="s">
        <v>1218</v>
      </c>
      <c r="P582" s="66">
        <v>0</v>
      </c>
      <c r="Q582" s="66"/>
      <c r="R582" s="51"/>
      <c r="S582" s="51"/>
      <c r="T582" s="51"/>
    </row>
    <row r="583" spans="1:20" ht="31.5">
      <c r="A583" s="63"/>
      <c r="B583" s="72"/>
      <c r="C583" s="61" t="s">
        <v>1171</v>
      </c>
      <c r="D583" s="72" t="s">
        <v>487</v>
      </c>
      <c r="E583" s="63" t="s">
        <v>270</v>
      </c>
      <c r="F583" s="73">
        <v>216</v>
      </c>
      <c r="G583" s="64" t="str">
        <f t="shared" si="13"/>
        <v>K</v>
      </c>
      <c r="H583" s="73">
        <v>769</v>
      </c>
      <c r="I583" s="63">
        <v>31</v>
      </c>
      <c r="J583" s="63">
        <v>0</v>
      </c>
      <c r="K583" s="63">
        <v>2</v>
      </c>
      <c r="L583" s="63" t="s">
        <v>543</v>
      </c>
      <c r="M583" s="63" t="str">
        <f t="shared" si="14"/>
        <v>X</v>
      </c>
      <c r="N583" s="63" t="s">
        <v>1227</v>
      </c>
      <c r="O583" s="63" t="s">
        <v>1193</v>
      </c>
      <c r="P583" s="63">
        <v>0</v>
      </c>
      <c r="Q583" s="63"/>
      <c r="R583" s="51"/>
      <c r="S583" s="51"/>
      <c r="T583" s="51"/>
    </row>
    <row r="584" spans="1:20" ht="31.5">
      <c r="A584" s="80">
        <f t="shared" ref="A584:A593" si="16">IF(LEN(B584)=0,"",SUBTOTAL(3,$B$3:B584))</f>
        <v>12</v>
      </c>
      <c r="B584" s="81" t="s">
        <v>1228</v>
      </c>
      <c r="C584" s="68" t="s">
        <v>1228</v>
      </c>
      <c r="D584" s="67" t="s">
        <v>1229</v>
      </c>
      <c r="E584" s="66" t="s">
        <v>270</v>
      </c>
      <c r="F584" s="74">
        <v>213</v>
      </c>
      <c r="G584" s="70" t="str">
        <f t="shared" si="13"/>
        <v>K</v>
      </c>
      <c r="H584" s="74">
        <v>779</v>
      </c>
      <c r="I584" s="66">
        <v>11</v>
      </c>
      <c r="J584" s="66">
        <v>1</v>
      </c>
      <c r="K584" s="66">
        <v>2</v>
      </c>
      <c r="L584" s="66" t="s">
        <v>1230</v>
      </c>
      <c r="M584" s="66" t="str">
        <f t="shared" si="14"/>
        <v>X</v>
      </c>
      <c r="N584" s="66" t="s">
        <v>1231</v>
      </c>
      <c r="O584" s="66" t="s">
        <v>412</v>
      </c>
      <c r="P584" s="66">
        <v>0</v>
      </c>
      <c r="Q584" s="66"/>
      <c r="R584" s="51"/>
      <c r="S584" s="51"/>
      <c r="T584" s="51"/>
    </row>
    <row r="585" spans="1:20" ht="31.5">
      <c r="A585" s="63" t="str">
        <f t="shared" si="16"/>
        <v/>
      </c>
      <c r="B585" s="72"/>
      <c r="C585" s="61" t="s">
        <v>1228</v>
      </c>
      <c r="D585" s="72" t="s">
        <v>1232</v>
      </c>
      <c r="E585" s="63" t="s">
        <v>270</v>
      </c>
      <c r="F585" s="73">
        <v>185</v>
      </c>
      <c r="G585" s="64" t="str">
        <f t="shared" si="13"/>
        <v>K</v>
      </c>
      <c r="H585" s="73">
        <v>650</v>
      </c>
      <c r="I585" s="63">
        <v>8</v>
      </c>
      <c r="J585" s="63">
        <v>0</v>
      </c>
      <c r="K585" s="63">
        <v>1</v>
      </c>
      <c r="L585" s="63" t="s">
        <v>460</v>
      </c>
      <c r="M585" s="63" t="str">
        <f t="shared" si="14"/>
        <v>X</v>
      </c>
      <c r="N585" s="63" t="s">
        <v>1233</v>
      </c>
      <c r="O585" s="63" t="s">
        <v>1234</v>
      </c>
      <c r="P585" s="63">
        <v>0</v>
      </c>
      <c r="Q585" s="63"/>
      <c r="R585" s="51"/>
      <c r="S585" s="51"/>
      <c r="T585" s="51"/>
    </row>
    <row r="586" spans="1:20" ht="31.5">
      <c r="A586" s="66" t="str">
        <f t="shared" si="16"/>
        <v/>
      </c>
      <c r="B586" s="67"/>
      <c r="C586" s="68" t="s">
        <v>1228</v>
      </c>
      <c r="D586" s="67" t="s">
        <v>1235</v>
      </c>
      <c r="E586" s="66" t="s">
        <v>265</v>
      </c>
      <c r="F586" s="74">
        <v>121</v>
      </c>
      <c r="G586" s="70" t="str">
        <f t="shared" si="13"/>
        <v>K</v>
      </c>
      <c r="H586" s="74">
        <v>321</v>
      </c>
      <c r="I586" s="66">
        <v>5</v>
      </c>
      <c r="J586" s="66">
        <v>0</v>
      </c>
      <c r="K586" s="66">
        <v>1</v>
      </c>
      <c r="L586" s="66" t="s">
        <v>1236</v>
      </c>
      <c r="M586" s="66" t="str">
        <f t="shared" si="14"/>
        <v>X</v>
      </c>
      <c r="N586" s="66" t="s">
        <v>1237</v>
      </c>
      <c r="O586" s="66" t="s">
        <v>1238</v>
      </c>
      <c r="P586" s="66">
        <v>0</v>
      </c>
      <c r="Q586" s="66"/>
      <c r="R586" s="51"/>
      <c r="S586" s="51"/>
      <c r="T586" s="51"/>
    </row>
    <row r="587" spans="1:20" ht="31.5">
      <c r="A587" s="63" t="str">
        <f t="shared" si="16"/>
        <v/>
      </c>
      <c r="B587" s="72"/>
      <c r="C587" s="61" t="s">
        <v>1228</v>
      </c>
      <c r="D587" s="72" t="s">
        <v>1239</v>
      </c>
      <c r="E587" s="63" t="s">
        <v>265</v>
      </c>
      <c r="F587" s="73">
        <v>142</v>
      </c>
      <c r="G587" s="64" t="str">
        <f t="shared" si="13"/>
        <v>K</v>
      </c>
      <c r="H587" s="73">
        <v>499</v>
      </c>
      <c r="I587" s="63">
        <v>8</v>
      </c>
      <c r="J587" s="63">
        <v>0</v>
      </c>
      <c r="K587" s="63">
        <v>2</v>
      </c>
      <c r="L587" s="63" t="s">
        <v>766</v>
      </c>
      <c r="M587" s="63" t="str">
        <f t="shared" si="14"/>
        <v>X</v>
      </c>
      <c r="N587" s="63" t="s">
        <v>1240</v>
      </c>
      <c r="O587" s="63" t="s">
        <v>1241</v>
      </c>
      <c r="P587" s="63">
        <v>0</v>
      </c>
      <c r="Q587" s="63"/>
      <c r="R587" s="51"/>
      <c r="S587" s="51"/>
      <c r="T587" s="51"/>
    </row>
    <row r="588" spans="1:20" ht="31.5">
      <c r="A588" s="66" t="str">
        <f t="shared" si="16"/>
        <v/>
      </c>
      <c r="B588" s="67"/>
      <c r="C588" s="68" t="s">
        <v>1228</v>
      </c>
      <c r="D588" s="67" t="s">
        <v>1242</v>
      </c>
      <c r="E588" s="66" t="s">
        <v>270</v>
      </c>
      <c r="F588" s="74">
        <v>265</v>
      </c>
      <c r="G588" s="70" t="str">
        <f t="shared" si="13"/>
        <v>K</v>
      </c>
      <c r="H588" s="74">
        <v>855</v>
      </c>
      <c r="I588" s="66">
        <v>58</v>
      </c>
      <c r="J588" s="66">
        <v>2</v>
      </c>
      <c r="K588" s="66">
        <v>5</v>
      </c>
      <c r="L588" s="66" t="s">
        <v>555</v>
      </c>
      <c r="M588" s="66" t="str">
        <f t="shared" si="14"/>
        <v>X</v>
      </c>
      <c r="N588" s="66" t="s">
        <v>1243</v>
      </c>
      <c r="O588" s="66" t="s">
        <v>268</v>
      </c>
      <c r="P588" s="66">
        <v>0</v>
      </c>
      <c r="Q588" s="66"/>
      <c r="R588" s="51"/>
      <c r="S588" s="51"/>
      <c r="T588" s="51"/>
    </row>
    <row r="589" spans="1:20" ht="31.5">
      <c r="A589" s="63" t="str">
        <f t="shared" si="16"/>
        <v/>
      </c>
      <c r="B589" s="72"/>
      <c r="C589" s="61" t="s">
        <v>1228</v>
      </c>
      <c r="D589" s="72" t="s">
        <v>1244</v>
      </c>
      <c r="E589" s="63" t="s">
        <v>265</v>
      </c>
      <c r="F589" s="73">
        <v>158</v>
      </c>
      <c r="G589" s="64" t="str">
        <f t="shared" si="13"/>
        <v>K</v>
      </c>
      <c r="H589" s="73">
        <v>562</v>
      </c>
      <c r="I589" s="63">
        <v>11</v>
      </c>
      <c r="J589" s="63">
        <v>4</v>
      </c>
      <c r="K589" s="63">
        <v>4</v>
      </c>
      <c r="L589" s="63" t="s">
        <v>1245</v>
      </c>
      <c r="M589" s="63" t="str">
        <f t="shared" si="14"/>
        <v>X</v>
      </c>
      <c r="N589" s="63" t="s">
        <v>1246</v>
      </c>
      <c r="O589" s="63" t="s">
        <v>1247</v>
      </c>
      <c r="P589" s="63">
        <v>0</v>
      </c>
      <c r="Q589" s="63"/>
      <c r="R589" s="51"/>
      <c r="S589" s="51"/>
      <c r="T589" s="51"/>
    </row>
    <row r="590" spans="1:20" ht="31.5">
      <c r="A590" s="66" t="str">
        <f t="shared" si="16"/>
        <v/>
      </c>
      <c r="B590" s="67"/>
      <c r="C590" s="68" t="s">
        <v>1228</v>
      </c>
      <c r="D590" s="67" t="s">
        <v>1248</v>
      </c>
      <c r="E590" s="66" t="s">
        <v>265</v>
      </c>
      <c r="F590" s="74">
        <v>133</v>
      </c>
      <c r="G590" s="70" t="str">
        <f t="shared" si="13"/>
        <v>K</v>
      </c>
      <c r="H590" s="74">
        <v>467</v>
      </c>
      <c r="I590" s="66">
        <v>15</v>
      </c>
      <c r="J590" s="66">
        <v>0</v>
      </c>
      <c r="K590" s="66">
        <v>1</v>
      </c>
      <c r="L590" s="66" t="s">
        <v>307</v>
      </c>
      <c r="M590" s="66" t="str">
        <f t="shared" si="14"/>
        <v>X</v>
      </c>
      <c r="N590" s="66" t="s">
        <v>1249</v>
      </c>
      <c r="O590" s="66" t="s">
        <v>428</v>
      </c>
      <c r="P590" s="66">
        <v>0</v>
      </c>
      <c r="Q590" s="66"/>
      <c r="R590" s="51"/>
      <c r="S590" s="51"/>
      <c r="T590" s="51"/>
    </row>
    <row r="591" spans="1:20" ht="31.5">
      <c r="A591" s="63" t="str">
        <f t="shared" si="16"/>
        <v/>
      </c>
      <c r="B591" s="72"/>
      <c r="C591" s="61" t="s">
        <v>1228</v>
      </c>
      <c r="D591" s="72" t="s">
        <v>1250</v>
      </c>
      <c r="E591" s="63" t="s">
        <v>270</v>
      </c>
      <c r="F591" s="73">
        <v>203</v>
      </c>
      <c r="G591" s="64" t="str">
        <f t="shared" si="13"/>
        <v>K</v>
      </c>
      <c r="H591" s="73">
        <v>676</v>
      </c>
      <c r="I591" s="63">
        <v>23</v>
      </c>
      <c r="J591" s="63">
        <v>1</v>
      </c>
      <c r="K591" s="63">
        <v>2</v>
      </c>
      <c r="L591" s="63" t="s">
        <v>1251</v>
      </c>
      <c r="M591" s="63" t="str">
        <f t="shared" si="14"/>
        <v>X</v>
      </c>
      <c r="N591" s="63" t="s">
        <v>1252</v>
      </c>
      <c r="O591" s="63" t="s">
        <v>268</v>
      </c>
      <c r="P591" s="63">
        <v>0</v>
      </c>
      <c r="Q591" s="63"/>
      <c r="R591" s="51"/>
      <c r="S591" s="51"/>
      <c r="T591" s="51"/>
    </row>
    <row r="592" spans="1:20" ht="31.5">
      <c r="A592" s="66" t="str">
        <f t="shared" si="16"/>
        <v/>
      </c>
      <c r="B592" s="67"/>
      <c r="C592" s="68" t="s">
        <v>1228</v>
      </c>
      <c r="D592" s="67" t="s">
        <v>1253</v>
      </c>
      <c r="E592" s="66" t="s">
        <v>265</v>
      </c>
      <c r="F592" s="74">
        <v>133</v>
      </c>
      <c r="G592" s="70" t="str">
        <f t="shared" si="13"/>
        <v>K</v>
      </c>
      <c r="H592" s="74">
        <v>523</v>
      </c>
      <c r="I592" s="66">
        <v>15</v>
      </c>
      <c r="J592" s="66">
        <v>2</v>
      </c>
      <c r="K592" s="66">
        <v>1</v>
      </c>
      <c r="L592" s="66" t="s">
        <v>274</v>
      </c>
      <c r="M592" s="66" t="str">
        <f t="shared" si="14"/>
        <v>X</v>
      </c>
      <c r="N592" s="66" t="s">
        <v>1254</v>
      </c>
      <c r="O592" s="66" t="s">
        <v>428</v>
      </c>
      <c r="P592" s="66">
        <v>0</v>
      </c>
      <c r="Q592" s="66"/>
      <c r="R592" s="51"/>
      <c r="S592" s="51"/>
      <c r="T592" s="51"/>
    </row>
    <row r="593" spans="1:20" ht="31.5">
      <c r="A593" s="63" t="str">
        <f t="shared" si="16"/>
        <v/>
      </c>
      <c r="B593" s="72"/>
      <c r="C593" s="61" t="s">
        <v>1228</v>
      </c>
      <c r="D593" s="72" t="s">
        <v>1255</v>
      </c>
      <c r="E593" s="63" t="s">
        <v>265</v>
      </c>
      <c r="F593" s="73">
        <v>92</v>
      </c>
      <c r="G593" s="64" t="str">
        <f t="shared" si="13"/>
        <v>K</v>
      </c>
      <c r="H593" s="73">
        <v>369</v>
      </c>
      <c r="I593" s="63">
        <v>10</v>
      </c>
      <c r="J593" s="63">
        <v>1</v>
      </c>
      <c r="K593" s="63">
        <v>2</v>
      </c>
      <c r="L593" s="63" t="s">
        <v>1236</v>
      </c>
      <c r="M593" s="63" t="str">
        <f t="shared" si="14"/>
        <v>X</v>
      </c>
      <c r="N593" s="63" t="s">
        <v>1256</v>
      </c>
      <c r="O593" s="63" t="s">
        <v>410</v>
      </c>
      <c r="P593" s="63">
        <v>0</v>
      </c>
      <c r="Q593" s="63"/>
      <c r="R593" s="51"/>
      <c r="S593" s="51"/>
      <c r="T593" s="51"/>
    </row>
    <row r="594" spans="1:20" ht="31.5">
      <c r="A594" s="66"/>
      <c r="B594" s="67"/>
      <c r="C594" s="68" t="s">
        <v>1228</v>
      </c>
      <c r="D594" s="67" t="s">
        <v>264</v>
      </c>
      <c r="E594" s="66" t="s">
        <v>270</v>
      </c>
      <c r="F594" s="74">
        <v>217</v>
      </c>
      <c r="G594" s="70" t="str">
        <f t="shared" si="13"/>
        <v>K</v>
      </c>
      <c r="H594" s="74">
        <v>820</v>
      </c>
      <c r="I594" s="66">
        <v>14</v>
      </c>
      <c r="J594" s="66">
        <v>1</v>
      </c>
      <c r="K594" s="66">
        <v>1</v>
      </c>
      <c r="L594" s="66" t="s">
        <v>460</v>
      </c>
      <c r="M594" s="66" t="str">
        <f t="shared" si="14"/>
        <v>X</v>
      </c>
      <c r="N594" s="66" t="s">
        <v>1257</v>
      </c>
      <c r="O594" s="66" t="s">
        <v>1258</v>
      </c>
      <c r="P594" s="66">
        <v>0</v>
      </c>
      <c r="Q594" s="66"/>
      <c r="R594" s="51"/>
      <c r="S594" s="51"/>
      <c r="T594" s="51"/>
    </row>
    <row r="595" spans="1:20" ht="31.5">
      <c r="A595" s="63"/>
      <c r="B595" s="72"/>
      <c r="C595" s="61" t="s">
        <v>1228</v>
      </c>
      <c r="D595" s="72" t="s">
        <v>475</v>
      </c>
      <c r="E595" s="63" t="s">
        <v>265</v>
      </c>
      <c r="F595" s="73">
        <v>155</v>
      </c>
      <c r="G595" s="64" t="str">
        <f t="shared" si="13"/>
        <v>K</v>
      </c>
      <c r="H595" s="73">
        <v>411</v>
      </c>
      <c r="I595" s="63">
        <v>11</v>
      </c>
      <c r="J595" s="63">
        <v>0</v>
      </c>
      <c r="K595" s="63">
        <v>0</v>
      </c>
      <c r="L595" s="63" t="s">
        <v>274</v>
      </c>
      <c r="M595" s="63" t="str">
        <f t="shared" si="14"/>
        <v>X</v>
      </c>
      <c r="N595" s="63" t="s">
        <v>1259</v>
      </c>
      <c r="O595" s="63" t="s">
        <v>268</v>
      </c>
      <c r="P595" s="63">
        <v>0</v>
      </c>
      <c r="Q595" s="63"/>
      <c r="R595" s="51"/>
      <c r="S595" s="51"/>
      <c r="T595" s="51"/>
    </row>
    <row r="596" spans="1:20" ht="31.5">
      <c r="A596" s="66"/>
      <c r="B596" s="67"/>
      <c r="C596" s="68" t="s">
        <v>1228</v>
      </c>
      <c r="D596" s="67" t="s">
        <v>492</v>
      </c>
      <c r="E596" s="66" t="s">
        <v>300</v>
      </c>
      <c r="F596" s="74">
        <v>121</v>
      </c>
      <c r="G596" s="70" t="str">
        <f t="shared" si="13"/>
        <v>K</v>
      </c>
      <c r="H596" s="74">
        <v>382</v>
      </c>
      <c r="I596" s="66">
        <v>8</v>
      </c>
      <c r="J596" s="66">
        <v>1</v>
      </c>
      <c r="K596" s="66">
        <v>0</v>
      </c>
      <c r="L596" s="66" t="s">
        <v>460</v>
      </c>
      <c r="M596" s="66" t="str">
        <f t="shared" si="14"/>
        <v>X</v>
      </c>
      <c r="N596" s="66" t="s">
        <v>1260</v>
      </c>
      <c r="O596" s="66" t="s">
        <v>426</v>
      </c>
      <c r="P596" s="66">
        <v>0</v>
      </c>
      <c r="Q596" s="66"/>
      <c r="R596" s="51"/>
      <c r="S596" s="51"/>
      <c r="T596" s="51"/>
    </row>
    <row r="597" spans="1:20" ht="31.5">
      <c r="A597" s="63"/>
      <c r="B597" s="72"/>
      <c r="C597" s="61" t="s">
        <v>1228</v>
      </c>
      <c r="D597" s="72" t="s">
        <v>1261</v>
      </c>
      <c r="E597" s="63" t="s">
        <v>270</v>
      </c>
      <c r="F597" s="73">
        <v>224</v>
      </c>
      <c r="G597" s="64" t="str">
        <f t="shared" si="13"/>
        <v>K</v>
      </c>
      <c r="H597" s="73">
        <v>749</v>
      </c>
      <c r="I597" s="63">
        <v>29</v>
      </c>
      <c r="J597" s="63">
        <v>2</v>
      </c>
      <c r="K597" s="63">
        <v>0</v>
      </c>
      <c r="L597" s="63" t="s">
        <v>274</v>
      </c>
      <c r="M597" s="63" t="str">
        <f t="shared" si="14"/>
        <v>X</v>
      </c>
      <c r="N597" s="63" t="s">
        <v>1262</v>
      </c>
      <c r="O597" s="63" t="s">
        <v>428</v>
      </c>
      <c r="P597" s="63">
        <v>0</v>
      </c>
      <c r="Q597" s="63"/>
      <c r="R597" s="51"/>
      <c r="S597" s="51"/>
      <c r="T597" s="51"/>
    </row>
    <row r="598" spans="1:20" ht="31.5">
      <c r="A598" s="66"/>
      <c r="B598" s="67"/>
      <c r="C598" s="68" t="s">
        <v>1228</v>
      </c>
      <c r="D598" s="67" t="s">
        <v>1263</v>
      </c>
      <c r="E598" s="66" t="s">
        <v>300</v>
      </c>
      <c r="F598" s="74">
        <v>107</v>
      </c>
      <c r="G598" s="70" t="str">
        <f t="shared" si="13"/>
        <v>K</v>
      </c>
      <c r="H598" s="74">
        <v>335</v>
      </c>
      <c r="I598" s="66">
        <v>20</v>
      </c>
      <c r="J598" s="66">
        <v>0</v>
      </c>
      <c r="K598" s="66">
        <v>0</v>
      </c>
      <c r="L598" s="66" t="s">
        <v>318</v>
      </c>
      <c r="M598" s="66" t="str">
        <f t="shared" si="14"/>
        <v>X</v>
      </c>
      <c r="N598" s="66" t="s">
        <v>1252</v>
      </c>
      <c r="O598" s="66" t="s">
        <v>1264</v>
      </c>
      <c r="P598" s="66">
        <v>0</v>
      </c>
      <c r="Q598" s="66"/>
      <c r="R598" s="51"/>
      <c r="S598" s="51"/>
      <c r="T598" s="51"/>
    </row>
    <row r="599" spans="1:20" ht="31.5">
      <c r="A599" s="63"/>
      <c r="B599" s="72"/>
      <c r="C599" s="61" t="s">
        <v>1228</v>
      </c>
      <c r="D599" s="72" t="s">
        <v>496</v>
      </c>
      <c r="E599" s="63" t="s">
        <v>265</v>
      </c>
      <c r="F599" s="73">
        <v>142</v>
      </c>
      <c r="G599" s="64" t="str">
        <f t="shared" si="13"/>
        <v>K</v>
      </c>
      <c r="H599" s="73">
        <v>446</v>
      </c>
      <c r="I599" s="63">
        <v>20</v>
      </c>
      <c r="J599" s="63">
        <v>3</v>
      </c>
      <c r="K599" s="63">
        <v>1</v>
      </c>
      <c r="L599" s="63" t="s">
        <v>1265</v>
      </c>
      <c r="M599" s="63" t="str">
        <f t="shared" si="14"/>
        <v>X</v>
      </c>
      <c r="N599" s="63" t="s">
        <v>1266</v>
      </c>
      <c r="O599" s="63" t="s">
        <v>424</v>
      </c>
      <c r="P599" s="63">
        <v>0</v>
      </c>
      <c r="Q599" s="63"/>
      <c r="R599" s="51"/>
      <c r="S599" s="51"/>
      <c r="T599" s="51"/>
    </row>
    <row r="600" spans="1:20" ht="31.5">
      <c r="A600" s="66"/>
      <c r="B600" s="67"/>
      <c r="C600" s="68" t="s">
        <v>1228</v>
      </c>
      <c r="D600" s="67" t="s">
        <v>1267</v>
      </c>
      <c r="E600" s="66" t="s">
        <v>265</v>
      </c>
      <c r="F600" s="74">
        <v>196</v>
      </c>
      <c r="G600" s="70" t="str">
        <f t="shared" si="13"/>
        <v>K</v>
      </c>
      <c r="H600" s="74">
        <v>543</v>
      </c>
      <c r="I600" s="66">
        <v>18</v>
      </c>
      <c r="J600" s="66">
        <v>0</v>
      </c>
      <c r="K600" s="66">
        <v>2</v>
      </c>
      <c r="L600" s="66" t="s">
        <v>274</v>
      </c>
      <c r="M600" s="66" t="str">
        <f t="shared" si="14"/>
        <v>X</v>
      </c>
      <c r="N600" s="66" t="s">
        <v>1268</v>
      </c>
      <c r="O600" s="66" t="s">
        <v>1241</v>
      </c>
      <c r="P600" s="66">
        <v>0</v>
      </c>
      <c r="Q600" s="66"/>
      <c r="R600" s="51"/>
      <c r="S600" s="51"/>
      <c r="T600" s="51"/>
    </row>
    <row r="601" spans="1:20" ht="31.5">
      <c r="A601" s="63"/>
      <c r="B601" s="72"/>
      <c r="C601" s="61" t="s">
        <v>1228</v>
      </c>
      <c r="D601" s="72" t="s">
        <v>1269</v>
      </c>
      <c r="E601" s="63" t="s">
        <v>265</v>
      </c>
      <c r="F601" s="73">
        <v>131</v>
      </c>
      <c r="G601" s="64" t="str">
        <f t="shared" si="13"/>
        <v>K</v>
      </c>
      <c r="H601" s="73">
        <v>427</v>
      </c>
      <c r="I601" s="63">
        <v>12</v>
      </c>
      <c r="J601" s="63">
        <v>0</v>
      </c>
      <c r="K601" s="63">
        <v>0</v>
      </c>
      <c r="L601" s="63" t="s">
        <v>1270</v>
      </c>
      <c r="M601" s="63" t="str">
        <f t="shared" si="14"/>
        <v>X</v>
      </c>
      <c r="N601" s="63" t="s">
        <v>1271</v>
      </c>
      <c r="O601" s="63" t="s">
        <v>1272</v>
      </c>
      <c r="P601" s="63">
        <v>0</v>
      </c>
      <c r="Q601" s="63"/>
      <c r="R601" s="51"/>
      <c r="S601" s="51"/>
      <c r="T601" s="51"/>
    </row>
    <row r="602" spans="1:20" ht="31.5">
      <c r="A602" s="66"/>
      <c r="B602" s="67"/>
      <c r="C602" s="68" t="s">
        <v>1228</v>
      </c>
      <c r="D602" s="67" t="s">
        <v>1273</v>
      </c>
      <c r="E602" s="66" t="s">
        <v>270</v>
      </c>
      <c r="F602" s="74">
        <v>112</v>
      </c>
      <c r="G602" s="70" t="str">
        <f t="shared" si="13"/>
        <v>K</v>
      </c>
      <c r="H602" s="74">
        <v>287</v>
      </c>
      <c r="I602" s="66">
        <v>16</v>
      </c>
      <c r="J602" s="66">
        <v>0</v>
      </c>
      <c r="K602" s="66">
        <v>0</v>
      </c>
      <c r="L602" s="66" t="s">
        <v>274</v>
      </c>
      <c r="M602" s="66" t="str">
        <f t="shared" si="14"/>
        <v>X</v>
      </c>
      <c r="N602" s="66" t="s">
        <v>1274</v>
      </c>
      <c r="O602" s="66" t="s">
        <v>1275</v>
      </c>
      <c r="P602" s="66">
        <v>0</v>
      </c>
      <c r="Q602" s="66"/>
      <c r="R602" s="51"/>
      <c r="S602" s="51"/>
      <c r="T602" s="51"/>
    </row>
    <row r="603" spans="1:20" ht="31.5">
      <c r="A603" s="63"/>
      <c r="B603" s="72"/>
      <c r="C603" s="61" t="s">
        <v>1228</v>
      </c>
      <c r="D603" s="72" t="s">
        <v>1276</v>
      </c>
      <c r="E603" s="63" t="s">
        <v>270</v>
      </c>
      <c r="F603" s="73">
        <v>277</v>
      </c>
      <c r="G603" s="64" t="str">
        <f t="shared" si="13"/>
        <v>K</v>
      </c>
      <c r="H603" s="73">
        <v>812</v>
      </c>
      <c r="I603" s="63">
        <v>38</v>
      </c>
      <c r="J603" s="63">
        <v>2</v>
      </c>
      <c r="K603" s="63">
        <v>1</v>
      </c>
      <c r="L603" s="63" t="s">
        <v>460</v>
      </c>
      <c r="M603" s="63" t="str">
        <f t="shared" si="14"/>
        <v>X</v>
      </c>
      <c r="N603" s="63" t="s">
        <v>1277</v>
      </c>
      <c r="O603" s="63" t="s">
        <v>1278</v>
      </c>
      <c r="P603" s="63">
        <v>0</v>
      </c>
      <c r="Q603" s="63"/>
      <c r="R603" s="51"/>
      <c r="S603" s="51"/>
      <c r="T603" s="51"/>
    </row>
    <row r="604" spans="1:20" ht="31.5">
      <c r="A604" s="66"/>
      <c r="B604" s="67"/>
      <c r="C604" s="68" t="s">
        <v>1228</v>
      </c>
      <c r="D604" s="67" t="s">
        <v>1279</v>
      </c>
      <c r="E604" s="66" t="s">
        <v>300</v>
      </c>
      <c r="F604" s="74">
        <v>197</v>
      </c>
      <c r="G604" s="70" t="str">
        <f t="shared" si="13"/>
        <v>K</v>
      </c>
      <c r="H604" s="74">
        <v>734</v>
      </c>
      <c r="I604" s="66">
        <v>38</v>
      </c>
      <c r="J604" s="66">
        <v>4</v>
      </c>
      <c r="K604" s="66">
        <v>1</v>
      </c>
      <c r="L604" s="66" t="s">
        <v>434</v>
      </c>
      <c r="M604" s="66" t="str">
        <f t="shared" si="14"/>
        <v>X</v>
      </c>
      <c r="N604" s="66" t="s">
        <v>1280</v>
      </c>
      <c r="O604" s="66" t="s">
        <v>1281</v>
      </c>
      <c r="P604" s="66">
        <v>0</v>
      </c>
      <c r="Q604" s="66"/>
      <c r="R604" s="51"/>
      <c r="S604" s="51"/>
      <c r="T604" s="51"/>
    </row>
    <row r="605" spans="1:20" ht="31.5">
      <c r="A605" s="63"/>
      <c r="B605" s="72"/>
      <c r="C605" s="61" t="s">
        <v>1228</v>
      </c>
      <c r="D605" s="72" t="s">
        <v>1282</v>
      </c>
      <c r="E605" s="63" t="s">
        <v>265</v>
      </c>
      <c r="F605" s="73">
        <v>147</v>
      </c>
      <c r="G605" s="64" t="str">
        <f t="shared" si="13"/>
        <v>K</v>
      </c>
      <c r="H605" s="73">
        <v>558</v>
      </c>
      <c r="I605" s="63">
        <v>21</v>
      </c>
      <c r="J605" s="63">
        <v>4</v>
      </c>
      <c r="K605" s="63">
        <v>0</v>
      </c>
      <c r="L605" s="63" t="s">
        <v>449</v>
      </c>
      <c r="M605" s="63" t="str">
        <f t="shared" si="14"/>
        <v>X</v>
      </c>
      <c r="N605" s="63" t="s">
        <v>1283</v>
      </c>
      <c r="O605" s="63" t="s">
        <v>1284</v>
      </c>
      <c r="P605" s="63">
        <v>0</v>
      </c>
      <c r="Q605" s="63"/>
      <c r="R605" s="51"/>
      <c r="S605" s="51"/>
      <c r="T605" s="51"/>
    </row>
    <row r="606" spans="1:20" ht="31.5">
      <c r="A606" s="66"/>
      <c r="B606" s="67"/>
      <c r="C606" s="68" t="s">
        <v>1228</v>
      </c>
      <c r="D606" s="67" t="s">
        <v>1285</v>
      </c>
      <c r="E606" s="66" t="s">
        <v>265</v>
      </c>
      <c r="F606" s="74">
        <v>165</v>
      </c>
      <c r="G606" s="70" t="str">
        <f t="shared" si="13"/>
        <v>K</v>
      </c>
      <c r="H606" s="74">
        <v>424</v>
      </c>
      <c r="I606" s="66">
        <v>14</v>
      </c>
      <c r="J606" s="66">
        <v>0</v>
      </c>
      <c r="K606" s="66">
        <v>3</v>
      </c>
      <c r="L606" s="66" t="s">
        <v>543</v>
      </c>
      <c r="M606" s="66" t="str">
        <f t="shared" si="14"/>
        <v>X</v>
      </c>
      <c r="N606" s="66" t="s">
        <v>1286</v>
      </c>
      <c r="O606" s="66" t="s">
        <v>1287</v>
      </c>
      <c r="P606" s="66">
        <v>0</v>
      </c>
      <c r="Q606" s="66"/>
      <c r="R606" s="51"/>
      <c r="S606" s="51"/>
      <c r="T606" s="51"/>
    </row>
    <row r="607" spans="1:20" ht="31.5">
      <c r="A607" s="63"/>
      <c r="B607" s="72"/>
      <c r="C607" s="61" t="s">
        <v>1228</v>
      </c>
      <c r="D607" s="72" t="s">
        <v>269</v>
      </c>
      <c r="E607" s="63" t="s">
        <v>265</v>
      </c>
      <c r="F607" s="73">
        <v>150</v>
      </c>
      <c r="G607" s="64" t="str">
        <f t="shared" si="13"/>
        <v>K</v>
      </c>
      <c r="H607" s="73">
        <v>518</v>
      </c>
      <c r="I607" s="63">
        <v>21</v>
      </c>
      <c r="J607" s="63">
        <v>1</v>
      </c>
      <c r="K607" s="63">
        <v>0</v>
      </c>
      <c r="L607" s="63" t="s">
        <v>274</v>
      </c>
      <c r="M607" s="63" t="str">
        <f t="shared" si="14"/>
        <v>X</v>
      </c>
      <c r="N607" s="63" t="s">
        <v>1288</v>
      </c>
      <c r="O607" s="63" t="s">
        <v>1289</v>
      </c>
      <c r="P607" s="63">
        <v>0</v>
      </c>
      <c r="Q607" s="63"/>
      <c r="R607" s="51"/>
      <c r="S607" s="51"/>
      <c r="T607" s="51"/>
    </row>
    <row r="608" spans="1:20" ht="31.5">
      <c r="A608" s="66"/>
      <c r="B608" s="67"/>
      <c r="C608" s="68" t="s">
        <v>1228</v>
      </c>
      <c r="D608" s="67" t="s">
        <v>273</v>
      </c>
      <c r="E608" s="66" t="s">
        <v>265</v>
      </c>
      <c r="F608" s="74">
        <v>175</v>
      </c>
      <c r="G608" s="70" t="str">
        <f t="shared" si="13"/>
        <v>K</v>
      </c>
      <c r="H608" s="74">
        <v>559</v>
      </c>
      <c r="I608" s="66">
        <v>52</v>
      </c>
      <c r="J608" s="66">
        <v>0</v>
      </c>
      <c r="K608" s="66">
        <v>0</v>
      </c>
      <c r="L608" s="66" t="s">
        <v>351</v>
      </c>
      <c r="M608" s="66" t="str">
        <f t="shared" si="14"/>
        <v>X</v>
      </c>
      <c r="N608" s="66" t="s">
        <v>1290</v>
      </c>
      <c r="O608" s="66" t="s">
        <v>1291</v>
      </c>
      <c r="P608" s="66">
        <v>0</v>
      </c>
      <c r="Q608" s="66"/>
      <c r="R608" s="51"/>
      <c r="S608" s="51"/>
      <c r="T608" s="51"/>
    </row>
    <row r="609" spans="1:20" ht="31.5">
      <c r="A609" s="63"/>
      <c r="B609" s="72"/>
      <c r="C609" s="61" t="s">
        <v>1228</v>
      </c>
      <c r="D609" s="72" t="s">
        <v>276</v>
      </c>
      <c r="E609" s="63" t="s">
        <v>265</v>
      </c>
      <c r="F609" s="73">
        <v>174</v>
      </c>
      <c r="G609" s="64" t="str">
        <f t="shared" si="13"/>
        <v>K</v>
      </c>
      <c r="H609" s="73">
        <v>538</v>
      </c>
      <c r="I609" s="63">
        <v>29</v>
      </c>
      <c r="J609" s="63">
        <v>0</v>
      </c>
      <c r="K609" s="63">
        <v>0</v>
      </c>
      <c r="L609" s="63" t="s">
        <v>301</v>
      </c>
      <c r="M609" s="63" t="str">
        <f t="shared" si="14"/>
        <v>X</v>
      </c>
      <c r="N609" s="63" t="s">
        <v>1292</v>
      </c>
      <c r="O609" s="63" t="s">
        <v>1289</v>
      </c>
      <c r="P609" s="63">
        <v>0</v>
      </c>
      <c r="Q609" s="63"/>
      <c r="R609" s="51"/>
      <c r="S609" s="51"/>
      <c r="T609" s="51"/>
    </row>
    <row r="610" spans="1:20" ht="31.5">
      <c r="A610" s="66"/>
      <c r="B610" s="67"/>
      <c r="C610" s="68" t="s">
        <v>1228</v>
      </c>
      <c r="D610" s="67" t="s">
        <v>284</v>
      </c>
      <c r="E610" s="66" t="s">
        <v>300</v>
      </c>
      <c r="F610" s="74">
        <v>148</v>
      </c>
      <c r="G610" s="70" t="str">
        <f t="shared" si="13"/>
        <v>K</v>
      </c>
      <c r="H610" s="74">
        <v>467</v>
      </c>
      <c r="I610" s="66">
        <v>30</v>
      </c>
      <c r="J610" s="66">
        <v>0</v>
      </c>
      <c r="K610" s="66">
        <v>0</v>
      </c>
      <c r="L610" s="66" t="s">
        <v>1293</v>
      </c>
      <c r="M610" s="66" t="str">
        <f t="shared" si="14"/>
        <v>X</v>
      </c>
      <c r="N610" s="66" t="s">
        <v>1294</v>
      </c>
      <c r="O610" s="66" t="s">
        <v>422</v>
      </c>
      <c r="P610" s="66">
        <v>0</v>
      </c>
      <c r="Q610" s="66"/>
      <c r="R610" s="51"/>
      <c r="S610" s="51"/>
      <c r="T610" s="51"/>
    </row>
    <row r="611" spans="1:20" ht="31.5">
      <c r="A611" s="63"/>
      <c r="B611" s="72"/>
      <c r="C611" s="61" t="s">
        <v>1228</v>
      </c>
      <c r="D611" s="72" t="s">
        <v>287</v>
      </c>
      <c r="E611" s="63" t="s">
        <v>265</v>
      </c>
      <c r="F611" s="73">
        <v>121</v>
      </c>
      <c r="G611" s="64" t="str">
        <f t="shared" si="13"/>
        <v>K</v>
      </c>
      <c r="H611" s="73">
        <v>423</v>
      </c>
      <c r="I611" s="63">
        <v>20</v>
      </c>
      <c r="J611" s="63">
        <v>0</v>
      </c>
      <c r="K611" s="63">
        <v>1</v>
      </c>
      <c r="L611" s="63" t="s">
        <v>290</v>
      </c>
      <c r="M611" s="63" t="str">
        <f t="shared" si="14"/>
        <v>C</v>
      </c>
      <c r="N611" s="63" t="s">
        <v>1295</v>
      </c>
      <c r="O611" s="63" t="s">
        <v>1296</v>
      </c>
      <c r="P611" s="63">
        <v>0</v>
      </c>
      <c r="Q611" s="63"/>
      <c r="R611" s="51"/>
      <c r="S611" s="51"/>
      <c r="T611" s="51"/>
    </row>
    <row r="612" spans="1:20" ht="31.5">
      <c r="A612" s="66"/>
      <c r="B612" s="67"/>
      <c r="C612" s="68" t="s">
        <v>1228</v>
      </c>
      <c r="D612" s="67" t="s">
        <v>289</v>
      </c>
      <c r="E612" s="66" t="s">
        <v>265</v>
      </c>
      <c r="F612" s="74">
        <v>116</v>
      </c>
      <c r="G612" s="70" t="str">
        <f t="shared" si="13"/>
        <v>K</v>
      </c>
      <c r="H612" s="74">
        <v>389</v>
      </c>
      <c r="I612" s="66">
        <v>25</v>
      </c>
      <c r="J612" s="66">
        <v>0</v>
      </c>
      <c r="K612" s="66">
        <v>1</v>
      </c>
      <c r="L612" s="66" t="s">
        <v>290</v>
      </c>
      <c r="M612" s="66" t="str">
        <f t="shared" si="14"/>
        <v>C</v>
      </c>
      <c r="N612" s="66" t="s">
        <v>1297</v>
      </c>
      <c r="O612" s="66" t="s">
        <v>353</v>
      </c>
      <c r="P612" s="66">
        <v>0</v>
      </c>
      <c r="Q612" s="66"/>
      <c r="R612" s="51"/>
      <c r="S612" s="51"/>
      <c r="T612" s="51"/>
    </row>
    <row r="613" spans="1:20" ht="31.5">
      <c r="A613" s="63"/>
      <c r="B613" s="72"/>
      <c r="C613" s="61" t="s">
        <v>1228</v>
      </c>
      <c r="D613" s="72" t="s">
        <v>292</v>
      </c>
      <c r="E613" s="63" t="s">
        <v>300</v>
      </c>
      <c r="F613" s="73">
        <v>134</v>
      </c>
      <c r="G613" s="64" t="str">
        <f t="shared" si="13"/>
        <v>K</v>
      </c>
      <c r="H613" s="73">
        <v>404</v>
      </c>
      <c r="I613" s="63">
        <v>27</v>
      </c>
      <c r="J613" s="63">
        <v>0</v>
      </c>
      <c r="K613" s="63">
        <v>1</v>
      </c>
      <c r="L613" s="63" t="s">
        <v>1298</v>
      </c>
      <c r="M613" s="63" t="str">
        <f t="shared" si="14"/>
        <v>X</v>
      </c>
      <c r="N613" s="63" t="s">
        <v>1299</v>
      </c>
      <c r="O613" s="63" t="s">
        <v>1238</v>
      </c>
      <c r="P613" s="63">
        <v>0</v>
      </c>
      <c r="Q613" s="63"/>
      <c r="R613" s="51"/>
      <c r="S613" s="51"/>
      <c r="T613" s="51"/>
    </row>
    <row r="614" spans="1:20" ht="31.5">
      <c r="A614" s="66"/>
      <c r="B614" s="67"/>
      <c r="C614" s="68" t="s">
        <v>1228</v>
      </c>
      <c r="D614" s="67" t="s">
        <v>487</v>
      </c>
      <c r="E614" s="66" t="s">
        <v>300</v>
      </c>
      <c r="F614" s="74">
        <v>109</v>
      </c>
      <c r="G614" s="70" t="str">
        <f t="shared" si="13"/>
        <v>K</v>
      </c>
      <c r="H614" s="74">
        <v>325</v>
      </c>
      <c r="I614" s="66">
        <v>9</v>
      </c>
      <c r="J614" s="66">
        <v>0</v>
      </c>
      <c r="K614" s="66">
        <v>0</v>
      </c>
      <c r="L614" s="66" t="s">
        <v>290</v>
      </c>
      <c r="M614" s="66" t="str">
        <f t="shared" si="14"/>
        <v>C</v>
      </c>
      <c r="N614" s="66" t="s">
        <v>1300</v>
      </c>
      <c r="O614" s="66" t="s">
        <v>1301</v>
      </c>
      <c r="P614" s="66">
        <v>0</v>
      </c>
      <c r="Q614" s="66"/>
      <c r="R614" s="51"/>
      <c r="S614" s="51"/>
      <c r="T614" s="51"/>
    </row>
    <row r="615" spans="1:20" ht="31.5">
      <c r="A615" s="63"/>
      <c r="B615" s="72"/>
      <c r="C615" s="61" t="s">
        <v>1228</v>
      </c>
      <c r="D615" s="72" t="s">
        <v>458</v>
      </c>
      <c r="E615" s="63" t="s">
        <v>300</v>
      </c>
      <c r="F615" s="73">
        <v>122</v>
      </c>
      <c r="G615" s="64" t="str">
        <f t="shared" si="13"/>
        <v>K</v>
      </c>
      <c r="H615" s="73">
        <v>484</v>
      </c>
      <c r="I615" s="63">
        <v>19</v>
      </c>
      <c r="J615" s="63">
        <v>0</v>
      </c>
      <c r="K615" s="63">
        <v>0</v>
      </c>
      <c r="L615" s="63" t="s">
        <v>274</v>
      </c>
      <c r="M615" s="63" t="str">
        <f t="shared" si="14"/>
        <v>X</v>
      </c>
      <c r="N615" s="63" t="s">
        <v>1302</v>
      </c>
      <c r="O615" s="63" t="s">
        <v>1303</v>
      </c>
      <c r="P615" s="63">
        <v>0</v>
      </c>
      <c r="Q615" s="63"/>
      <c r="R615" s="51"/>
      <c r="S615" s="51"/>
      <c r="T615" s="51"/>
    </row>
    <row r="616" spans="1:20" ht="31.5">
      <c r="A616" s="66"/>
      <c r="B616" s="67"/>
      <c r="C616" s="68" t="s">
        <v>1228</v>
      </c>
      <c r="D616" s="67" t="s">
        <v>459</v>
      </c>
      <c r="E616" s="66" t="s">
        <v>265</v>
      </c>
      <c r="F616" s="74">
        <v>137</v>
      </c>
      <c r="G616" s="70" t="str">
        <f t="shared" si="13"/>
        <v>K</v>
      </c>
      <c r="H616" s="74">
        <v>477</v>
      </c>
      <c r="I616" s="66">
        <v>21</v>
      </c>
      <c r="J616" s="66">
        <v>0</v>
      </c>
      <c r="K616" s="66">
        <v>0</v>
      </c>
      <c r="L616" s="66" t="s">
        <v>543</v>
      </c>
      <c r="M616" s="66" t="str">
        <f t="shared" si="14"/>
        <v>X</v>
      </c>
      <c r="N616" s="66" t="s">
        <v>1304</v>
      </c>
      <c r="O616" s="66" t="s">
        <v>479</v>
      </c>
      <c r="P616" s="66">
        <v>0</v>
      </c>
      <c r="Q616" s="66"/>
      <c r="R616" s="51"/>
      <c r="S616" s="51"/>
      <c r="T616" s="51"/>
    </row>
    <row r="617" spans="1:20" ht="31.5">
      <c r="A617" s="63"/>
      <c r="B617" s="72"/>
      <c r="C617" s="61" t="s">
        <v>1228</v>
      </c>
      <c r="D617" s="72" t="s">
        <v>1305</v>
      </c>
      <c r="E617" s="63" t="s">
        <v>265</v>
      </c>
      <c r="F617" s="73">
        <v>194</v>
      </c>
      <c r="G617" s="64" t="str">
        <f t="shared" si="13"/>
        <v>K</v>
      </c>
      <c r="H617" s="73">
        <v>851</v>
      </c>
      <c r="I617" s="63">
        <v>25</v>
      </c>
      <c r="J617" s="63">
        <v>1</v>
      </c>
      <c r="K617" s="63">
        <v>2</v>
      </c>
      <c r="L617" s="63" t="s">
        <v>1306</v>
      </c>
      <c r="M617" s="63" t="str">
        <f t="shared" si="14"/>
        <v>T</v>
      </c>
      <c r="N617" s="63" t="s">
        <v>1307</v>
      </c>
      <c r="O617" s="63" t="s">
        <v>1308</v>
      </c>
      <c r="P617" s="63">
        <v>0</v>
      </c>
      <c r="Q617" s="63"/>
      <c r="R617" s="51"/>
      <c r="S617" s="51"/>
      <c r="T617" s="51"/>
    </row>
    <row r="618" spans="1:20" ht="31.5">
      <c r="A618" s="66"/>
      <c r="B618" s="67"/>
      <c r="C618" s="68" t="s">
        <v>1228</v>
      </c>
      <c r="D618" s="67" t="s">
        <v>512</v>
      </c>
      <c r="E618" s="66" t="s">
        <v>265</v>
      </c>
      <c r="F618" s="74">
        <v>210</v>
      </c>
      <c r="G618" s="70" t="str">
        <f t="shared" si="13"/>
        <v>K</v>
      </c>
      <c r="H618" s="74">
        <v>546</v>
      </c>
      <c r="I618" s="66">
        <v>14</v>
      </c>
      <c r="J618" s="66">
        <v>2</v>
      </c>
      <c r="K618" s="66">
        <v>1</v>
      </c>
      <c r="L618" s="66" t="s">
        <v>543</v>
      </c>
      <c r="M618" s="66" t="str">
        <f t="shared" si="14"/>
        <v>X</v>
      </c>
      <c r="N618" s="66" t="s">
        <v>1309</v>
      </c>
      <c r="O618" s="66" t="s">
        <v>419</v>
      </c>
      <c r="P618" s="66">
        <v>0</v>
      </c>
      <c r="Q618" s="66"/>
      <c r="R618" s="51"/>
      <c r="S618" s="51"/>
      <c r="T618" s="51"/>
    </row>
    <row r="619" spans="1:20" ht="31.5">
      <c r="A619" s="63"/>
      <c r="B619" s="72"/>
      <c r="C619" s="61" t="s">
        <v>1228</v>
      </c>
      <c r="D619" s="72" t="s">
        <v>739</v>
      </c>
      <c r="E619" s="63" t="s">
        <v>300</v>
      </c>
      <c r="F619" s="73">
        <v>111</v>
      </c>
      <c r="G619" s="64" t="str">
        <f t="shared" si="13"/>
        <v>K</v>
      </c>
      <c r="H619" s="73">
        <v>416</v>
      </c>
      <c r="I619" s="63">
        <v>9</v>
      </c>
      <c r="J619" s="63">
        <v>0</v>
      </c>
      <c r="K619" s="63">
        <v>1</v>
      </c>
      <c r="L619" s="63" t="s">
        <v>301</v>
      </c>
      <c r="M619" s="63" t="str">
        <f t="shared" si="14"/>
        <v>X</v>
      </c>
      <c r="N619" s="63" t="s">
        <v>1310</v>
      </c>
      <c r="O619" s="63" t="s">
        <v>1311</v>
      </c>
      <c r="P619" s="63">
        <v>0</v>
      </c>
      <c r="Q619" s="63"/>
      <c r="R619" s="51"/>
      <c r="S619" s="51"/>
      <c r="T619" s="51"/>
    </row>
    <row r="620" spans="1:20" ht="31.5">
      <c r="A620" s="66"/>
      <c r="B620" s="67"/>
      <c r="C620" s="68" t="s">
        <v>1228</v>
      </c>
      <c r="D620" s="67" t="s">
        <v>1312</v>
      </c>
      <c r="E620" s="66" t="s">
        <v>265</v>
      </c>
      <c r="F620" s="74">
        <v>188</v>
      </c>
      <c r="G620" s="70" t="str">
        <f t="shared" si="13"/>
        <v>K</v>
      </c>
      <c r="H620" s="74">
        <v>694</v>
      </c>
      <c r="I620" s="66">
        <v>28</v>
      </c>
      <c r="J620" s="66">
        <v>2</v>
      </c>
      <c r="K620" s="66">
        <v>0</v>
      </c>
      <c r="L620" s="66" t="s">
        <v>318</v>
      </c>
      <c r="M620" s="66" t="str">
        <f t="shared" si="14"/>
        <v>X</v>
      </c>
      <c r="N620" s="66" t="s">
        <v>1313</v>
      </c>
      <c r="O620" s="66" t="s">
        <v>419</v>
      </c>
      <c r="P620" s="66">
        <v>0</v>
      </c>
      <c r="Q620" s="66"/>
      <c r="R620" s="51"/>
      <c r="S620" s="51"/>
      <c r="T620" s="51"/>
    </row>
    <row r="621" spans="1:20" ht="31.5">
      <c r="A621" s="63"/>
      <c r="B621" s="72"/>
      <c r="C621" s="61" t="s">
        <v>1228</v>
      </c>
      <c r="D621" s="72" t="s">
        <v>1314</v>
      </c>
      <c r="E621" s="63" t="s">
        <v>300</v>
      </c>
      <c r="F621" s="73">
        <v>114</v>
      </c>
      <c r="G621" s="64" t="str">
        <f t="shared" si="13"/>
        <v>K</v>
      </c>
      <c r="H621" s="73">
        <v>378</v>
      </c>
      <c r="I621" s="63">
        <v>9</v>
      </c>
      <c r="J621" s="63">
        <v>0</v>
      </c>
      <c r="K621" s="63">
        <v>2</v>
      </c>
      <c r="L621" s="63" t="s">
        <v>460</v>
      </c>
      <c r="M621" s="63" t="str">
        <f t="shared" si="14"/>
        <v>X</v>
      </c>
      <c r="N621" s="63" t="s">
        <v>1315</v>
      </c>
      <c r="O621" s="63" t="s">
        <v>408</v>
      </c>
      <c r="P621" s="63">
        <v>0</v>
      </c>
      <c r="Q621" s="63"/>
      <c r="R621" s="51"/>
      <c r="S621" s="51"/>
      <c r="T621" s="51"/>
    </row>
    <row r="622" spans="1:20" ht="31.5">
      <c r="A622" s="66"/>
      <c r="B622" s="67"/>
      <c r="C622" s="68" t="s">
        <v>1228</v>
      </c>
      <c r="D622" s="67" t="s">
        <v>366</v>
      </c>
      <c r="E622" s="66" t="s">
        <v>300</v>
      </c>
      <c r="F622" s="74">
        <v>89</v>
      </c>
      <c r="G622" s="70" t="str">
        <f t="shared" si="13"/>
        <v>K</v>
      </c>
      <c r="H622" s="74">
        <v>379</v>
      </c>
      <c r="I622" s="66">
        <v>13</v>
      </c>
      <c r="J622" s="66">
        <v>2</v>
      </c>
      <c r="K622" s="66">
        <v>2</v>
      </c>
      <c r="L622" s="66" t="s">
        <v>351</v>
      </c>
      <c r="M622" s="66" t="str">
        <f t="shared" si="14"/>
        <v>X</v>
      </c>
      <c r="N622" s="66" t="s">
        <v>1316</v>
      </c>
      <c r="O622" s="66" t="s">
        <v>1317</v>
      </c>
      <c r="P622" s="66">
        <v>0</v>
      </c>
      <c r="Q622" s="66"/>
      <c r="R622" s="51"/>
      <c r="S622" s="51"/>
      <c r="T622" s="51"/>
    </row>
    <row r="623" spans="1:20" ht="31.5">
      <c r="A623" s="59">
        <f t="shared" ref="A623:A632" si="17">IF(LEN(B623)=0,"",SUBTOTAL(3,$B$3:B623))</f>
        <v>13</v>
      </c>
      <c r="B623" s="60" t="s">
        <v>1318</v>
      </c>
      <c r="C623" s="61" t="s">
        <v>1318</v>
      </c>
      <c r="D623" s="72" t="s">
        <v>264</v>
      </c>
      <c r="E623" s="63" t="s">
        <v>270</v>
      </c>
      <c r="F623" s="95">
        <v>277</v>
      </c>
      <c r="G623" s="64" t="str">
        <f t="shared" si="13"/>
        <v>K</v>
      </c>
      <c r="H623" s="86">
        <v>962</v>
      </c>
      <c r="I623" s="63">
        <v>36</v>
      </c>
      <c r="J623" s="65">
        <v>1</v>
      </c>
      <c r="K623" s="65">
        <v>2</v>
      </c>
      <c r="L623" s="63" t="s">
        <v>301</v>
      </c>
      <c r="M623" s="63" t="str">
        <f t="shared" si="14"/>
        <v>X</v>
      </c>
      <c r="N623" s="63" t="s">
        <v>1319</v>
      </c>
      <c r="O623" s="63" t="s">
        <v>1320</v>
      </c>
      <c r="P623" s="63">
        <v>0</v>
      </c>
      <c r="Q623" s="63"/>
      <c r="R623" s="51"/>
      <c r="S623" s="51"/>
      <c r="T623" s="51"/>
    </row>
    <row r="624" spans="1:20" ht="31.5">
      <c r="A624" s="66" t="str">
        <f t="shared" si="17"/>
        <v/>
      </c>
      <c r="B624" s="67"/>
      <c r="C624" s="68" t="s">
        <v>1318</v>
      </c>
      <c r="D624" s="67" t="s">
        <v>269</v>
      </c>
      <c r="E624" s="66" t="s">
        <v>265</v>
      </c>
      <c r="F624" s="95">
        <v>166</v>
      </c>
      <c r="G624" s="70" t="str">
        <f t="shared" si="13"/>
        <v>K</v>
      </c>
      <c r="H624" s="84">
        <v>613</v>
      </c>
      <c r="I624" s="66">
        <v>41</v>
      </c>
      <c r="J624" s="65">
        <v>0</v>
      </c>
      <c r="K624" s="65">
        <v>0</v>
      </c>
      <c r="L624" s="66" t="s">
        <v>301</v>
      </c>
      <c r="M624" s="66" t="str">
        <f t="shared" si="14"/>
        <v>X</v>
      </c>
      <c r="N624" s="66" t="s">
        <v>1321</v>
      </c>
      <c r="O624" s="66" t="s">
        <v>1017</v>
      </c>
      <c r="P624" s="66">
        <v>0</v>
      </c>
      <c r="Q624" s="66"/>
      <c r="R624" s="51"/>
      <c r="S624" s="51"/>
      <c r="T624" s="51"/>
    </row>
    <row r="625" spans="1:20" ht="31.5">
      <c r="A625" s="63" t="str">
        <f t="shared" si="17"/>
        <v/>
      </c>
      <c r="B625" s="72"/>
      <c r="C625" s="61" t="s">
        <v>1318</v>
      </c>
      <c r="D625" s="72" t="s">
        <v>273</v>
      </c>
      <c r="E625" s="63" t="s">
        <v>270</v>
      </c>
      <c r="F625" s="95">
        <v>169</v>
      </c>
      <c r="G625" s="64" t="str">
        <f t="shared" si="13"/>
        <v>K</v>
      </c>
      <c r="H625" s="86">
        <v>363</v>
      </c>
      <c r="I625" s="63">
        <v>26</v>
      </c>
      <c r="J625" s="65">
        <v>0</v>
      </c>
      <c r="K625" s="65">
        <v>0</v>
      </c>
      <c r="L625" s="63" t="s">
        <v>301</v>
      </c>
      <c r="M625" s="63" t="str">
        <f t="shared" si="14"/>
        <v>X</v>
      </c>
      <c r="N625" s="63" t="s">
        <v>1322</v>
      </c>
      <c r="O625" s="63" t="s">
        <v>1111</v>
      </c>
      <c r="P625" s="63">
        <v>0</v>
      </c>
      <c r="Q625" s="63"/>
      <c r="R625" s="51"/>
      <c r="S625" s="51"/>
      <c r="T625" s="51"/>
    </row>
    <row r="626" spans="1:20" ht="31.5">
      <c r="A626" s="66" t="str">
        <f t="shared" si="17"/>
        <v/>
      </c>
      <c r="B626" s="67"/>
      <c r="C626" s="68" t="s">
        <v>1318</v>
      </c>
      <c r="D626" s="67" t="s">
        <v>276</v>
      </c>
      <c r="E626" s="66" t="s">
        <v>270</v>
      </c>
      <c r="F626" s="95">
        <v>175</v>
      </c>
      <c r="G626" s="70" t="str">
        <f t="shared" si="13"/>
        <v>K</v>
      </c>
      <c r="H626" s="84">
        <v>552</v>
      </c>
      <c r="I626" s="66">
        <v>35</v>
      </c>
      <c r="J626" s="65">
        <v>0</v>
      </c>
      <c r="K626" s="65">
        <v>0</v>
      </c>
      <c r="L626" s="66" t="s">
        <v>351</v>
      </c>
      <c r="M626" s="66" t="str">
        <f t="shared" si="14"/>
        <v>X</v>
      </c>
      <c r="N626" s="66" t="s">
        <v>1323</v>
      </c>
      <c r="O626" s="66" t="s">
        <v>1119</v>
      </c>
      <c r="P626" s="66">
        <v>0</v>
      </c>
      <c r="Q626" s="66"/>
      <c r="R626" s="51"/>
      <c r="S626" s="51"/>
      <c r="T626" s="51"/>
    </row>
    <row r="627" spans="1:20" ht="31.5">
      <c r="A627" s="63" t="str">
        <f t="shared" si="17"/>
        <v/>
      </c>
      <c r="B627" s="72"/>
      <c r="C627" s="61" t="s">
        <v>1318</v>
      </c>
      <c r="D627" s="72" t="s">
        <v>278</v>
      </c>
      <c r="E627" s="63" t="s">
        <v>270</v>
      </c>
      <c r="F627" s="95">
        <v>253</v>
      </c>
      <c r="G627" s="64" t="str">
        <f t="shared" si="13"/>
        <v>K</v>
      </c>
      <c r="H627" s="86">
        <v>916</v>
      </c>
      <c r="I627" s="63">
        <v>37</v>
      </c>
      <c r="J627" s="65">
        <v>2</v>
      </c>
      <c r="K627" s="65">
        <v>0</v>
      </c>
      <c r="L627" s="63" t="s">
        <v>318</v>
      </c>
      <c r="M627" s="63" t="str">
        <f t="shared" si="14"/>
        <v>X</v>
      </c>
      <c r="N627" s="63" t="s">
        <v>1324</v>
      </c>
      <c r="O627" s="63" t="s">
        <v>1119</v>
      </c>
      <c r="P627" s="63">
        <v>0</v>
      </c>
      <c r="Q627" s="63"/>
      <c r="R627" s="51"/>
      <c r="S627" s="51"/>
      <c r="T627" s="51"/>
    </row>
    <row r="628" spans="1:20" ht="31.5">
      <c r="A628" s="66" t="str">
        <f t="shared" si="17"/>
        <v/>
      </c>
      <c r="B628" s="67"/>
      <c r="C628" s="68" t="s">
        <v>1318</v>
      </c>
      <c r="D628" s="67" t="s">
        <v>282</v>
      </c>
      <c r="E628" s="66" t="s">
        <v>270</v>
      </c>
      <c r="F628" s="95">
        <v>217</v>
      </c>
      <c r="G628" s="70" t="str">
        <f t="shared" si="13"/>
        <v>K</v>
      </c>
      <c r="H628" s="84">
        <v>713</v>
      </c>
      <c r="I628" s="66">
        <v>64</v>
      </c>
      <c r="J628" s="65">
        <v>0</v>
      </c>
      <c r="K628" s="65">
        <v>0</v>
      </c>
      <c r="L628" s="66" t="s">
        <v>301</v>
      </c>
      <c r="M628" s="66" t="str">
        <f t="shared" si="14"/>
        <v>X</v>
      </c>
      <c r="N628" s="66" t="s">
        <v>1325</v>
      </c>
      <c r="O628" s="66" t="s">
        <v>1119</v>
      </c>
      <c r="P628" s="66">
        <v>0</v>
      </c>
      <c r="Q628" s="66"/>
      <c r="R628" s="51"/>
      <c r="S628" s="51"/>
      <c r="T628" s="51"/>
    </row>
    <row r="629" spans="1:20" ht="31.5">
      <c r="A629" s="63" t="str">
        <f t="shared" si="17"/>
        <v/>
      </c>
      <c r="B629" s="72"/>
      <c r="C629" s="61" t="s">
        <v>1318</v>
      </c>
      <c r="D629" s="72" t="s">
        <v>284</v>
      </c>
      <c r="E629" s="63" t="s">
        <v>265</v>
      </c>
      <c r="F629" s="95">
        <v>187</v>
      </c>
      <c r="G629" s="64" t="str">
        <f t="shared" si="13"/>
        <v>K</v>
      </c>
      <c r="H629" s="86">
        <v>501</v>
      </c>
      <c r="I629" s="63">
        <v>21</v>
      </c>
      <c r="J629" s="65">
        <v>0</v>
      </c>
      <c r="K629" s="65">
        <v>0</v>
      </c>
      <c r="L629" s="63" t="s">
        <v>1326</v>
      </c>
      <c r="M629" s="63" t="str">
        <f t="shared" si="14"/>
        <v>X</v>
      </c>
      <c r="N629" s="63" t="s">
        <v>1327</v>
      </c>
      <c r="O629" s="63" t="s">
        <v>1119</v>
      </c>
      <c r="P629" s="63">
        <v>0</v>
      </c>
      <c r="Q629" s="63"/>
      <c r="R629" s="51"/>
      <c r="S629" s="51"/>
      <c r="T629" s="51"/>
    </row>
    <row r="630" spans="1:20" ht="31.5">
      <c r="A630" s="66" t="str">
        <f t="shared" si="17"/>
        <v/>
      </c>
      <c r="B630" s="67"/>
      <c r="C630" s="68" t="s">
        <v>1318</v>
      </c>
      <c r="D630" s="67" t="s">
        <v>287</v>
      </c>
      <c r="E630" s="66" t="s">
        <v>270</v>
      </c>
      <c r="F630" s="95">
        <v>198</v>
      </c>
      <c r="G630" s="70" t="str">
        <f t="shared" si="13"/>
        <v>K</v>
      </c>
      <c r="H630" s="84">
        <v>667</v>
      </c>
      <c r="I630" s="66">
        <v>27</v>
      </c>
      <c r="J630" s="65">
        <v>2</v>
      </c>
      <c r="K630" s="65">
        <v>0</v>
      </c>
      <c r="L630" s="66" t="s">
        <v>301</v>
      </c>
      <c r="M630" s="66" t="str">
        <f t="shared" si="14"/>
        <v>X</v>
      </c>
      <c r="N630" s="66" t="s">
        <v>1328</v>
      </c>
      <c r="O630" s="66" t="s">
        <v>1131</v>
      </c>
      <c r="P630" s="66">
        <v>0</v>
      </c>
      <c r="Q630" s="66"/>
      <c r="R630" s="51"/>
      <c r="S630" s="51"/>
      <c r="T630" s="51"/>
    </row>
    <row r="631" spans="1:20" ht="31.5">
      <c r="A631" s="63" t="str">
        <f t="shared" si="17"/>
        <v/>
      </c>
      <c r="B631" s="72"/>
      <c r="C631" s="61" t="s">
        <v>1318</v>
      </c>
      <c r="D631" s="72" t="s">
        <v>289</v>
      </c>
      <c r="E631" s="63" t="s">
        <v>270</v>
      </c>
      <c r="F631" s="95">
        <v>199</v>
      </c>
      <c r="G631" s="64" t="str">
        <f t="shared" si="13"/>
        <v>K</v>
      </c>
      <c r="H631" s="86">
        <v>529</v>
      </c>
      <c r="I631" s="63">
        <v>32</v>
      </c>
      <c r="J631" s="65">
        <v>0</v>
      </c>
      <c r="K631" s="65">
        <v>0</v>
      </c>
      <c r="L631" s="63" t="s">
        <v>290</v>
      </c>
      <c r="M631" s="63" t="str">
        <f t="shared" si="14"/>
        <v>C</v>
      </c>
      <c r="N631" s="63" t="s">
        <v>1329</v>
      </c>
      <c r="O631" s="63" t="s">
        <v>1131</v>
      </c>
      <c r="P631" s="63">
        <v>0</v>
      </c>
      <c r="Q631" s="63"/>
      <c r="R631" s="51"/>
      <c r="S631" s="51"/>
      <c r="T631" s="51"/>
    </row>
    <row r="632" spans="1:20" ht="31.5">
      <c r="A632" s="66" t="str">
        <f t="shared" si="17"/>
        <v/>
      </c>
      <c r="B632" s="67"/>
      <c r="C632" s="68" t="s">
        <v>1318</v>
      </c>
      <c r="D632" s="67" t="s">
        <v>292</v>
      </c>
      <c r="E632" s="66" t="s">
        <v>270</v>
      </c>
      <c r="F632" s="95">
        <v>181</v>
      </c>
      <c r="G632" s="70" t="str">
        <f t="shared" si="13"/>
        <v>K</v>
      </c>
      <c r="H632" s="84">
        <v>609</v>
      </c>
      <c r="I632" s="66">
        <v>36</v>
      </c>
      <c r="J632" s="65">
        <v>0</v>
      </c>
      <c r="K632" s="65">
        <v>1</v>
      </c>
      <c r="L632" s="66" t="s">
        <v>318</v>
      </c>
      <c r="M632" s="66" t="str">
        <f t="shared" si="14"/>
        <v>X</v>
      </c>
      <c r="N632" s="66" t="s">
        <v>1330</v>
      </c>
      <c r="O632" s="66" t="s">
        <v>1131</v>
      </c>
      <c r="P632" s="66">
        <v>0</v>
      </c>
      <c r="Q632" s="66"/>
      <c r="R632" s="51"/>
      <c r="S632" s="51"/>
      <c r="T632" s="51"/>
    </row>
    <row r="633" spans="1:20" ht="31.5">
      <c r="A633" s="63"/>
      <c r="B633" s="72"/>
      <c r="C633" s="61" t="s">
        <v>1318</v>
      </c>
      <c r="D633" s="72" t="s">
        <v>487</v>
      </c>
      <c r="E633" s="63" t="s">
        <v>270</v>
      </c>
      <c r="F633" s="95">
        <v>240</v>
      </c>
      <c r="G633" s="64" t="str">
        <f t="shared" si="13"/>
        <v>K</v>
      </c>
      <c r="H633" s="86">
        <v>822</v>
      </c>
      <c r="I633" s="63">
        <v>55</v>
      </c>
      <c r="J633" s="65">
        <v>1</v>
      </c>
      <c r="K633" s="65">
        <v>2</v>
      </c>
      <c r="L633" s="63" t="s">
        <v>449</v>
      </c>
      <c r="M633" s="63" t="str">
        <f t="shared" si="14"/>
        <v>X</v>
      </c>
      <c r="N633" s="63" t="s">
        <v>1331</v>
      </c>
      <c r="O633" s="63" t="s">
        <v>1131</v>
      </c>
      <c r="P633" s="63">
        <v>0</v>
      </c>
      <c r="Q633" s="63"/>
      <c r="R633" s="51"/>
      <c r="S633" s="51"/>
      <c r="T633" s="51"/>
    </row>
    <row r="634" spans="1:20" ht="31.5">
      <c r="A634" s="66"/>
      <c r="B634" s="67"/>
      <c r="C634" s="68" t="s">
        <v>1318</v>
      </c>
      <c r="D634" s="67" t="s">
        <v>458</v>
      </c>
      <c r="E634" s="66" t="s">
        <v>270</v>
      </c>
      <c r="F634" s="95">
        <v>185</v>
      </c>
      <c r="G634" s="70" t="str">
        <f t="shared" si="13"/>
        <v>K</v>
      </c>
      <c r="H634" s="84">
        <v>603</v>
      </c>
      <c r="I634" s="66">
        <v>37</v>
      </c>
      <c r="J634" s="65">
        <v>1</v>
      </c>
      <c r="K634" s="65">
        <v>1</v>
      </c>
      <c r="L634" s="66" t="s">
        <v>301</v>
      </c>
      <c r="M634" s="66" t="str">
        <f t="shared" si="14"/>
        <v>X</v>
      </c>
      <c r="N634" s="66" t="s">
        <v>1332</v>
      </c>
      <c r="O634" s="66" t="s">
        <v>1119</v>
      </c>
      <c r="P634" s="66">
        <v>0</v>
      </c>
      <c r="Q634" s="66"/>
      <c r="R634" s="51"/>
      <c r="S634" s="51"/>
      <c r="T634" s="51"/>
    </row>
    <row r="635" spans="1:20" ht="31.5">
      <c r="A635" s="63"/>
      <c r="B635" s="72"/>
      <c r="C635" s="61" t="s">
        <v>1318</v>
      </c>
      <c r="D635" s="72" t="s">
        <v>459</v>
      </c>
      <c r="E635" s="63" t="s">
        <v>270</v>
      </c>
      <c r="F635" s="95">
        <v>164</v>
      </c>
      <c r="G635" s="64" t="str">
        <f t="shared" si="13"/>
        <v>K</v>
      </c>
      <c r="H635" s="86">
        <v>539</v>
      </c>
      <c r="I635" s="63">
        <v>23</v>
      </c>
      <c r="J635" s="65">
        <v>0</v>
      </c>
      <c r="K635" s="65">
        <v>1</v>
      </c>
      <c r="L635" s="63" t="s">
        <v>301</v>
      </c>
      <c r="M635" s="63" t="str">
        <f t="shared" si="14"/>
        <v>X</v>
      </c>
      <c r="N635" s="63" t="s">
        <v>1333</v>
      </c>
      <c r="O635" s="63" t="s">
        <v>1017</v>
      </c>
      <c r="P635" s="63">
        <v>0</v>
      </c>
      <c r="Q635" s="63"/>
      <c r="R635" s="51"/>
      <c r="S635" s="51"/>
      <c r="T635" s="51"/>
    </row>
    <row r="636" spans="1:20" ht="31.5">
      <c r="A636" s="66"/>
      <c r="B636" s="67"/>
      <c r="C636" s="68" t="s">
        <v>1318</v>
      </c>
      <c r="D636" s="67" t="s">
        <v>463</v>
      </c>
      <c r="E636" s="66" t="s">
        <v>270</v>
      </c>
      <c r="F636" s="95">
        <v>289</v>
      </c>
      <c r="G636" s="70" t="str">
        <f t="shared" si="13"/>
        <v>K</v>
      </c>
      <c r="H636" s="84">
        <v>902</v>
      </c>
      <c r="I636" s="66">
        <v>41</v>
      </c>
      <c r="J636" s="65">
        <v>1</v>
      </c>
      <c r="K636" s="65">
        <v>1</v>
      </c>
      <c r="L636" s="66" t="s">
        <v>266</v>
      </c>
      <c r="M636" s="66" t="str">
        <f t="shared" si="14"/>
        <v>X</v>
      </c>
      <c r="N636" s="66" t="s">
        <v>1334</v>
      </c>
      <c r="O636" s="66" t="s">
        <v>1151</v>
      </c>
      <c r="P636" s="66">
        <v>0</v>
      </c>
      <c r="Q636" s="66"/>
      <c r="R636" s="51"/>
      <c r="S636" s="51"/>
      <c r="T636" s="51"/>
    </row>
    <row r="637" spans="1:20" ht="31.5">
      <c r="A637" s="63"/>
      <c r="B637" s="72"/>
      <c r="C637" s="61" t="s">
        <v>1318</v>
      </c>
      <c r="D637" s="72" t="s">
        <v>466</v>
      </c>
      <c r="E637" s="63" t="s">
        <v>270</v>
      </c>
      <c r="F637" s="95">
        <v>184</v>
      </c>
      <c r="G637" s="64" t="str">
        <f t="shared" si="13"/>
        <v>K</v>
      </c>
      <c r="H637" s="86">
        <v>624</v>
      </c>
      <c r="I637" s="63">
        <v>33</v>
      </c>
      <c r="J637" s="65">
        <v>2</v>
      </c>
      <c r="K637" s="65">
        <v>2</v>
      </c>
      <c r="L637" s="63" t="s">
        <v>301</v>
      </c>
      <c r="M637" s="63" t="str">
        <f t="shared" si="14"/>
        <v>X</v>
      </c>
      <c r="N637" s="63" t="s">
        <v>1335</v>
      </c>
      <c r="O637" s="63" t="s">
        <v>1151</v>
      </c>
      <c r="P637" s="63">
        <v>0</v>
      </c>
      <c r="Q637" s="63"/>
      <c r="R637" s="51"/>
      <c r="S637" s="51"/>
      <c r="T637" s="51"/>
    </row>
    <row r="638" spans="1:20" ht="31.5">
      <c r="A638" s="66"/>
      <c r="B638" s="67"/>
      <c r="C638" s="68" t="s">
        <v>1318</v>
      </c>
      <c r="D638" s="67" t="s">
        <v>1336</v>
      </c>
      <c r="E638" s="66" t="s">
        <v>270</v>
      </c>
      <c r="F638" s="95">
        <v>301</v>
      </c>
      <c r="G638" s="70" t="str">
        <f t="shared" si="13"/>
        <v>Đ</v>
      </c>
      <c r="H638" s="84">
        <v>1021</v>
      </c>
      <c r="I638" s="66">
        <v>56</v>
      </c>
      <c r="J638" s="65">
        <v>0</v>
      </c>
      <c r="K638" s="65">
        <v>0</v>
      </c>
      <c r="L638" s="66" t="s">
        <v>301</v>
      </c>
      <c r="M638" s="66" t="str">
        <f t="shared" si="14"/>
        <v>X</v>
      </c>
      <c r="N638" s="66" t="s">
        <v>1337</v>
      </c>
      <c r="O638" s="66" t="s">
        <v>1338</v>
      </c>
      <c r="P638" s="66">
        <v>0</v>
      </c>
      <c r="Q638" s="66"/>
      <c r="R638" s="51"/>
      <c r="S638" s="51"/>
      <c r="T638" s="51"/>
    </row>
    <row r="639" spans="1:20" ht="31.5">
      <c r="A639" s="63"/>
      <c r="B639" s="72"/>
      <c r="C639" s="61" t="s">
        <v>1318</v>
      </c>
      <c r="D639" s="72" t="s">
        <v>1339</v>
      </c>
      <c r="E639" s="63" t="s">
        <v>265</v>
      </c>
      <c r="F639" s="95">
        <v>140</v>
      </c>
      <c r="G639" s="64" t="str">
        <f t="shared" si="13"/>
        <v>K</v>
      </c>
      <c r="H639" s="86">
        <v>484</v>
      </c>
      <c r="I639" s="63">
        <v>22</v>
      </c>
      <c r="J639" s="65">
        <v>0</v>
      </c>
      <c r="K639" s="65">
        <v>0</v>
      </c>
      <c r="L639" s="63" t="s">
        <v>351</v>
      </c>
      <c r="M639" s="63" t="str">
        <f t="shared" si="14"/>
        <v>X</v>
      </c>
      <c r="N639" s="63" t="s">
        <v>1340</v>
      </c>
      <c r="O639" s="63" t="s">
        <v>1341</v>
      </c>
      <c r="P639" s="63">
        <v>0</v>
      </c>
      <c r="Q639" s="63"/>
      <c r="R639" s="51"/>
      <c r="S639" s="51"/>
      <c r="T639" s="51"/>
    </row>
    <row r="640" spans="1:20" ht="31.5">
      <c r="A640" s="66"/>
      <c r="B640" s="67"/>
      <c r="C640" s="68" t="s">
        <v>1318</v>
      </c>
      <c r="D640" s="67" t="s">
        <v>1342</v>
      </c>
      <c r="E640" s="66" t="s">
        <v>270</v>
      </c>
      <c r="F640" s="95">
        <v>249</v>
      </c>
      <c r="G640" s="70" t="str">
        <f t="shared" si="13"/>
        <v>K</v>
      </c>
      <c r="H640" s="84">
        <v>849</v>
      </c>
      <c r="I640" s="66">
        <v>55</v>
      </c>
      <c r="J640" s="65">
        <v>1</v>
      </c>
      <c r="K640" s="65">
        <v>0</v>
      </c>
      <c r="L640" s="66" t="s">
        <v>266</v>
      </c>
      <c r="M640" s="66" t="str">
        <f t="shared" si="14"/>
        <v>X</v>
      </c>
      <c r="N640" s="66" t="s">
        <v>1343</v>
      </c>
      <c r="O640" s="66" t="s">
        <v>1011</v>
      </c>
      <c r="P640" s="66">
        <v>0</v>
      </c>
      <c r="Q640" s="66"/>
      <c r="R640" s="51"/>
      <c r="S640" s="51"/>
      <c r="T640" s="51"/>
    </row>
    <row r="641" spans="1:20" ht="31.5">
      <c r="A641" s="63"/>
      <c r="B641" s="72"/>
      <c r="C641" s="61" t="s">
        <v>1318</v>
      </c>
      <c r="D641" s="72" t="s">
        <v>1344</v>
      </c>
      <c r="E641" s="63" t="s">
        <v>270</v>
      </c>
      <c r="F641" s="96">
        <v>339</v>
      </c>
      <c r="G641" s="64" t="str">
        <f t="shared" si="13"/>
        <v>Đ</v>
      </c>
      <c r="H641" s="86">
        <v>1264</v>
      </c>
      <c r="I641" s="63">
        <v>43</v>
      </c>
      <c r="J641" s="65">
        <v>0</v>
      </c>
      <c r="K641" s="65">
        <v>0</v>
      </c>
      <c r="L641" s="63" t="s">
        <v>301</v>
      </c>
      <c r="M641" s="63" t="str">
        <f t="shared" si="14"/>
        <v>X</v>
      </c>
      <c r="N641" s="63" t="s">
        <v>1345</v>
      </c>
      <c r="O641" s="63" t="s">
        <v>1017</v>
      </c>
      <c r="P641" s="63">
        <v>0</v>
      </c>
      <c r="Q641" s="63"/>
      <c r="R641" s="51"/>
      <c r="S641" s="51"/>
      <c r="T641" s="51"/>
    </row>
    <row r="642" spans="1:20" ht="31.5">
      <c r="A642" s="66"/>
      <c r="B642" s="67"/>
      <c r="C642" s="68" t="s">
        <v>1318</v>
      </c>
      <c r="D642" s="67" t="s">
        <v>1346</v>
      </c>
      <c r="E642" s="66" t="s">
        <v>270</v>
      </c>
      <c r="F642" s="84">
        <v>220</v>
      </c>
      <c r="G642" s="70" t="str">
        <f t="shared" si="13"/>
        <v>K</v>
      </c>
      <c r="H642" s="84">
        <v>773</v>
      </c>
      <c r="I642" s="66">
        <v>67</v>
      </c>
      <c r="J642" s="65">
        <v>3</v>
      </c>
      <c r="K642" s="65">
        <v>1</v>
      </c>
      <c r="L642" s="66" t="s">
        <v>290</v>
      </c>
      <c r="M642" s="66" t="str">
        <f t="shared" si="14"/>
        <v>C</v>
      </c>
      <c r="N642" s="66" t="s">
        <v>1347</v>
      </c>
      <c r="O642" s="66" t="s">
        <v>1348</v>
      </c>
      <c r="P642" s="66">
        <v>0</v>
      </c>
      <c r="Q642" s="66"/>
      <c r="R642" s="51"/>
      <c r="S642" s="51"/>
      <c r="T642" s="51"/>
    </row>
    <row r="643" spans="1:20" ht="31.5">
      <c r="A643" s="63"/>
      <c r="B643" s="72"/>
      <c r="C643" s="61" t="s">
        <v>1318</v>
      </c>
      <c r="D643" s="72" t="s">
        <v>1349</v>
      </c>
      <c r="E643" s="63" t="s">
        <v>270</v>
      </c>
      <c r="F643" s="95">
        <v>177</v>
      </c>
      <c r="G643" s="64" t="str">
        <f t="shared" si="13"/>
        <v>K</v>
      </c>
      <c r="H643" s="86">
        <v>621</v>
      </c>
      <c r="I643" s="63">
        <v>76</v>
      </c>
      <c r="J643" s="65">
        <v>1</v>
      </c>
      <c r="K643" s="65">
        <v>2</v>
      </c>
      <c r="L643" s="63" t="s">
        <v>301</v>
      </c>
      <c r="M643" s="63" t="str">
        <f t="shared" si="14"/>
        <v>X</v>
      </c>
      <c r="N643" s="63" t="s">
        <v>1350</v>
      </c>
      <c r="O643" s="63" t="s">
        <v>1017</v>
      </c>
      <c r="P643" s="63">
        <v>0</v>
      </c>
      <c r="Q643" s="63"/>
      <c r="R643" s="51"/>
      <c r="S643" s="51"/>
      <c r="T643" s="51"/>
    </row>
    <row r="644" spans="1:20" ht="31.5">
      <c r="A644" s="66"/>
      <c r="B644" s="67"/>
      <c r="C644" s="68" t="s">
        <v>1318</v>
      </c>
      <c r="D644" s="67" t="s">
        <v>1351</v>
      </c>
      <c r="E644" s="66" t="s">
        <v>270</v>
      </c>
      <c r="F644" s="95">
        <v>271</v>
      </c>
      <c r="G644" s="70" t="str">
        <f t="shared" si="13"/>
        <v>K</v>
      </c>
      <c r="H644" s="84">
        <v>978</v>
      </c>
      <c r="I644" s="66">
        <v>87</v>
      </c>
      <c r="J644" s="65">
        <v>0</v>
      </c>
      <c r="K644" s="65">
        <v>2</v>
      </c>
      <c r="L644" s="66" t="s">
        <v>274</v>
      </c>
      <c r="M644" s="66" t="str">
        <f t="shared" si="14"/>
        <v>X</v>
      </c>
      <c r="N644" s="66" t="s">
        <v>1352</v>
      </c>
      <c r="O644" s="66" t="s">
        <v>1119</v>
      </c>
      <c r="P644" s="66">
        <v>0</v>
      </c>
      <c r="Q644" s="66"/>
      <c r="R644" s="51"/>
      <c r="S644" s="51"/>
      <c r="T644" s="51"/>
    </row>
    <row r="645" spans="1:20" ht="31.5">
      <c r="A645" s="63"/>
      <c r="B645" s="72"/>
      <c r="C645" s="61" t="s">
        <v>1318</v>
      </c>
      <c r="D645" s="72" t="s">
        <v>1353</v>
      </c>
      <c r="E645" s="63" t="s">
        <v>270</v>
      </c>
      <c r="F645" s="86">
        <v>199</v>
      </c>
      <c r="G645" s="64" t="str">
        <f t="shared" si="13"/>
        <v>K</v>
      </c>
      <c r="H645" s="86">
        <v>731</v>
      </c>
      <c r="I645" s="63">
        <v>58</v>
      </c>
      <c r="J645" s="65">
        <v>0</v>
      </c>
      <c r="K645" s="65">
        <v>0</v>
      </c>
      <c r="L645" s="63" t="s">
        <v>301</v>
      </c>
      <c r="M645" s="63" t="str">
        <f t="shared" si="14"/>
        <v>X</v>
      </c>
      <c r="N645" s="63" t="s">
        <v>1354</v>
      </c>
      <c r="O645" s="63" t="s">
        <v>1017</v>
      </c>
      <c r="P645" s="63">
        <v>0</v>
      </c>
      <c r="Q645" s="63" t="s">
        <v>1355</v>
      </c>
      <c r="R645" s="51"/>
      <c r="S645" s="51"/>
      <c r="T645" s="51"/>
    </row>
    <row r="646" spans="1:20" ht="31.5">
      <c r="A646" s="66"/>
      <c r="B646" s="67"/>
      <c r="C646" s="68" t="s">
        <v>1318</v>
      </c>
      <c r="D646" s="67" t="s">
        <v>1356</v>
      </c>
      <c r="E646" s="66" t="s">
        <v>270</v>
      </c>
      <c r="F646" s="84">
        <v>300</v>
      </c>
      <c r="G646" s="70" t="str">
        <f t="shared" si="13"/>
        <v>Đ</v>
      </c>
      <c r="H646" s="84">
        <v>1055</v>
      </c>
      <c r="I646" s="66">
        <v>76</v>
      </c>
      <c r="J646" s="65">
        <v>1</v>
      </c>
      <c r="K646" s="65">
        <v>4</v>
      </c>
      <c r="L646" s="66" t="s">
        <v>290</v>
      </c>
      <c r="M646" s="66" t="str">
        <f t="shared" si="14"/>
        <v>C</v>
      </c>
      <c r="N646" s="66" t="s">
        <v>1357</v>
      </c>
      <c r="O646" s="66" t="s">
        <v>1017</v>
      </c>
      <c r="P646" s="66">
        <v>0</v>
      </c>
      <c r="Q646" s="66"/>
      <c r="R646" s="51"/>
      <c r="S646" s="51"/>
      <c r="T646" s="51"/>
    </row>
    <row r="647" spans="1:20" ht="31.5">
      <c r="A647" s="63"/>
      <c r="B647" s="72"/>
      <c r="C647" s="61" t="s">
        <v>1318</v>
      </c>
      <c r="D647" s="72" t="s">
        <v>1358</v>
      </c>
      <c r="E647" s="63" t="s">
        <v>270</v>
      </c>
      <c r="F647" s="86">
        <v>148</v>
      </c>
      <c r="G647" s="64" t="str">
        <f t="shared" si="13"/>
        <v>K</v>
      </c>
      <c r="H647" s="86">
        <v>497</v>
      </c>
      <c r="I647" s="63">
        <v>58</v>
      </c>
      <c r="J647" s="65">
        <v>0</v>
      </c>
      <c r="K647" s="65">
        <v>0</v>
      </c>
      <c r="L647" s="63" t="s">
        <v>290</v>
      </c>
      <c r="M647" s="63" t="str">
        <f t="shared" si="14"/>
        <v>C</v>
      </c>
      <c r="N647" s="63" t="s">
        <v>1359</v>
      </c>
      <c r="O647" s="63" t="s">
        <v>1017</v>
      </c>
      <c r="P647" s="63">
        <v>0</v>
      </c>
      <c r="Q647" s="63"/>
      <c r="R647" s="51"/>
      <c r="S647" s="51"/>
      <c r="T647" s="51"/>
    </row>
    <row r="648" spans="1:20" ht="31.5">
      <c r="A648" s="66"/>
      <c r="B648" s="67"/>
      <c r="C648" s="68" t="s">
        <v>1318</v>
      </c>
      <c r="D648" s="67" t="s">
        <v>1360</v>
      </c>
      <c r="E648" s="66" t="s">
        <v>265</v>
      </c>
      <c r="F648" s="84">
        <v>155</v>
      </c>
      <c r="G648" s="70" t="str">
        <f t="shared" si="13"/>
        <v>K</v>
      </c>
      <c r="H648" s="84">
        <v>548</v>
      </c>
      <c r="I648" s="66">
        <v>41</v>
      </c>
      <c r="J648" s="65">
        <v>1</v>
      </c>
      <c r="K648" s="65">
        <v>2</v>
      </c>
      <c r="L648" s="66" t="s">
        <v>290</v>
      </c>
      <c r="M648" s="66" t="str">
        <f t="shared" si="14"/>
        <v>C</v>
      </c>
      <c r="N648" s="66" t="s">
        <v>1361</v>
      </c>
      <c r="O648" s="66" t="s">
        <v>1017</v>
      </c>
      <c r="P648" s="66">
        <v>0</v>
      </c>
      <c r="Q648" s="66"/>
      <c r="R648" s="51"/>
      <c r="S648" s="51"/>
      <c r="T648" s="51"/>
    </row>
    <row r="649" spans="1:20" ht="31.5">
      <c r="A649" s="63"/>
      <c r="B649" s="72"/>
      <c r="C649" s="61" t="s">
        <v>1318</v>
      </c>
      <c r="D649" s="72" t="s">
        <v>1362</v>
      </c>
      <c r="E649" s="63" t="s">
        <v>270</v>
      </c>
      <c r="F649" s="95">
        <v>226</v>
      </c>
      <c r="G649" s="64" t="str">
        <f t="shared" si="13"/>
        <v>K</v>
      </c>
      <c r="H649" s="86">
        <v>860</v>
      </c>
      <c r="I649" s="63">
        <v>78</v>
      </c>
      <c r="J649" s="65">
        <v>0</v>
      </c>
      <c r="K649" s="65">
        <v>1</v>
      </c>
      <c r="L649" s="63" t="s">
        <v>290</v>
      </c>
      <c r="M649" s="63" t="str">
        <f t="shared" si="14"/>
        <v>C</v>
      </c>
      <c r="N649" s="63" t="s">
        <v>1363</v>
      </c>
      <c r="O649" s="63" t="s">
        <v>1348</v>
      </c>
      <c r="P649" s="63">
        <v>0</v>
      </c>
      <c r="Q649" s="63" t="s">
        <v>1364</v>
      </c>
      <c r="R649" s="51"/>
      <c r="S649" s="51"/>
      <c r="T649" s="51"/>
    </row>
    <row r="650" spans="1:20" ht="31.5">
      <c r="A650" s="66"/>
      <c r="B650" s="67"/>
      <c r="C650" s="68" t="s">
        <v>1318</v>
      </c>
      <c r="D650" s="67" t="s">
        <v>1365</v>
      </c>
      <c r="E650" s="66" t="s">
        <v>270</v>
      </c>
      <c r="F650" s="95">
        <v>170</v>
      </c>
      <c r="G650" s="70" t="str">
        <f t="shared" si="13"/>
        <v>K</v>
      </c>
      <c r="H650" s="84">
        <v>583</v>
      </c>
      <c r="I650" s="66">
        <v>54</v>
      </c>
      <c r="J650" s="65">
        <v>0</v>
      </c>
      <c r="K650" s="65">
        <v>1</v>
      </c>
      <c r="L650" s="66" t="s">
        <v>592</v>
      </c>
      <c r="M650" s="66" t="str">
        <f t="shared" si="14"/>
        <v>X</v>
      </c>
      <c r="N650" s="66" t="s">
        <v>1366</v>
      </c>
      <c r="O650" s="66" t="s">
        <v>1011</v>
      </c>
      <c r="P650" s="66">
        <v>0</v>
      </c>
      <c r="Q650" s="66"/>
      <c r="R650" s="51"/>
      <c r="S650" s="51"/>
      <c r="T650" s="51"/>
    </row>
    <row r="651" spans="1:20" ht="31.5">
      <c r="A651" s="63"/>
      <c r="B651" s="72"/>
      <c r="C651" s="61" t="s">
        <v>1318</v>
      </c>
      <c r="D651" s="72" t="s">
        <v>1367</v>
      </c>
      <c r="E651" s="63" t="s">
        <v>270</v>
      </c>
      <c r="F651" s="86">
        <v>267</v>
      </c>
      <c r="G651" s="64" t="str">
        <f t="shared" si="13"/>
        <v>K</v>
      </c>
      <c r="H651" s="86">
        <v>936</v>
      </c>
      <c r="I651" s="63">
        <v>65</v>
      </c>
      <c r="J651" s="65">
        <v>0</v>
      </c>
      <c r="K651" s="65">
        <v>0</v>
      </c>
      <c r="L651" s="63" t="s">
        <v>301</v>
      </c>
      <c r="M651" s="63" t="str">
        <f t="shared" si="14"/>
        <v>X</v>
      </c>
      <c r="N651" s="63" t="s">
        <v>1368</v>
      </c>
      <c r="O651" s="63" t="s">
        <v>1369</v>
      </c>
      <c r="P651" s="63">
        <v>0</v>
      </c>
      <c r="Q651" s="63"/>
      <c r="R651" s="51"/>
      <c r="S651" s="51"/>
      <c r="T651" s="51"/>
    </row>
    <row r="652" spans="1:20" ht="31.5">
      <c r="A652" s="66"/>
      <c r="B652" s="67"/>
      <c r="C652" s="68" t="s">
        <v>1318</v>
      </c>
      <c r="D652" s="67" t="s">
        <v>1370</v>
      </c>
      <c r="E652" s="66" t="s">
        <v>270</v>
      </c>
      <c r="F652" s="95">
        <v>204</v>
      </c>
      <c r="G652" s="70" t="str">
        <f t="shared" si="13"/>
        <v>K</v>
      </c>
      <c r="H652" s="96">
        <v>737</v>
      </c>
      <c r="I652" s="66">
        <v>36</v>
      </c>
      <c r="J652" s="65">
        <v>0</v>
      </c>
      <c r="K652" s="65">
        <v>1</v>
      </c>
      <c r="L652" s="66" t="s">
        <v>351</v>
      </c>
      <c r="M652" s="66" t="str">
        <f t="shared" si="14"/>
        <v>X</v>
      </c>
      <c r="N652" s="66" t="s">
        <v>1371</v>
      </c>
      <c r="O652" s="66" t="s">
        <v>1119</v>
      </c>
      <c r="P652" s="66">
        <v>0</v>
      </c>
      <c r="Q652" s="66"/>
      <c r="R652" s="51"/>
      <c r="S652" s="51"/>
      <c r="T652" s="51"/>
    </row>
    <row r="653" spans="1:20" ht="31.5">
      <c r="A653" s="63"/>
      <c r="B653" s="72"/>
      <c r="C653" s="61" t="s">
        <v>1318</v>
      </c>
      <c r="D653" s="72" t="s">
        <v>1372</v>
      </c>
      <c r="E653" s="63" t="s">
        <v>270</v>
      </c>
      <c r="F653" s="95">
        <v>225</v>
      </c>
      <c r="G653" s="64" t="str">
        <f t="shared" si="13"/>
        <v>K</v>
      </c>
      <c r="H653" s="96">
        <v>838</v>
      </c>
      <c r="I653" s="63">
        <v>65</v>
      </c>
      <c r="J653" s="65">
        <v>0</v>
      </c>
      <c r="K653" s="65">
        <v>0</v>
      </c>
      <c r="L653" s="63" t="s">
        <v>351</v>
      </c>
      <c r="M653" s="63" t="str">
        <f t="shared" si="14"/>
        <v>X</v>
      </c>
      <c r="N653" s="63" t="s">
        <v>1373</v>
      </c>
      <c r="O653" s="63" t="s">
        <v>1119</v>
      </c>
      <c r="P653" s="63">
        <v>0</v>
      </c>
      <c r="Q653" s="63"/>
      <c r="R653" s="51"/>
      <c r="S653" s="51"/>
      <c r="T653" s="51"/>
    </row>
    <row r="654" spans="1:20" ht="31.5">
      <c r="A654" s="66"/>
      <c r="B654" s="67"/>
      <c r="C654" s="68" t="s">
        <v>1318</v>
      </c>
      <c r="D654" s="67" t="s">
        <v>1374</v>
      </c>
      <c r="E654" s="66" t="s">
        <v>270</v>
      </c>
      <c r="F654" s="84">
        <v>283</v>
      </c>
      <c r="G654" s="70" t="str">
        <f t="shared" si="13"/>
        <v>K</v>
      </c>
      <c r="H654" s="96">
        <v>1028</v>
      </c>
      <c r="I654" s="66">
        <v>75</v>
      </c>
      <c r="J654" s="65">
        <v>1</v>
      </c>
      <c r="K654" s="65">
        <v>0</v>
      </c>
      <c r="L654" s="66" t="s">
        <v>318</v>
      </c>
      <c r="M654" s="66" t="str">
        <f t="shared" si="14"/>
        <v>X</v>
      </c>
      <c r="N654" s="66" t="s">
        <v>1375</v>
      </c>
      <c r="O654" s="66" t="s">
        <v>1131</v>
      </c>
      <c r="P654" s="66">
        <v>0</v>
      </c>
      <c r="Q654" s="66"/>
      <c r="R654" s="51"/>
      <c r="S654" s="51"/>
      <c r="T654" s="51"/>
    </row>
    <row r="655" spans="1:20" ht="31.5">
      <c r="A655" s="63"/>
      <c r="B655" s="72"/>
      <c r="C655" s="61" t="s">
        <v>1318</v>
      </c>
      <c r="D655" s="72" t="s">
        <v>1376</v>
      </c>
      <c r="E655" s="63" t="s">
        <v>270</v>
      </c>
      <c r="F655" s="95">
        <v>201</v>
      </c>
      <c r="G655" s="64" t="str">
        <f t="shared" si="13"/>
        <v>K</v>
      </c>
      <c r="H655" s="96">
        <v>742</v>
      </c>
      <c r="I655" s="63">
        <v>47</v>
      </c>
      <c r="J655" s="65">
        <v>0</v>
      </c>
      <c r="K655" s="65">
        <v>1</v>
      </c>
      <c r="L655" s="63" t="s">
        <v>351</v>
      </c>
      <c r="M655" s="63" t="str">
        <f t="shared" si="14"/>
        <v>X</v>
      </c>
      <c r="N655" s="63" t="s">
        <v>1377</v>
      </c>
      <c r="O655" s="63" t="s">
        <v>1378</v>
      </c>
      <c r="P655" s="63">
        <v>0</v>
      </c>
      <c r="Q655" s="63"/>
      <c r="R655" s="51"/>
      <c r="S655" s="51"/>
      <c r="T655" s="51"/>
    </row>
    <row r="656" spans="1:20" ht="31.5">
      <c r="A656" s="66"/>
      <c r="B656" s="67"/>
      <c r="C656" s="68" t="s">
        <v>1318</v>
      </c>
      <c r="D656" s="67" t="s">
        <v>1379</v>
      </c>
      <c r="E656" s="66" t="s">
        <v>270</v>
      </c>
      <c r="F656" s="95">
        <v>295</v>
      </c>
      <c r="G656" s="70" t="str">
        <f t="shared" si="13"/>
        <v>K</v>
      </c>
      <c r="H656" s="96">
        <v>1101</v>
      </c>
      <c r="I656" s="66">
        <v>51</v>
      </c>
      <c r="J656" s="65">
        <v>0</v>
      </c>
      <c r="K656" s="65">
        <v>2</v>
      </c>
      <c r="L656" s="66" t="s">
        <v>592</v>
      </c>
      <c r="M656" s="66" t="str">
        <f t="shared" si="14"/>
        <v>X</v>
      </c>
      <c r="N656" s="66" t="s">
        <v>1380</v>
      </c>
      <c r="O656" s="66" t="s">
        <v>1119</v>
      </c>
      <c r="P656" s="66">
        <v>0</v>
      </c>
      <c r="Q656" s="66"/>
      <c r="R656" s="51"/>
      <c r="S656" s="51"/>
      <c r="T656" s="51"/>
    </row>
    <row r="657" spans="1:20" ht="31.5">
      <c r="A657" s="63"/>
      <c r="B657" s="72"/>
      <c r="C657" s="61" t="s">
        <v>1318</v>
      </c>
      <c r="D657" s="72" t="s">
        <v>1381</v>
      </c>
      <c r="E657" s="63" t="s">
        <v>270</v>
      </c>
      <c r="F657" s="86">
        <v>201</v>
      </c>
      <c r="G657" s="64" t="str">
        <f t="shared" si="13"/>
        <v>K</v>
      </c>
      <c r="H657" s="86">
        <v>818</v>
      </c>
      <c r="I657" s="63">
        <v>38</v>
      </c>
      <c r="J657" s="65">
        <v>0</v>
      </c>
      <c r="K657" s="65">
        <v>0</v>
      </c>
      <c r="L657" s="63" t="s">
        <v>351</v>
      </c>
      <c r="M657" s="63" t="str">
        <f t="shared" si="14"/>
        <v>X</v>
      </c>
      <c r="N657" s="63" t="s">
        <v>1382</v>
      </c>
      <c r="O657" s="63" t="s">
        <v>1383</v>
      </c>
      <c r="P657" s="63">
        <v>0</v>
      </c>
      <c r="Q657" s="63"/>
      <c r="R657" s="51"/>
      <c r="S657" s="51"/>
      <c r="T657" s="51"/>
    </row>
    <row r="658" spans="1:20" ht="31.5">
      <c r="A658" s="66"/>
      <c r="B658" s="67"/>
      <c r="C658" s="68" t="s">
        <v>1318</v>
      </c>
      <c r="D658" s="67" t="s">
        <v>1384</v>
      </c>
      <c r="E658" s="66" t="s">
        <v>270</v>
      </c>
      <c r="F658" s="84">
        <v>211</v>
      </c>
      <c r="G658" s="70" t="str">
        <f t="shared" si="13"/>
        <v>K</v>
      </c>
      <c r="H658" s="84">
        <v>805</v>
      </c>
      <c r="I658" s="66">
        <v>36</v>
      </c>
      <c r="J658" s="65">
        <v>0</v>
      </c>
      <c r="K658" s="65">
        <v>0</v>
      </c>
      <c r="L658" s="66" t="s">
        <v>592</v>
      </c>
      <c r="M658" s="66" t="str">
        <f t="shared" si="14"/>
        <v>X</v>
      </c>
      <c r="N658" s="66" t="s">
        <v>1385</v>
      </c>
      <c r="O658" s="66" t="s">
        <v>1119</v>
      </c>
      <c r="P658" s="66">
        <v>0</v>
      </c>
      <c r="Q658" s="66"/>
      <c r="R658" s="51"/>
      <c r="S658" s="51"/>
      <c r="T658" s="51"/>
    </row>
    <row r="659" spans="1:20" ht="31.5">
      <c r="A659" s="63"/>
      <c r="B659" s="72"/>
      <c r="C659" s="61" t="s">
        <v>1318</v>
      </c>
      <c r="D659" s="72" t="s">
        <v>1386</v>
      </c>
      <c r="E659" s="63" t="s">
        <v>270</v>
      </c>
      <c r="F659" s="86">
        <v>219</v>
      </c>
      <c r="G659" s="64" t="str">
        <f t="shared" si="13"/>
        <v>K</v>
      </c>
      <c r="H659" s="86">
        <v>825</v>
      </c>
      <c r="I659" s="63">
        <v>22</v>
      </c>
      <c r="J659" s="65">
        <v>0</v>
      </c>
      <c r="K659" s="65">
        <v>2</v>
      </c>
      <c r="L659" s="63" t="s">
        <v>318</v>
      </c>
      <c r="M659" s="63" t="str">
        <f t="shared" si="14"/>
        <v>X</v>
      </c>
      <c r="N659" s="63" t="s">
        <v>1387</v>
      </c>
      <c r="O659" s="63" t="s">
        <v>1017</v>
      </c>
      <c r="P659" s="63">
        <v>0</v>
      </c>
      <c r="Q659" s="63"/>
      <c r="R659" s="51"/>
      <c r="S659" s="51"/>
      <c r="T659" s="51"/>
    </row>
    <row r="660" spans="1:20" ht="31.5">
      <c r="A660" s="66"/>
      <c r="B660" s="67"/>
      <c r="C660" s="68" t="s">
        <v>1318</v>
      </c>
      <c r="D660" s="67" t="s">
        <v>1388</v>
      </c>
      <c r="E660" s="66" t="s">
        <v>270</v>
      </c>
      <c r="F660" s="84">
        <v>229</v>
      </c>
      <c r="G660" s="70" t="str">
        <f t="shared" si="13"/>
        <v>K</v>
      </c>
      <c r="H660" s="96">
        <v>816</v>
      </c>
      <c r="I660" s="66">
        <v>61</v>
      </c>
      <c r="J660" s="65">
        <v>0</v>
      </c>
      <c r="K660" s="65">
        <v>1</v>
      </c>
      <c r="L660" s="66" t="s">
        <v>351</v>
      </c>
      <c r="M660" s="66" t="str">
        <f t="shared" si="14"/>
        <v>X</v>
      </c>
      <c r="N660" s="66" t="s">
        <v>1389</v>
      </c>
      <c r="O660" s="66" t="s">
        <v>1011</v>
      </c>
      <c r="P660" s="66">
        <v>0</v>
      </c>
      <c r="Q660" s="66"/>
      <c r="R660" s="51"/>
      <c r="S660" s="51"/>
      <c r="T660" s="51"/>
    </row>
    <row r="661" spans="1:20" ht="31.5">
      <c r="A661" s="63"/>
      <c r="B661" s="72"/>
      <c r="C661" s="61" t="s">
        <v>1318</v>
      </c>
      <c r="D661" s="72" t="s">
        <v>1390</v>
      </c>
      <c r="E661" s="63" t="s">
        <v>270</v>
      </c>
      <c r="F661" s="86">
        <v>235</v>
      </c>
      <c r="G661" s="64" t="str">
        <f t="shared" si="13"/>
        <v>K</v>
      </c>
      <c r="H661" s="86">
        <v>921</v>
      </c>
      <c r="I661" s="63">
        <v>59</v>
      </c>
      <c r="J661" s="65">
        <v>1</v>
      </c>
      <c r="K661" s="65">
        <v>0</v>
      </c>
      <c r="L661" s="63" t="s">
        <v>351</v>
      </c>
      <c r="M661" s="63" t="str">
        <f t="shared" si="14"/>
        <v>X</v>
      </c>
      <c r="N661" s="63" t="s">
        <v>1391</v>
      </c>
      <c r="O661" s="63" t="s">
        <v>1392</v>
      </c>
      <c r="P661" s="63">
        <v>0</v>
      </c>
      <c r="Q661" s="63"/>
      <c r="R661" s="51"/>
      <c r="S661" s="51"/>
      <c r="T661" s="51"/>
    </row>
    <row r="662" spans="1:20" ht="31.5">
      <c r="A662" s="66"/>
      <c r="B662" s="67"/>
      <c r="C662" s="68" t="s">
        <v>1318</v>
      </c>
      <c r="D662" s="67" t="s">
        <v>1393</v>
      </c>
      <c r="E662" s="66" t="s">
        <v>270</v>
      </c>
      <c r="F662" s="95">
        <v>279</v>
      </c>
      <c r="G662" s="70" t="str">
        <f t="shared" si="13"/>
        <v>K</v>
      </c>
      <c r="H662" s="96">
        <v>1049</v>
      </c>
      <c r="I662" s="66">
        <v>55</v>
      </c>
      <c r="J662" s="65">
        <v>0</v>
      </c>
      <c r="K662" s="65">
        <v>1</v>
      </c>
      <c r="L662" s="66" t="s">
        <v>592</v>
      </c>
      <c r="M662" s="66" t="str">
        <f t="shared" si="14"/>
        <v>X</v>
      </c>
      <c r="N662" s="66" t="s">
        <v>1394</v>
      </c>
      <c r="O662" s="66" t="s">
        <v>1131</v>
      </c>
      <c r="P662" s="66">
        <v>0</v>
      </c>
      <c r="Q662" s="66"/>
      <c r="R662" s="51"/>
      <c r="S662" s="51"/>
      <c r="T662" s="51"/>
    </row>
    <row r="663" spans="1:20" ht="31.5">
      <c r="A663" s="63"/>
      <c r="B663" s="72"/>
      <c r="C663" s="61" t="s">
        <v>1318</v>
      </c>
      <c r="D663" s="72" t="s">
        <v>1395</v>
      </c>
      <c r="E663" s="63" t="s">
        <v>270</v>
      </c>
      <c r="F663" s="95">
        <v>252</v>
      </c>
      <c r="G663" s="64" t="str">
        <f t="shared" si="13"/>
        <v>K</v>
      </c>
      <c r="H663" s="96">
        <v>942</v>
      </c>
      <c r="I663" s="63">
        <v>48</v>
      </c>
      <c r="J663" s="65">
        <v>1</v>
      </c>
      <c r="K663" s="65">
        <v>0</v>
      </c>
      <c r="L663" s="63" t="s">
        <v>318</v>
      </c>
      <c r="M663" s="63" t="str">
        <f t="shared" si="14"/>
        <v>X</v>
      </c>
      <c r="N663" s="63" t="s">
        <v>1396</v>
      </c>
      <c r="O663" s="63" t="s">
        <v>1111</v>
      </c>
      <c r="P663" s="63">
        <v>0</v>
      </c>
      <c r="Q663" s="63"/>
      <c r="R663" s="51"/>
      <c r="S663" s="51"/>
      <c r="T663" s="51"/>
    </row>
    <row r="664" spans="1:20" ht="31.5">
      <c r="A664" s="66"/>
      <c r="B664" s="67"/>
      <c r="C664" s="68" t="s">
        <v>1318</v>
      </c>
      <c r="D664" s="67" t="s">
        <v>1397</v>
      </c>
      <c r="E664" s="66" t="s">
        <v>270</v>
      </c>
      <c r="F664" s="96">
        <v>378</v>
      </c>
      <c r="G664" s="70" t="str">
        <f t="shared" si="13"/>
        <v>Đ</v>
      </c>
      <c r="H664" s="96">
        <v>1349</v>
      </c>
      <c r="I664" s="66">
        <v>45</v>
      </c>
      <c r="J664" s="65">
        <v>0</v>
      </c>
      <c r="K664" s="65">
        <v>1</v>
      </c>
      <c r="L664" s="66" t="s">
        <v>266</v>
      </c>
      <c r="M664" s="66" t="str">
        <f t="shared" si="14"/>
        <v>X</v>
      </c>
      <c r="N664" s="66" t="s">
        <v>1398</v>
      </c>
      <c r="O664" s="66" t="s">
        <v>1399</v>
      </c>
      <c r="P664" s="66">
        <v>0</v>
      </c>
      <c r="Q664" s="66"/>
      <c r="R664" s="51"/>
      <c r="S664" s="51"/>
      <c r="T664" s="51"/>
    </row>
    <row r="665" spans="1:20" ht="31.5">
      <c r="A665" s="63"/>
      <c r="B665" s="72"/>
      <c r="C665" s="61" t="s">
        <v>1318</v>
      </c>
      <c r="D665" s="72" t="s">
        <v>1400</v>
      </c>
      <c r="E665" s="63" t="s">
        <v>270</v>
      </c>
      <c r="F665" s="95">
        <v>173</v>
      </c>
      <c r="G665" s="64" t="str">
        <f t="shared" si="13"/>
        <v>K</v>
      </c>
      <c r="H665" s="97">
        <v>681</v>
      </c>
      <c r="I665" s="63">
        <v>41</v>
      </c>
      <c r="J665" s="65">
        <v>0</v>
      </c>
      <c r="K665" s="65">
        <v>0</v>
      </c>
      <c r="L665" s="63" t="s">
        <v>318</v>
      </c>
      <c r="M665" s="63" t="str">
        <f t="shared" si="14"/>
        <v>X</v>
      </c>
      <c r="N665" s="63" t="s">
        <v>1401</v>
      </c>
      <c r="O665" s="63" t="s">
        <v>1402</v>
      </c>
      <c r="P665" s="63">
        <v>0</v>
      </c>
      <c r="Q665" s="63"/>
      <c r="R665" s="51"/>
      <c r="S665" s="51"/>
      <c r="T665" s="51"/>
    </row>
    <row r="666" spans="1:20" ht="31.5">
      <c r="A666" s="66"/>
      <c r="B666" s="67"/>
      <c r="C666" s="68" t="s">
        <v>1318</v>
      </c>
      <c r="D666" s="67" t="s">
        <v>1403</v>
      </c>
      <c r="E666" s="66" t="s">
        <v>270</v>
      </c>
      <c r="F666" s="84">
        <v>267</v>
      </c>
      <c r="G666" s="70" t="str">
        <f t="shared" si="13"/>
        <v>K</v>
      </c>
      <c r="H666" s="84">
        <v>1005</v>
      </c>
      <c r="I666" s="66">
        <v>34</v>
      </c>
      <c r="J666" s="65">
        <v>0</v>
      </c>
      <c r="K666" s="65">
        <v>0</v>
      </c>
      <c r="L666" s="66" t="s">
        <v>301</v>
      </c>
      <c r="M666" s="66" t="str">
        <f t="shared" si="14"/>
        <v>X</v>
      </c>
      <c r="N666" s="66" t="s">
        <v>1404</v>
      </c>
      <c r="O666" s="66" t="s">
        <v>1017</v>
      </c>
      <c r="P666" s="66">
        <v>0</v>
      </c>
      <c r="Q666" s="66"/>
      <c r="R666" s="51"/>
      <c r="S666" s="51"/>
      <c r="T666" s="51"/>
    </row>
    <row r="667" spans="1:20" ht="31.5">
      <c r="A667" s="63"/>
      <c r="B667" s="72"/>
      <c r="C667" s="61" t="s">
        <v>1318</v>
      </c>
      <c r="D667" s="72" t="s">
        <v>1405</v>
      </c>
      <c r="E667" s="63" t="s">
        <v>270</v>
      </c>
      <c r="F667" s="86">
        <v>362</v>
      </c>
      <c r="G667" s="64" t="str">
        <f t="shared" si="13"/>
        <v>Đ</v>
      </c>
      <c r="H667" s="86">
        <v>1287</v>
      </c>
      <c r="I667" s="63">
        <v>35</v>
      </c>
      <c r="J667" s="65">
        <v>1</v>
      </c>
      <c r="K667" s="65">
        <v>0</v>
      </c>
      <c r="L667" s="63" t="s">
        <v>318</v>
      </c>
      <c r="M667" s="63" t="str">
        <f t="shared" si="14"/>
        <v>X</v>
      </c>
      <c r="N667" s="63" t="s">
        <v>1406</v>
      </c>
      <c r="O667" s="63" t="s">
        <v>1369</v>
      </c>
      <c r="P667" s="63">
        <v>0</v>
      </c>
      <c r="Q667" s="63"/>
      <c r="R667" s="51"/>
      <c r="S667" s="51"/>
      <c r="T667" s="51"/>
    </row>
    <row r="668" spans="1:20" ht="31.5">
      <c r="A668" s="66"/>
      <c r="B668" s="67"/>
      <c r="C668" s="68" t="s">
        <v>1318</v>
      </c>
      <c r="D668" s="67" t="s">
        <v>1407</v>
      </c>
      <c r="E668" s="66" t="s">
        <v>270</v>
      </c>
      <c r="F668" s="84">
        <v>187</v>
      </c>
      <c r="G668" s="70" t="str">
        <f t="shared" si="13"/>
        <v>K</v>
      </c>
      <c r="H668" s="84">
        <v>727</v>
      </c>
      <c r="I668" s="66">
        <v>46</v>
      </c>
      <c r="J668" s="65">
        <v>0</v>
      </c>
      <c r="K668" s="65">
        <v>0</v>
      </c>
      <c r="L668" s="66" t="s">
        <v>318</v>
      </c>
      <c r="M668" s="66" t="str">
        <f t="shared" si="14"/>
        <v>X</v>
      </c>
      <c r="N668" s="66" t="s">
        <v>1408</v>
      </c>
      <c r="O668" s="66" t="s">
        <v>1014</v>
      </c>
      <c r="P668" s="66">
        <v>0</v>
      </c>
      <c r="Q668" s="66"/>
      <c r="R668" s="51"/>
      <c r="S668" s="51"/>
      <c r="T668" s="51"/>
    </row>
    <row r="669" spans="1:20" ht="31.5">
      <c r="A669" s="63"/>
      <c r="B669" s="72"/>
      <c r="C669" s="61" t="s">
        <v>1318</v>
      </c>
      <c r="D669" s="72" t="s">
        <v>1409</v>
      </c>
      <c r="E669" s="63" t="s">
        <v>270</v>
      </c>
      <c r="F669" s="86">
        <v>290</v>
      </c>
      <c r="G669" s="64" t="str">
        <f t="shared" si="13"/>
        <v>K</v>
      </c>
      <c r="H669" s="86">
        <v>989</v>
      </c>
      <c r="I669" s="63">
        <v>37</v>
      </c>
      <c r="J669" s="65">
        <v>0</v>
      </c>
      <c r="K669" s="65">
        <v>1</v>
      </c>
      <c r="L669" s="63" t="s">
        <v>434</v>
      </c>
      <c r="M669" s="63" t="str">
        <f t="shared" si="14"/>
        <v>X</v>
      </c>
      <c r="N669" s="63" t="s">
        <v>1410</v>
      </c>
      <c r="O669" s="63" t="s">
        <v>1017</v>
      </c>
      <c r="P669" s="63">
        <v>0</v>
      </c>
      <c r="Q669" s="63"/>
      <c r="R669" s="51"/>
      <c r="S669" s="51"/>
      <c r="T669" s="51"/>
    </row>
    <row r="670" spans="1:20" ht="31.5">
      <c r="A670" s="66"/>
      <c r="B670" s="67"/>
      <c r="C670" s="68" t="s">
        <v>1318</v>
      </c>
      <c r="D670" s="67" t="s">
        <v>1411</v>
      </c>
      <c r="E670" s="66" t="s">
        <v>270</v>
      </c>
      <c r="F670" s="84">
        <v>212</v>
      </c>
      <c r="G670" s="70" t="str">
        <f t="shared" si="13"/>
        <v>K</v>
      </c>
      <c r="H670" s="84">
        <v>820</v>
      </c>
      <c r="I670" s="66">
        <v>46</v>
      </c>
      <c r="J670" s="65">
        <v>0</v>
      </c>
      <c r="K670" s="65">
        <v>0</v>
      </c>
      <c r="L670" s="66" t="s">
        <v>311</v>
      </c>
      <c r="M670" s="66" t="str">
        <f t="shared" si="14"/>
        <v>X</v>
      </c>
      <c r="N670" s="66" t="s">
        <v>1412</v>
      </c>
      <c r="O670" s="66" t="s">
        <v>1402</v>
      </c>
      <c r="P670" s="66">
        <v>0</v>
      </c>
      <c r="Q670" s="66"/>
      <c r="R670" s="51"/>
      <c r="S670" s="51"/>
      <c r="T670" s="51"/>
    </row>
    <row r="671" spans="1:20" ht="31.5">
      <c r="A671" s="63"/>
      <c r="B671" s="72"/>
      <c r="C671" s="61" t="s">
        <v>1318</v>
      </c>
      <c r="D671" s="72" t="s">
        <v>1413</v>
      </c>
      <c r="E671" s="63" t="s">
        <v>270</v>
      </c>
      <c r="F671" s="86">
        <v>356</v>
      </c>
      <c r="G671" s="64" t="str">
        <f t="shared" si="13"/>
        <v>Đ</v>
      </c>
      <c r="H671" s="86">
        <v>1334</v>
      </c>
      <c r="I671" s="63">
        <v>55</v>
      </c>
      <c r="J671" s="65">
        <v>0</v>
      </c>
      <c r="K671" s="65">
        <v>0</v>
      </c>
      <c r="L671" s="63" t="s">
        <v>318</v>
      </c>
      <c r="M671" s="63" t="str">
        <f t="shared" si="14"/>
        <v>X</v>
      </c>
      <c r="N671" s="63" t="s">
        <v>1414</v>
      </c>
      <c r="O671" s="63" t="s">
        <v>1415</v>
      </c>
      <c r="P671" s="63">
        <v>0</v>
      </c>
      <c r="Q671" s="63"/>
      <c r="R671" s="51"/>
      <c r="S671" s="51"/>
      <c r="T671" s="51"/>
    </row>
    <row r="672" spans="1:20" ht="31.5">
      <c r="A672" s="66"/>
      <c r="B672" s="67"/>
      <c r="C672" s="68" t="s">
        <v>1318</v>
      </c>
      <c r="D672" s="67" t="s">
        <v>1416</v>
      </c>
      <c r="E672" s="66" t="s">
        <v>270</v>
      </c>
      <c r="F672" s="84">
        <v>352</v>
      </c>
      <c r="G672" s="70" t="str">
        <f t="shared" si="13"/>
        <v>Đ</v>
      </c>
      <c r="H672" s="84">
        <v>1339</v>
      </c>
      <c r="I672" s="66">
        <v>41</v>
      </c>
      <c r="J672" s="65">
        <v>0</v>
      </c>
      <c r="K672" s="65">
        <v>3</v>
      </c>
      <c r="L672" s="66" t="s">
        <v>449</v>
      </c>
      <c r="M672" s="66" t="str">
        <f t="shared" si="14"/>
        <v>X</v>
      </c>
      <c r="N672" s="66" t="s">
        <v>1417</v>
      </c>
      <c r="O672" s="66" t="s">
        <v>1011</v>
      </c>
      <c r="P672" s="66">
        <v>0</v>
      </c>
      <c r="Q672" s="66"/>
      <c r="R672" s="51"/>
      <c r="S672" s="51"/>
      <c r="T672" s="51"/>
    </row>
    <row r="673" spans="1:20" ht="31.5">
      <c r="A673" s="63"/>
      <c r="B673" s="72"/>
      <c r="C673" s="61" t="s">
        <v>1318</v>
      </c>
      <c r="D673" s="72" t="s">
        <v>1418</v>
      </c>
      <c r="E673" s="63" t="s">
        <v>270</v>
      </c>
      <c r="F673" s="86">
        <v>213</v>
      </c>
      <c r="G673" s="64" t="str">
        <f t="shared" si="13"/>
        <v>K</v>
      </c>
      <c r="H673" s="86">
        <v>782</v>
      </c>
      <c r="I673" s="63">
        <v>43</v>
      </c>
      <c r="J673" s="65">
        <v>0</v>
      </c>
      <c r="K673" s="65">
        <v>0</v>
      </c>
      <c r="L673" s="63" t="s">
        <v>266</v>
      </c>
      <c r="M673" s="63" t="str">
        <f t="shared" si="14"/>
        <v>X</v>
      </c>
      <c r="N673" s="63" t="s">
        <v>1419</v>
      </c>
      <c r="O673" s="63" t="s">
        <v>1011</v>
      </c>
      <c r="P673" s="63">
        <v>0</v>
      </c>
      <c r="Q673" s="63"/>
      <c r="R673" s="51"/>
      <c r="S673" s="51"/>
      <c r="T673" s="51"/>
    </row>
    <row r="674" spans="1:20" ht="31.5">
      <c r="A674" s="66"/>
      <c r="B674" s="67"/>
      <c r="C674" s="68" t="s">
        <v>1318</v>
      </c>
      <c r="D674" s="67" t="s">
        <v>1420</v>
      </c>
      <c r="E674" s="66" t="s">
        <v>270</v>
      </c>
      <c r="F674" s="84">
        <v>284</v>
      </c>
      <c r="G674" s="70" t="str">
        <f t="shared" si="13"/>
        <v>K</v>
      </c>
      <c r="H674" s="84">
        <v>1030</v>
      </c>
      <c r="I674" s="66">
        <v>68</v>
      </c>
      <c r="J674" s="65">
        <v>0</v>
      </c>
      <c r="K674" s="65">
        <v>1</v>
      </c>
      <c r="L674" s="66" t="s">
        <v>318</v>
      </c>
      <c r="M674" s="66" t="str">
        <f t="shared" si="14"/>
        <v>X</v>
      </c>
      <c r="N674" s="66" t="s">
        <v>1421</v>
      </c>
      <c r="O674" s="66" t="s">
        <v>1422</v>
      </c>
      <c r="P674" s="66">
        <v>0</v>
      </c>
      <c r="Q674" s="66"/>
      <c r="R674" s="51"/>
      <c r="S674" s="51"/>
      <c r="T674" s="51"/>
    </row>
    <row r="675" spans="1:20" ht="31.5">
      <c r="A675" s="63"/>
      <c r="B675" s="72"/>
      <c r="C675" s="61" t="s">
        <v>1318</v>
      </c>
      <c r="D675" s="72" t="s">
        <v>1423</v>
      </c>
      <c r="E675" s="63" t="s">
        <v>270</v>
      </c>
      <c r="F675" s="86">
        <v>367</v>
      </c>
      <c r="G675" s="64" t="str">
        <f t="shared" si="13"/>
        <v>Đ</v>
      </c>
      <c r="H675" s="86">
        <v>1267</v>
      </c>
      <c r="I675" s="63">
        <v>51</v>
      </c>
      <c r="J675" s="65">
        <v>0</v>
      </c>
      <c r="K675" s="65">
        <v>2</v>
      </c>
      <c r="L675" s="63" t="s">
        <v>266</v>
      </c>
      <c r="M675" s="63" t="str">
        <f t="shared" si="14"/>
        <v>X</v>
      </c>
      <c r="N675" s="63" t="s">
        <v>1424</v>
      </c>
      <c r="O675" s="63" t="s">
        <v>1425</v>
      </c>
      <c r="P675" s="63">
        <v>0</v>
      </c>
      <c r="Q675" s="63"/>
      <c r="R675" s="51"/>
      <c r="S675" s="51"/>
      <c r="T675" s="51"/>
    </row>
    <row r="676" spans="1:20" ht="31.5">
      <c r="A676" s="66"/>
      <c r="B676" s="67"/>
      <c r="C676" s="68" t="s">
        <v>1318</v>
      </c>
      <c r="D676" s="67" t="s">
        <v>1426</v>
      </c>
      <c r="E676" s="66" t="s">
        <v>270</v>
      </c>
      <c r="F676" s="84">
        <v>304</v>
      </c>
      <c r="G676" s="70" t="str">
        <f t="shared" si="13"/>
        <v>Đ</v>
      </c>
      <c r="H676" s="84">
        <v>1102</v>
      </c>
      <c r="I676" s="66">
        <v>42</v>
      </c>
      <c r="J676" s="65">
        <v>0</v>
      </c>
      <c r="K676" s="65">
        <v>1</v>
      </c>
      <c r="L676" s="66" t="s">
        <v>318</v>
      </c>
      <c r="M676" s="66" t="str">
        <f t="shared" si="14"/>
        <v>X</v>
      </c>
      <c r="N676" s="66" t="s">
        <v>1427</v>
      </c>
      <c r="O676" s="66" t="s">
        <v>1428</v>
      </c>
      <c r="P676" s="66">
        <v>0</v>
      </c>
      <c r="Q676" s="66"/>
      <c r="R676" s="51"/>
      <c r="S676" s="51"/>
      <c r="T676" s="51"/>
    </row>
    <row r="677" spans="1:20" ht="31.5">
      <c r="A677" s="63"/>
      <c r="B677" s="72"/>
      <c r="C677" s="61" t="s">
        <v>1318</v>
      </c>
      <c r="D677" s="72" t="s">
        <v>1429</v>
      </c>
      <c r="E677" s="63" t="s">
        <v>270</v>
      </c>
      <c r="F677" s="86">
        <v>262</v>
      </c>
      <c r="G677" s="64" t="str">
        <f t="shared" si="13"/>
        <v>K</v>
      </c>
      <c r="H677" s="86">
        <v>869</v>
      </c>
      <c r="I677" s="63">
        <v>49</v>
      </c>
      <c r="J677" s="65">
        <v>0</v>
      </c>
      <c r="K677" s="65">
        <v>0</v>
      </c>
      <c r="L677" s="63" t="s">
        <v>318</v>
      </c>
      <c r="M677" s="63" t="str">
        <f t="shared" si="14"/>
        <v>X</v>
      </c>
      <c r="N677" s="63" t="s">
        <v>1430</v>
      </c>
      <c r="O677" s="63" t="s">
        <v>1428</v>
      </c>
      <c r="P677" s="63">
        <v>0</v>
      </c>
      <c r="Q677" s="63"/>
      <c r="R677" s="51"/>
      <c r="S677" s="51"/>
      <c r="T677" s="51"/>
    </row>
    <row r="678" spans="1:20" ht="31.5">
      <c r="A678" s="66"/>
      <c r="B678" s="67"/>
      <c r="C678" s="68" t="s">
        <v>1318</v>
      </c>
      <c r="D678" s="67" t="s">
        <v>1431</v>
      </c>
      <c r="E678" s="66" t="s">
        <v>270</v>
      </c>
      <c r="F678" s="84">
        <v>248</v>
      </c>
      <c r="G678" s="70" t="str">
        <f t="shared" si="13"/>
        <v>K</v>
      </c>
      <c r="H678" s="84">
        <v>816</v>
      </c>
      <c r="I678" s="66">
        <v>41</v>
      </c>
      <c r="J678" s="65">
        <v>0</v>
      </c>
      <c r="K678" s="65">
        <v>0</v>
      </c>
      <c r="L678" s="66" t="s">
        <v>434</v>
      </c>
      <c r="M678" s="66" t="str">
        <f t="shared" si="14"/>
        <v>X</v>
      </c>
      <c r="N678" s="66" t="s">
        <v>1432</v>
      </c>
      <c r="O678" s="66" t="s">
        <v>1428</v>
      </c>
      <c r="P678" s="66">
        <v>0</v>
      </c>
      <c r="Q678" s="66"/>
      <c r="R678" s="51"/>
      <c r="S678" s="51"/>
      <c r="T678" s="51"/>
    </row>
    <row r="679" spans="1:20" ht="31.5">
      <c r="A679" s="63"/>
      <c r="B679" s="72"/>
      <c r="C679" s="61" t="s">
        <v>1318</v>
      </c>
      <c r="D679" s="72" t="s">
        <v>437</v>
      </c>
      <c r="E679" s="63" t="s">
        <v>270</v>
      </c>
      <c r="F679" s="86">
        <v>178</v>
      </c>
      <c r="G679" s="64" t="str">
        <f t="shared" si="13"/>
        <v>K</v>
      </c>
      <c r="H679" s="86">
        <v>704</v>
      </c>
      <c r="I679" s="63">
        <v>39</v>
      </c>
      <c r="J679" s="65">
        <v>0</v>
      </c>
      <c r="K679" s="65">
        <v>1</v>
      </c>
      <c r="L679" s="63" t="s">
        <v>274</v>
      </c>
      <c r="M679" s="63" t="str">
        <f t="shared" si="14"/>
        <v>X</v>
      </c>
      <c r="N679" s="63" t="s">
        <v>1433</v>
      </c>
      <c r="O679" s="63" t="s">
        <v>1320</v>
      </c>
      <c r="P679" s="63">
        <v>0</v>
      </c>
      <c r="Q679" s="63"/>
      <c r="R679" s="51"/>
      <c r="S679" s="51"/>
      <c r="T679" s="51"/>
    </row>
    <row r="680" spans="1:20" ht="31.5">
      <c r="A680" s="66"/>
      <c r="B680" s="67"/>
      <c r="C680" s="68" t="s">
        <v>1318</v>
      </c>
      <c r="D680" s="67" t="s">
        <v>439</v>
      </c>
      <c r="E680" s="66" t="s">
        <v>270</v>
      </c>
      <c r="F680" s="84">
        <v>219</v>
      </c>
      <c r="G680" s="70" t="str">
        <f t="shared" si="13"/>
        <v>K</v>
      </c>
      <c r="H680" s="84">
        <v>838</v>
      </c>
      <c r="I680" s="66">
        <v>34</v>
      </c>
      <c r="J680" s="65">
        <v>0</v>
      </c>
      <c r="K680" s="65">
        <v>0</v>
      </c>
      <c r="L680" s="66" t="s">
        <v>449</v>
      </c>
      <c r="M680" s="66" t="str">
        <f t="shared" si="14"/>
        <v>X</v>
      </c>
      <c r="N680" s="66" t="s">
        <v>1434</v>
      </c>
      <c r="O680" s="66" t="s">
        <v>1320</v>
      </c>
      <c r="P680" s="66">
        <v>0</v>
      </c>
      <c r="Q680" s="66"/>
      <c r="R680" s="51"/>
      <c r="S680" s="51"/>
      <c r="T680" s="51"/>
    </row>
    <row r="681" spans="1:20" ht="31.5">
      <c r="A681" s="63"/>
      <c r="B681" s="72"/>
      <c r="C681" s="61" t="s">
        <v>1318</v>
      </c>
      <c r="D681" s="72" t="s">
        <v>441</v>
      </c>
      <c r="E681" s="63" t="s">
        <v>270</v>
      </c>
      <c r="F681" s="86">
        <v>259</v>
      </c>
      <c r="G681" s="64" t="str">
        <f t="shared" si="13"/>
        <v>K</v>
      </c>
      <c r="H681" s="86">
        <v>982</v>
      </c>
      <c r="I681" s="63">
        <v>32</v>
      </c>
      <c r="J681" s="65">
        <v>0</v>
      </c>
      <c r="K681" s="65">
        <v>0</v>
      </c>
      <c r="L681" s="63" t="s">
        <v>266</v>
      </c>
      <c r="M681" s="63" t="str">
        <f t="shared" si="14"/>
        <v>X</v>
      </c>
      <c r="N681" s="63" t="s">
        <v>1435</v>
      </c>
      <c r="O681" s="63" t="s">
        <v>1436</v>
      </c>
      <c r="P681" s="63">
        <v>0</v>
      </c>
      <c r="Q681" s="63"/>
      <c r="R681" s="51"/>
      <c r="S681" s="51"/>
      <c r="T681" s="51"/>
    </row>
    <row r="682" spans="1:20" ht="31.5">
      <c r="A682" s="66"/>
      <c r="B682" s="67"/>
      <c r="C682" s="68" t="s">
        <v>1318</v>
      </c>
      <c r="D682" s="67" t="s">
        <v>1437</v>
      </c>
      <c r="E682" s="66" t="s">
        <v>270</v>
      </c>
      <c r="F682" s="84">
        <v>209</v>
      </c>
      <c r="G682" s="70" t="str">
        <f t="shared" si="13"/>
        <v>K</v>
      </c>
      <c r="H682" s="84">
        <v>757</v>
      </c>
      <c r="I682" s="66">
        <v>29</v>
      </c>
      <c r="J682" s="65">
        <v>0</v>
      </c>
      <c r="K682" s="65">
        <v>0</v>
      </c>
      <c r="L682" s="66" t="s">
        <v>318</v>
      </c>
      <c r="M682" s="66" t="str">
        <f t="shared" si="14"/>
        <v>X</v>
      </c>
      <c r="N682" s="66" t="s">
        <v>1438</v>
      </c>
      <c r="O682" s="66" t="s">
        <v>1436</v>
      </c>
      <c r="P682" s="66">
        <v>0</v>
      </c>
      <c r="Q682" s="66"/>
      <c r="R682" s="51"/>
      <c r="S682" s="51"/>
      <c r="T682" s="51"/>
    </row>
    <row r="683" spans="1:20" ht="31.5">
      <c r="A683" s="63"/>
      <c r="B683" s="72"/>
      <c r="C683" s="61" t="s">
        <v>1318</v>
      </c>
      <c r="D683" s="72" t="s">
        <v>1439</v>
      </c>
      <c r="E683" s="63" t="s">
        <v>270</v>
      </c>
      <c r="F683" s="86">
        <v>196</v>
      </c>
      <c r="G683" s="64" t="str">
        <f t="shared" si="13"/>
        <v>K</v>
      </c>
      <c r="H683" s="86">
        <v>726</v>
      </c>
      <c r="I683" s="63">
        <v>38</v>
      </c>
      <c r="J683" s="65">
        <v>0</v>
      </c>
      <c r="K683" s="65">
        <v>0</v>
      </c>
      <c r="L683" s="63" t="s">
        <v>266</v>
      </c>
      <c r="M683" s="63" t="str">
        <f t="shared" si="14"/>
        <v>X</v>
      </c>
      <c r="N683" s="63" t="s">
        <v>1440</v>
      </c>
      <c r="O683" s="63" t="s">
        <v>1436</v>
      </c>
      <c r="P683" s="63">
        <v>0</v>
      </c>
      <c r="Q683" s="63"/>
      <c r="R683" s="51"/>
      <c r="S683" s="51"/>
      <c r="T683" s="51"/>
    </row>
    <row r="684" spans="1:20" ht="31.5">
      <c r="A684" s="66"/>
      <c r="B684" s="67"/>
      <c r="C684" s="68" t="s">
        <v>1318</v>
      </c>
      <c r="D684" s="67" t="s">
        <v>1441</v>
      </c>
      <c r="E684" s="66" t="s">
        <v>270</v>
      </c>
      <c r="F684" s="84">
        <v>204</v>
      </c>
      <c r="G684" s="70" t="str">
        <f t="shared" si="13"/>
        <v>K</v>
      </c>
      <c r="H684" s="84">
        <v>713</v>
      </c>
      <c r="I684" s="66">
        <v>26</v>
      </c>
      <c r="J684" s="65">
        <v>0</v>
      </c>
      <c r="K684" s="65">
        <v>1</v>
      </c>
      <c r="L684" s="66" t="s">
        <v>279</v>
      </c>
      <c r="M684" s="66" t="str">
        <f t="shared" si="14"/>
        <v>X</v>
      </c>
      <c r="N684" s="66" t="s">
        <v>1442</v>
      </c>
      <c r="O684" s="66" t="s">
        <v>1436</v>
      </c>
      <c r="P684" s="66">
        <v>0</v>
      </c>
      <c r="Q684" s="66"/>
      <c r="R684" s="51"/>
      <c r="S684" s="51"/>
      <c r="T684" s="51"/>
    </row>
    <row r="685" spans="1:20" ht="31.5">
      <c r="A685" s="63"/>
      <c r="B685" s="72"/>
      <c r="C685" s="61" t="s">
        <v>1318</v>
      </c>
      <c r="D685" s="72" t="s">
        <v>1443</v>
      </c>
      <c r="E685" s="63" t="s">
        <v>270</v>
      </c>
      <c r="F685" s="86">
        <v>184</v>
      </c>
      <c r="G685" s="64" t="str">
        <f t="shared" si="13"/>
        <v>K</v>
      </c>
      <c r="H685" s="86">
        <v>678</v>
      </c>
      <c r="I685" s="63">
        <v>38</v>
      </c>
      <c r="J685" s="65">
        <v>0</v>
      </c>
      <c r="K685" s="65">
        <v>0</v>
      </c>
      <c r="L685" s="63" t="s">
        <v>266</v>
      </c>
      <c r="M685" s="63" t="str">
        <f t="shared" si="14"/>
        <v>X</v>
      </c>
      <c r="N685" s="63" t="s">
        <v>1444</v>
      </c>
      <c r="O685" s="63" t="s">
        <v>1436</v>
      </c>
      <c r="P685" s="63">
        <v>0</v>
      </c>
      <c r="Q685" s="63"/>
      <c r="R685" s="51"/>
      <c r="S685" s="51"/>
      <c r="T685" s="51"/>
    </row>
    <row r="686" spans="1:20" ht="31.5">
      <c r="A686" s="80">
        <f t="shared" ref="A686:A695" si="18">IF(LEN(B686)=0,"",SUBTOTAL(3,$B$3:B686))</f>
        <v>14</v>
      </c>
      <c r="B686" s="81" t="s">
        <v>1445</v>
      </c>
      <c r="C686" s="68" t="s">
        <v>1445</v>
      </c>
      <c r="D686" s="69" t="s">
        <v>1446</v>
      </c>
      <c r="E686" s="66" t="s">
        <v>265</v>
      </c>
      <c r="F686" s="84">
        <v>116</v>
      </c>
      <c r="G686" s="70" t="str">
        <f t="shared" si="13"/>
        <v>K</v>
      </c>
      <c r="H686" s="84">
        <v>499</v>
      </c>
      <c r="I686" s="66">
        <v>2</v>
      </c>
      <c r="J686" s="66">
        <v>3</v>
      </c>
      <c r="K686" s="66">
        <v>3</v>
      </c>
      <c r="L686" s="66" t="s">
        <v>274</v>
      </c>
      <c r="M686" s="66" t="str">
        <f t="shared" si="14"/>
        <v>X</v>
      </c>
      <c r="N686" s="66" t="s">
        <v>1447</v>
      </c>
      <c r="O686" s="66" t="s">
        <v>1448</v>
      </c>
      <c r="P686" s="66">
        <v>0</v>
      </c>
      <c r="Q686" s="66"/>
      <c r="R686" s="51"/>
      <c r="S686" s="51"/>
      <c r="T686" s="51"/>
    </row>
    <row r="687" spans="1:20" ht="31.5">
      <c r="A687" s="63" t="str">
        <f t="shared" si="18"/>
        <v/>
      </c>
      <c r="B687" s="72"/>
      <c r="C687" s="61" t="s">
        <v>1445</v>
      </c>
      <c r="D687" s="62" t="s">
        <v>1449</v>
      </c>
      <c r="E687" s="63" t="s">
        <v>265</v>
      </c>
      <c r="F687" s="86">
        <v>96</v>
      </c>
      <c r="G687" s="64" t="str">
        <f t="shared" si="13"/>
        <v>K</v>
      </c>
      <c r="H687" s="86">
        <v>406</v>
      </c>
      <c r="I687" s="63">
        <v>1</v>
      </c>
      <c r="J687" s="63">
        <v>1</v>
      </c>
      <c r="K687" s="63">
        <v>3</v>
      </c>
      <c r="L687" s="63" t="s">
        <v>311</v>
      </c>
      <c r="M687" s="63" t="str">
        <f t="shared" si="14"/>
        <v>X</v>
      </c>
      <c r="N687" s="63" t="s">
        <v>1450</v>
      </c>
      <c r="O687" s="63" t="s">
        <v>1448</v>
      </c>
      <c r="P687" s="63">
        <v>0</v>
      </c>
      <c r="Q687" s="63"/>
      <c r="R687" s="51"/>
      <c r="S687" s="51"/>
      <c r="T687" s="51"/>
    </row>
    <row r="688" spans="1:20" ht="31.5">
      <c r="A688" s="66" t="str">
        <f t="shared" si="18"/>
        <v/>
      </c>
      <c r="B688" s="67"/>
      <c r="C688" s="68" t="s">
        <v>1445</v>
      </c>
      <c r="D688" s="69" t="s">
        <v>1451</v>
      </c>
      <c r="E688" s="66" t="s">
        <v>270</v>
      </c>
      <c r="F688" s="84">
        <v>255</v>
      </c>
      <c r="G688" s="70" t="str">
        <f t="shared" si="13"/>
        <v>K</v>
      </c>
      <c r="H688" s="84">
        <v>1070</v>
      </c>
      <c r="I688" s="66">
        <v>3</v>
      </c>
      <c r="J688" s="66">
        <v>1</v>
      </c>
      <c r="K688" s="66">
        <v>2</v>
      </c>
      <c r="L688" s="66" t="s">
        <v>274</v>
      </c>
      <c r="M688" s="66" t="str">
        <f t="shared" si="14"/>
        <v>X</v>
      </c>
      <c r="N688" s="66" t="s">
        <v>1452</v>
      </c>
      <c r="O688" s="66" t="s">
        <v>1453</v>
      </c>
      <c r="P688" s="66">
        <v>0</v>
      </c>
      <c r="Q688" s="66"/>
      <c r="R688" s="51"/>
      <c r="S688" s="51"/>
      <c r="T688" s="51"/>
    </row>
    <row r="689" spans="1:20" ht="31.5">
      <c r="A689" s="63" t="str">
        <f t="shared" si="18"/>
        <v/>
      </c>
      <c r="B689" s="72"/>
      <c r="C689" s="61" t="s">
        <v>1445</v>
      </c>
      <c r="D689" s="62" t="s">
        <v>1454</v>
      </c>
      <c r="E689" s="63" t="s">
        <v>265</v>
      </c>
      <c r="F689" s="86">
        <v>124</v>
      </c>
      <c r="G689" s="64" t="str">
        <f t="shared" si="13"/>
        <v>K</v>
      </c>
      <c r="H689" s="86">
        <v>514</v>
      </c>
      <c r="I689" s="63">
        <v>2</v>
      </c>
      <c r="J689" s="63">
        <v>1</v>
      </c>
      <c r="K689" s="63">
        <v>2</v>
      </c>
      <c r="L689" s="63" t="s">
        <v>274</v>
      </c>
      <c r="M689" s="63" t="str">
        <f t="shared" si="14"/>
        <v>X</v>
      </c>
      <c r="N689" s="63" t="s">
        <v>1455</v>
      </c>
      <c r="O689" s="63" t="s">
        <v>1448</v>
      </c>
      <c r="P689" s="63">
        <v>0</v>
      </c>
      <c r="Q689" s="63"/>
      <c r="R689" s="51"/>
      <c r="S689" s="51"/>
      <c r="T689" s="51"/>
    </row>
    <row r="690" spans="1:20" ht="31.5">
      <c r="A690" s="66" t="str">
        <f t="shared" si="18"/>
        <v/>
      </c>
      <c r="B690" s="67"/>
      <c r="C690" s="68" t="s">
        <v>1445</v>
      </c>
      <c r="D690" s="69" t="s">
        <v>1456</v>
      </c>
      <c r="E690" s="66" t="s">
        <v>265</v>
      </c>
      <c r="F690" s="86">
        <v>118</v>
      </c>
      <c r="G690" s="70" t="str">
        <f t="shared" si="13"/>
        <v>K</v>
      </c>
      <c r="H690" s="86">
        <v>501</v>
      </c>
      <c r="I690" s="63">
        <v>3</v>
      </c>
      <c r="J690" s="66">
        <v>2</v>
      </c>
      <c r="K690" s="66">
        <v>3</v>
      </c>
      <c r="L690" s="66" t="s">
        <v>274</v>
      </c>
      <c r="M690" s="66" t="str">
        <f t="shared" si="14"/>
        <v>X</v>
      </c>
      <c r="N690" s="63" t="s">
        <v>1457</v>
      </c>
      <c r="O690" s="66" t="s">
        <v>1448</v>
      </c>
      <c r="P690" s="66">
        <v>0</v>
      </c>
      <c r="Q690" s="66"/>
      <c r="R690" s="51"/>
      <c r="S690" s="51"/>
      <c r="T690" s="51"/>
    </row>
    <row r="691" spans="1:20" ht="31.5">
      <c r="A691" s="63" t="str">
        <f t="shared" si="18"/>
        <v/>
      </c>
      <c r="B691" s="72"/>
      <c r="C691" s="61" t="s">
        <v>1445</v>
      </c>
      <c r="D691" s="62" t="s">
        <v>388</v>
      </c>
      <c r="E691" s="63" t="s">
        <v>265</v>
      </c>
      <c r="F691" s="86">
        <v>145</v>
      </c>
      <c r="G691" s="64" t="str">
        <f t="shared" si="13"/>
        <v>K</v>
      </c>
      <c r="H691" s="86">
        <v>610</v>
      </c>
      <c r="I691" s="63">
        <v>1</v>
      </c>
      <c r="J691" s="63">
        <v>1</v>
      </c>
      <c r="K691" s="63">
        <v>2</v>
      </c>
      <c r="L691" s="63" t="s">
        <v>274</v>
      </c>
      <c r="M691" s="63" t="str">
        <f t="shared" si="14"/>
        <v>X</v>
      </c>
      <c r="N691" s="63" t="s">
        <v>1458</v>
      </c>
      <c r="O691" s="63" t="s">
        <v>1459</v>
      </c>
      <c r="P691" s="63">
        <v>0</v>
      </c>
      <c r="Q691" s="63"/>
      <c r="R691" s="51"/>
      <c r="S691" s="51"/>
      <c r="T691" s="51"/>
    </row>
    <row r="692" spans="1:20" ht="31.5">
      <c r="A692" s="66" t="str">
        <f t="shared" si="18"/>
        <v/>
      </c>
      <c r="B692" s="67"/>
      <c r="C692" s="68" t="s">
        <v>1445</v>
      </c>
      <c r="D692" s="69" t="s">
        <v>1460</v>
      </c>
      <c r="E692" s="66" t="s">
        <v>265</v>
      </c>
      <c r="F692" s="84">
        <v>138</v>
      </c>
      <c r="G692" s="70" t="str">
        <f t="shared" si="13"/>
        <v>K</v>
      </c>
      <c r="H692" s="84">
        <v>569</v>
      </c>
      <c r="I692" s="66">
        <v>3</v>
      </c>
      <c r="J692" s="66">
        <v>2</v>
      </c>
      <c r="K692" s="66">
        <v>2</v>
      </c>
      <c r="L692" s="66" t="s">
        <v>274</v>
      </c>
      <c r="M692" s="66" t="str">
        <f t="shared" si="14"/>
        <v>X</v>
      </c>
      <c r="N692" s="66" t="s">
        <v>1461</v>
      </c>
      <c r="O692" s="66" t="s">
        <v>1448</v>
      </c>
      <c r="P692" s="66">
        <v>0</v>
      </c>
      <c r="Q692" s="66"/>
      <c r="R692" s="51"/>
      <c r="S692" s="51"/>
      <c r="T692" s="51"/>
    </row>
    <row r="693" spans="1:20" ht="31.5">
      <c r="A693" s="63" t="str">
        <f t="shared" si="18"/>
        <v/>
      </c>
      <c r="B693" s="72"/>
      <c r="C693" s="61" t="s">
        <v>1445</v>
      </c>
      <c r="D693" s="62" t="s">
        <v>1462</v>
      </c>
      <c r="E693" s="63" t="s">
        <v>300</v>
      </c>
      <c r="F693" s="86">
        <v>115</v>
      </c>
      <c r="G693" s="64" t="str">
        <f t="shared" si="13"/>
        <v>K</v>
      </c>
      <c r="H693" s="86">
        <v>497</v>
      </c>
      <c r="I693" s="63">
        <v>2</v>
      </c>
      <c r="J693" s="63">
        <v>1</v>
      </c>
      <c r="K693" s="63">
        <v>4</v>
      </c>
      <c r="L693" s="63" t="s">
        <v>274</v>
      </c>
      <c r="M693" s="63" t="str">
        <f t="shared" si="14"/>
        <v>X</v>
      </c>
      <c r="N693" s="63" t="s">
        <v>1463</v>
      </c>
      <c r="O693" s="63" t="s">
        <v>1459</v>
      </c>
      <c r="P693" s="63">
        <v>0</v>
      </c>
      <c r="Q693" s="63"/>
      <c r="R693" s="51"/>
      <c r="S693" s="51"/>
      <c r="T693" s="51"/>
    </row>
    <row r="694" spans="1:20" ht="31.5">
      <c r="A694" s="66" t="str">
        <f t="shared" si="18"/>
        <v/>
      </c>
      <c r="B694" s="67"/>
      <c r="C694" s="68" t="s">
        <v>1445</v>
      </c>
      <c r="D694" s="69" t="s">
        <v>1464</v>
      </c>
      <c r="E694" s="66" t="s">
        <v>265</v>
      </c>
      <c r="F694" s="84">
        <v>197</v>
      </c>
      <c r="G694" s="70" t="str">
        <f t="shared" si="13"/>
        <v>K</v>
      </c>
      <c r="H694" s="84">
        <v>785</v>
      </c>
      <c r="I694" s="66">
        <v>2</v>
      </c>
      <c r="J694" s="66">
        <v>1</v>
      </c>
      <c r="K694" s="66">
        <v>3</v>
      </c>
      <c r="L694" s="66" t="s">
        <v>274</v>
      </c>
      <c r="M694" s="66" t="str">
        <f t="shared" si="14"/>
        <v>X</v>
      </c>
      <c r="N694" s="66" t="s">
        <v>1465</v>
      </c>
      <c r="O694" s="66" t="s">
        <v>1466</v>
      </c>
      <c r="P694" s="66">
        <v>0</v>
      </c>
      <c r="Q694" s="66"/>
      <c r="R694" s="51"/>
      <c r="S694" s="51"/>
      <c r="T694" s="51"/>
    </row>
    <row r="695" spans="1:20" ht="31.5">
      <c r="A695" s="63" t="str">
        <f t="shared" si="18"/>
        <v/>
      </c>
      <c r="B695" s="72"/>
      <c r="C695" s="61" t="s">
        <v>1445</v>
      </c>
      <c r="D695" s="62" t="s">
        <v>1467</v>
      </c>
      <c r="E695" s="63" t="s">
        <v>300</v>
      </c>
      <c r="F695" s="86">
        <v>124</v>
      </c>
      <c r="G695" s="64" t="str">
        <f t="shared" si="13"/>
        <v>K</v>
      </c>
      <c r="H695" s="86">
        <v>435</v>
      </c>
      <c r="I695" s="63">
        <v>2</v>
      </c>
      <c r="J695" s="63">
        <v>2</v>
      </c>
      <c r="K695" s="63">
        <v>2</v>
      </c>
      <c r="L695" s="63" t="s">
        <v>311</v>
      </c>
      <c r="M695" s="63" t="str">
        <f t="shared" si="14"/>
        <v>X</v>
      </c>
      <c r="N695" s="63" t="s">
        <v>1455</v>
      </c>
      <c r="O695" s="63" t="s">
        <v>1459</v>
      </c>
      <c r="P695" s="63">
        <v>0</v>
      </c>
      <c r="Q695" s="63"/>
      <c r="R695" s="51"/>
      <c r="S695" s="51"/>
      <c r="T695" s="51"/>
    </row>
    <row r="696" spans="1:20" ht="31.5">
      <c r="A696" s="66"/>
      <c r="B696" s="67"/>
      <c r="C696" s="68" t="s">
        <v>1445</v>
      </c>
      <c r="D696" s="69" t="s">
        <v>1468</v>
      </c>
      <c r="E696" s="66" t="s">
        <v>265</v>
      </c>
      <c r="F696" s="84">
        <v>170</v>
      </c>
      <c r="G696" s="70" t="str">
        <f t="shared" si="13"/>
        <v>K</v>
      </c>
      <c r="H696" s="84">
        <v>701</v>
      </c>
      <c r="I696" s="66">
        <v>4</v>
      </c>
      <c r="J696" s="66">
        <v>2</v>
      </c>
      <c r="K696" s="66">
        <v>3</v>
      </c>
      <c r="L696" s="66" t="s">
        <v>274</v>
      </c>
      <c r="M696" s="66" t="str">
        <f t="shared" si="14"/>
        <v>X</v>
      </c>
      <c r="N696" s="66" t="s">
        <v>1469</v>
      </c>
      <c r="O696" s="66" t="s">
        <v>1459</v>
      </c>
      <c r="P696" s="66">
        <v>0</v>
      </c>
      <c r="Q696" s="66"/>
      <c r="R696" s="51"/>
      <c r="S696" s="51"/>
      <c r="T696" s="51"/>
    </row>
    <row r="697" spans="1:20" ht="31.5">
      <c r="A697" s="63"/>
      <c r="B697" s="72"/>
      <c r="C697" s="61" t="s">
        <v>1445</v>
      </c>
      <c r="D697" s="62" t="s">
        <v>1470</v>
      </c>
      <c r="E697" s="63" t="s">
        <v>265</v>
      </c>
      <c r="F697" s="86">
        <v>199</v>
      </c>
      <c r="G697" s="64" t="str">
        <f t="shared" si="13"/>
        <v>K</v>
      </c>
      <c r="H697" s="86">
        <v>1025</v>
      </c>
      <c r="I697" s="63">
        <v>2</v>
      </c>
      <c r="J697" s="63">
        <v>1</v>
      </c>
      <c r="K697" s="63">
        <v>0</v>
      </c>
      <c r="L697" s="63" t="s">
        <v>274</v>
      </c>
      <c r="M697" s="63" t="str">
        <f t="shared" si="14"/>
        <v>X</v>
      </c>
      <c r="N697" s="63" t="s">
        <v>1471</v>
      </c>
      <c r="O697" s="63" t="s">
        <v>1472</v>
      </c>
      <c r="P697" s="63">
        <v>0</v>
      </c>
      <c r="Q697" s="63"/>
      <c r="R697" s="51"/>
      <c r="S697" s="51"/>
      <c r="T697" s="51"/>
    </row>
    <row r="698" spans="1:20" ht="31.5">
      <c r="A698" s="66"/>
      <c r="B698" s="67"/>
      <c r="C698" s="68" t="s">
        <v>1445</v>
      </c>
      <c r="D698" s="69" t="s">
        <v>1473</v>
      </c>
      <c r="E698" s="66" t="s">
        <v>270</v>
      </c>
      <c r="F698" s="84">
        <v>230</v>
      </c>
      <c r="G698" s="70" t="str">
        <f t="shared" si="13"/>
        <v>K</v>
      </c>
      <c r="H698" s="84">
        <v>1112</v>
      </c>
      <c r="I698" s="66">
        <v>8</v>
      </c>
      <c r="J698" s="66">
        <v>1</v>
      </c>
      <c r="K698" s="66">
        <v>1</v>
      </c>
      <c r="L698" s="66" t="s">
        <v>274</v>
      </c>
      <c r="M698" s="66" t="str">
        <f t="shared" si="14"/>
        <v>X</v>
      </c>
      <c r="N698" s="66" t="s">
        <v>1474</v>
      </c>
      <c r="O698" s="66" t="s">
        <v>1472</v>
      </c>
      <c r="P698" s="66">
        <v>0</v>
      </c>
      <c r="Q698" s="66"/>
      <c r="R698" s="51"/>
      <c r="S698" s="51"/>
      <c r="T698" s="51"/>
    </row>
    <row r="699" spans="1:20" ht="31.5">
      <c r="A699" s="63"/>
      <c r="B699" s="72"/>
      <c r="C699" s="61" t="s">
        <v>1445</v>
      </c>
      <c r="D699" s="62" t="s">
        <v>1475</v>
      </c>
      <c r="E699" s="63" t="s">
        <v>270</v>
      </c>
      <c r="F699" s="86">
        <v>247</v>
      </c>
      <c r="G699" s="64" t="str">
        <f t="shared" si="13"/>
        <v>K</v>
      </c>
      <c r="H699" s="86">
        <v>990</v>
      </c>
      <c r="I699" s="63">
        <v>3</v>
      </c>
      <c r="J699" s="63">
        <v>2</v>
      </c>
      <c r="K699" s="63">
        <v>1</v>
      </c>
      <c r="L699" s="63" t="s">
        <v>274</v>
      </c>
      <c r="M699" s="63" t="str">
        <f t="shared" si="14"/>
        <v>X</v>
      </c>
      <c r="N699" s="63" t="s">
        <v>1476</v>
      </c>
      <c r="O699" s="63" t="s">
        <v>1453</v>
      </c>
      <c r="P699" s="63">
        <v>0</v>
      </c>
      <c r="Q699" s="63"/>
      <c r="R699" s="51"/>
      <c r="S699" s="51"/>
      <c r="T699" s="51"/>
    </row>
    <row r="700" spans="1:20" ht="31.5">
      <c r="A700" s="66"/>
      <c r="B700" s="67"/>
      <c r="C700" s="68" t="s">
        <v>1445</v>
      </c>
      <c r="D700" s="69" t="s">
        <v>1477</v>
      </c>
      <c r="E700" s="66" t="s">
        <v>265</v>
      </c>
      <c r="F700" s="84">
        <v>152</v>
      </c>
      <c r="G700" s="70" t="str">
        <f t="shared" si="13"/>
        <v>K</v>
      </c>
      <c r="H700" s="84">
        <v>667</v>
      </c>
      <c r="I700" s="66">
        <v>5</v>
      </c>
      <c r="J700" s="66">
        <v>1</v>
      </c>
      <c r="K700" s="66">
        <v>3</v>
      </c>
      <c r="L700" s="66" t="s">
        <v>274</v>
      </c>
      <c r="M700" s="66" t="str">
        <f t="shared" si="14"/>
        <v>X</v>
      </c>
      <c r="N700" s="66" t="s">
        <v>1478</v>
      </c>
      <c r="O700" s="66" t="s">
        <v>1448</v>
      </c>
      <c r="P700" s="66">
        <v>0</v>
      </c>
      <c r="Q700" s="66"/>
      <c r="R700" s="51"/>
      <c r="S700" s="51"/>
      <c r="T700" s="51"/>
    </row>
    <row r="701" spans="1:20" ht="31.5">
      <c r="A701" s="63"/>
      <c r="B701" s="72"/>
      <c r="C701" s="61" t="s">
        <v>1445</v>
      </c>
      <c r="D701" s="62" t="s">
        <v>899</v>
      </c>
      <c r="E701" s="63" t="s">
        <v>270</v>
      </c>
      <c r="F701" s="86">
        <v>195</v>
      </c>
      <c r="G701" s="64" t="str">
        <f t="shared" si="13"/>
        <v>K</v>
      </c>
      <c r="H701" s="86">
        <v>902</v>
      </c>
      <c r="I701" s="63">
        <v>6</v>
      </c>
      <c r="J701" s="63">
        <v>2</v>
      </c>
      <c r="K701" s="63">
        <v>2</v>
      </c>
      <c r="L701" s="63" t="s">
        <v>274</v>
      </c>
      <c r="M701" s="63" t="str">
        <f t="shared" si="14"/>
        <v>X</v>
      </c>
      <c r="N701" s="63" t="s">
        <v>1479</v>
      </c>
      <c r="O701" s="63" t="s">
        <v>1459</v>
      </c>
      <c r="P701" s="63">
        <v>0</v>
      </c>
      <c r="Q701" s="63"/>
      <c r="R701" s="51"/>
      <c r="S701" s="51"/>
      <c r="T701" s="51"/>
    </row>
    <row r="702" spans="1:20" ht="31.5">
      <c r="A702" s="66"/>
      <c r="B702" s="67"/>
      <c r="C702" s="68" t="s">
        <v>1445</v>
      </c>
      <c r="D702" s="69" t="s">
        <v>1480</v>
      </c>
      <c r="E702" s="66" t="s">
        <v>270</v>
      </c>
      <c r="F702" s="84">
        <v>324</v>
      </c>
      <c r="G702" s="70" t="str">
        <f t="shared" si="13"/>
        <v>Đ</v>
      </c>
      <c r="H702" s="84">
        <v>1211</v>
      </c>
      <c r="I702" s="66">
        <v>7</v>
      </c>
      <c r="J702" s="66">
        <v>1</v>
      </c>
      <c r="K702" s="66">
        <v>3</v>
      </c>
      <c r="L702" s="66" t="s">
        <v>274</v>
      </c>
      <c r="M702" s="66" t="str">
        <f t="shared" si="14"/>
        <v>X</v>
      </c>
      <c r="N702" s="66" t="s">
        <v>1481</v>
      </c>
      <c r="O702" s="66" t="s">
        <v>1482</v>
      </c>
      <c r="P702" s="66">
        <v>0</v>
      </c>
      <c r="Q702" s="66"/>
      <c r="R702" s="51"/>
      <c r="S702" s="51"/>
      <c r="T702" s="51"/>
    </row>
    <row r="703" spans="1:20" ht="31.5">
      <c r="A703" s="63"/>
      <c r="B703" s="72"/>
      <c r="C703" s="61" t="s">
        <v>1445</v>
      </c>
      <c r="D703" s="62" t="s">
        <v>1483</v>
      </c>
      <c r="E703" s="63" t="s">
        <v>270</v>
      </c>
      <c r="F703" s="86">
        <v>320</v>
      </c>
      <c r="G703" s="64" t="str">
        <f t="shared" si="13"/>
        <v>Đ</v>
      </c>
      <c r="H703" s="86">
        <v>1311</v>
      </c>
      <c r="I703" s="63">
        <v>20</v>
      </c>
      <c r="J703" s="63">
        <v>1</v>
      </c>
      <c r="K703" s="63">
        <v>1</v>
      </c>
      <c r="L703" s="63" t="s">
        <v>318</v>
      </c>
      <c r="M703" s="63" t="str">
        <f t="shared" si="14"/>
        <v>X</v>
      </c>
      <c r="N703" s="63" t="s">
        <v>1484</v>
      </c>
      <c r="O703" s="63" t="s">
        <v>1485</v>
      </c>
      <c r="P703" s="63">
        <v>0</v>
      </c>
      <c r="Q703" s="63"/>
      <c r="R703" s="51"/>
      <c r="S703" s="51"/>
      <c r="T703" s="51"/>
    </row>
    <row r="704" spans="1:20" ht="31.5">
      <c r="A704" s="66"/>
      <c r="B704" s="67"/>
      <c r="C704" s="68" t="s">
        <v>1445</v>
      </c>
      <c r="D704" s="69" t="s">
        <v>1486</v>
      </c>
      <c r="E704" s="66" t="s">
        <v>270</v>
      </c>
      <c r="F704" s="84">
        <v>361</v>
      </c>
      <c r="G704" s="70" t="str">
        <f t="shared" si="13"/>
        <v>Đ</v>
      </c>
      <c r="H704" s="84">
        <v>1451</v>
      </c>
      <c r="I704" s="66">
        <v>7</v>
      </c>
      <c r="J704" s="66">
        <v>1</v>
      </c>
      <c r="K704" s="66">
        <v>0</v>
      </c>
      <c r="L704" s="66" t="s">
        <v>274</v>
      </c>
      <c r="M704" s="66" t="str">
        <f t="shared" si="14"/>
        <v>X</v>
      </c>
      <c r="N704" s="66" t="s">
        <v>1487</v>
      </c>
      <c r="O704" s="66" t="s">
        <v>1488</v>
      </c>
      <c r="P704" s="66">
        <v>0</v>
      </c>
      <c r="Q704" s="66"/>
      <c r="R704" s="51"/>
      <c r="S704" s="51"/>
      <c r="T704" s="51"/>
    </row>
    <row r="705" spans="1:20" ht="31.5">
      <c r="A705" s="63"/>
      <c r="B705" s="72"/>
      <c r="C705" s="61" t="s">
        <v>1445</v>
      </c>
      <c r="D705" s="62" t="s">
        <v>1489</v>
      </c>
      <c r="E705" s="63" t="s">
        <v>270</v>
      </c>
      <c r="F705" s="86">
        <v>237</v>
      </c>
      <c r="G705" s="64" t="str">
        <f t="shared" si="13"/>
        <v>K</v>
      </c>
      <c r="H705" s="86">
        <v>1015</v>
      </c>
      <c r="I705" s="63">
        <v>5</v>
      </c>
      <c r="J705" s="63">
        <v>0</v>
      </c>
      <c r="K705" s="63">
        <v>3</v>
      </c>
      <c r="L705" s="63" t="s">
        <v>460</v>
      </c>
      <c r="M705" s="63" t="str">
        <f t="shared" si="14"/>
        <v>X</v>
      </c>
      <c r="N705" s="63" t="s">
        <v>1490</v>
      </c>
      <c r="O705" s="63" t="s">
        <v>1482</v>
      </c>
      <c r="P705" s="63">
        <v>0</v>
      </c>
      <c r="Q705" s="63"/>
      <c r="R705" s="51"/>
      <c r="S705" s="51"/>
      <c r="T705" s="51"/>
    </row>
    <row r="706" spans="1:20" ht="31.5">
      <c r="A706" s="66"/>
      <c r="B706" s="67"/>
      <c r="C706" s="68" t="s">
        <v>1445</v>
      </c>
      <c r="D706" s="69" t="s">
        <v>1491</v>
      </c>
      <c r="E706" s="66" t="s">
        <v>265</v>
      </c>
      <c r="F706" s="84">
        <v>160</v>
      </c>
      <c r="G706" s="70" t="str">
        <f t="shared" si="13"/>
        <v>K</v>
      </c>
      <c r="H706" s="84">
        <v>661</v>
      </c>
      <c r="I706" s="66">
        <v>2</v>
      </c>
      <c r="J706" s="66">
        <v>1</v>
      </c>
      <c r="K706" s="66">
        <v>2</v>
      </c>
      <c r="L706" s="66" t="s">
        <v>311</v>
      </c>
      <c r="M706" s="66" t="str">
        <f t="shared" si="14"/>
        <v>X</v>
      </c>
      <c r="N706" s="66" t="s">
        <v>1492</v>
      </c>
      <c r="O706" s="66" t="s">
        <v>1485</v>
      </c>
      <c r="P706" s="66">
        <v>0</v>
      </c>
      <c r="Q706" s="66"/>
      <c r="R706" s="51"/>
      <c r="S706" s="51"/>
      <c r="T706" s="51"/>
    </row>
    <row r="707" spans="1:20" ht="31.5">
      <c r="A707" s="63"/>
      <c r="B707" s="72"/>
      <c r="C707" s="61" t="s">
        <v>1445</v>
      </c>
      <c r="D707" s="62" t="s">
        <v>1493</v>
      </c>
      <c r="E707" s="63" t="s">
        <v>270</v>
      </c>
      <c r="F707" s="86">
        <v>260</v>
      </c>
      <c r="G707" s="64" t="str">
        <f t="shared" si="13"/>
        <v>K</v>
      </c>
      <c r="H707" s="86">
        <v>1075</v>
      </c>
      <c r="I707" s="63">
        <v>12</v>
      </c>
      <c r="J707" s="63">
        <v>0</v>
      </c>
      <c r="K707" s="63">
        <v>4</v>
      </c>
      <c r="L707" s="63" t="s">
        <v>274</v>
      </c>
      <c r="M707" s="63" t="str">
        <f t="shared" si="14"/>
        <v>X</v>
      </c>
      <c r="N707" s="63" t="s">
        <v>1494</v>
      </c>
      <c r="O707" s="63" t="s">
        <v>1485</v>
      </c>
      <c r="P707" s="63">
        <v>0</v>
      </c>
      <c r="Q707" s="63"/>
      <c r="R707" s="51"/>
      <c r="S707" s="51"/>
      <c r="T707" s="51"/>
    </row>
    <row r="708" spans="1:20" ht="31.5">
      <c r="A708" s="66"/>
      <c r="B708" s="67"/>
      <c r="C708" s="68" t="s">
        <v>1445</v>
      </c>
      <c r="D708" s="69" t="s">
        <v>1495</v>
      </c>
      <c r="E708" s="66" t="s">
        <v>270</v>
      </c>
      <c r="F708" s="84">
        <v>463</v>
      </c>
      <c r="G708" s="70" t="str">
        <f t="shared" si="13"/>
        <v>Đ</v>
      </c>
      <c r="H708" s="84">
        <v>1948</v>
      </c>
      <c r="I708" s="66">
        <v>9</v>
      </c>
      <c r="J708" s="66">
        <v>7</v>
      </c>
      <c r="K708" s="66">
        <v>2</v>
      </c>
      <c r="L708" s="66" t="s">
        <v>274</v>
      </c>
      <c r="M708" s="66" t="str">
        <f t="shared" si="14"/>
        <v>X</v>
      </c>
      <c r="N708" s="66" t="s">
        <v>1496</v>
      </c>
      <c r="O708" s="66" t="s">
        <v>1459</v>
      </c>
      <c r="P708" s="66">
        <v>0</v>
      </c>
      <c r="Q708" s="66"/>
      <c r="R708" s="51"/>
      <c r="S708" s="51"/>
      <c r="T708" s="51"/>
    </row>
    <row r="709" spans="1:20" ht="31.5">
      <c r="A709" s="63"/>
      <c r="B709" s="72"/>
      <c r="C709" s="61" t="s">
        <v>1445</v>
      </c>
      <c r="D709" s="62" t="s">
        <v>1497</v>
      </c>
      <c r="E709" s="63" t="s">
        <v>265</v>
      </c>
      <c r="F709" s="86">
        <v>134</v>
      </c>
      <c r="G709" s="64" t="str">
        <f t="shared" si="13"/>
        <v>K</v>
      </c>
      <c r="H709" s="86">
        <v>454</v>
      </c>
      <c r="I709" s="63">
        <v>2</v>
      </c>
      <c r="J709" s="63">
        <v>0</v>
      </c>
      <c r="K709" s="63">
        <v>0</v>
      </c>
      <c r="L709" s="63" t="s">
        <v>311</v>
      </c>
      <c r="M709" s="63" t="str">
        <f t="shared" si="14"/>
        <v>X</v>
      </c>
      <c r="N709" s="63" t="s">
        <v>1498</v>
      </c>
      <c r="O709" s="63" t="s">
        <v>1459</v>
      </c>
      <c r="P709" s="63">
        <v>0</v>
      </c>
      <c r="Q709" s="63"/>
      <c r="R709" s="51"/>
      <c r="S709" s="51"/>
      <c r="T709" s="51"/>
    </row>
    <row r="710" spans="1:20" ht="31.5">
      <c r="A710" s="66"/>
      <c r="B710" s="67"/>
      <c r="C710" s="68" t="s">
        <v>1445</v>
      </c>
      <c r="D710" s="69" t="s">
        <v>1499</v>
      </c>
      <c r="E710" s="66" t="s">
        <v>265</v>
      </c>
      <c r="F710" s="84">
        <v>115</v>
      </c>
      <c r="G710" s="70" t="str">
        <f t="shared" si="13"/>
        <v>K</v>
      </c>
      <c r="H710" s="84">
        <v>331</v>
      </c>
      <c r="I710" s="66">
        <v>5</v>
      </c>
      <c r="J710" s="66">
        <v>0</v>
      </c>
      <c r="K710" s="66">
        <v>0</v>
      </c>
      <c r="L710" s="66" t="s">
        <v>351</v>
      </c>
      <c r="M710" s="66" t="str">
        <f t="shared" si="14"/>
        <v>X</v>
      </c>
      <c r="N710" s="66" t="s">
        <v>1500</v>
      </c>
      <c r="O710" s="66" t="s">
        <v>1501</v>
      </c>
      <c r="P710" s="66">
        <v>0</v>
      </c>
      <c r="Q710" s="66"/>
      <c r="R710" s="51"/>
      <c r="S710" s="51"/>
      <c r="T710" s="51"/>
    </row>
    <row r="711" spans="1:20" ht="31.5">
      <c r="A711" s="63"/>
      <c r="B711" s="72"/>
      <c r="C711" s="61" t="s">
        <v>1445</v>
      </c>
      <c r="D711" s="62" t="s">
        <v>1502</v>
      </c>
      <c r="E711" s="63" t="s">
        <v>270</v>
      </c>
      <c r="F711" s="86">
        <v>215</v>
      </c>
      <c r="G711" s="64" t="str">
        <f t="shared" si="13"/>
        <v>K</v>
      </c>
      <c r="H711" s="86">
        <v>899</v>
      </c>
      <c r="I711" s="63">
        <v>11</v>
      </c>
      <c r="J711" s="63">
        <v>0</v>
      </c>
      <c r="K711" s="63">
        <v>3</v>
      </c>
      <c r="L711" s="63" t="s">
        <v>311</v>
      </c>
      <c r="M711" s="63" t="str">
        <f t="shared" si="14"/>
        <v>X</v>
      </c>
      <c r="N711" s="63" t="s">
        <v>1503</v>
      </c>
      <c r="O711" s="63" t="s">
        <v>1448</v>
      </c>
      <c r="P711" s="63">
        <v>0</v>
      </c>
      <c r="Q711" s="63"/>
      <c r="R711" s="51"/>
      <c r="S711" s="51"/>
      <c r="T711" s="51"/>
    </row>
    <row r="712" spans="1:20" ht="31.5">
      <c r="A712" s="66"/>
      <c r="B712" s="67"/>
      <c r="C712" s="68" t="s">
        <v>1445</v>
      </c>
      <c r="D712" s="69" t="s">
        <v>1504</v>
      </c>
      <c r="E712" s="66" t="s">
        <v>300</v>
      </c>
      <c r="F712" s="84">
        <v>115</v>
      </c>
      <c r="G712" s="70" t="str">
        <f t="shared" si="13"/>
        <v>K</v>
      </c>
      <c r="H712" s="84">
        <v>390</v>
      </c>
      <c r="I712" s="66">
        <v>1</v>
      </c>
      <c r="J712" s="66">
        <v>0</v>
      </c>
      <c r="K712" s="66">
        <v>0</v>
      </c>
      <c r="L712" s="66" t="s">
        <v>274</v>
      </c>
      <c r="M712" s="66" t="str">
        <f t="shared" si="14"/>
        <v>X</v>
      </c>
      <c r="N712" s="66" t="s">
        <v>1505</v>
      </c>
      <c r="O712" s="66" t="s">
        <v>1459</v>
      </c>
      <c r="P712" s="66">
        <v>0</v>
      </c>
      <c r="Q712" s="66"/>
      <c r="R712" s="51"/>
      <c r="S712" s="51"/>
      <c r="T712" s="51"/>
    </row>
    <row r="713" spans="1:20" ht="31.5">
      <c r="A713" s="63"/>
      <c r="B713" s="72"/>
      <c r="C713" s="61" t="s">
        <v>1445</v>
      </c>
      <c r="D713" s="62" t="s">
        <v>1506</v>
      </c>
      <c r="E713" s="63" t="s">
        <v>265</v>
      </c>
      <c r="F713" s="86">
        <v>127</v>
      </c>
      <c r="G713" s="64" t="str">
        <f t="shared" si="13"/>
        <v>K</v>
      </c>
      <c r="H713" s="86">
        <v>459</v>
      </c>
      <c r="I713" s="63">
        <v>4</v>
      </c>
      <c r="J713" s="63">
        <v>1</v>
      </c>
      <c r="K713" s="63">
        <v>4</v>
      </c>
      <c r="L713" s="63" t="s">
        <v>290</v>
      </c>
      <c r="M713" s="63" t="str">
        <f t="shared" si="14"/>
        <v>C</v>
      </c>
      <c r="N713" s="63" t="s">
        <v>1507</v>
      </c>
      <c r="O713" s="63" t="s">
        <v>1501</v>
      </c>
      <c r="P713" s="63">
        <v>0</v>
      </c>
      <c r="Q713" s="63" t="s">
        <v>1508</v>
      </c>
      <c r="R713" s="51"/>
      <c r="S713" s="51"/>
      <c r="T713" s="51"/>
    </row>
    <row r="714" spans="1:20" ht="31.5">
      <c r="A714" s="66"/>
      <c r="B714" s="67"/>
      <c r="C714" s="68" t="s">
        <v>1445</v>
      </c>
      <c r="D714" s="69" t="s">
        <v>907</v>
      </c>
      <c r="E714" s="66" t="s">
        <v>265</v>
      </c>
      <c r="F714" s="84">
        <v>133</v>
      </c>
      <c r="G714" s="70" t="str">
        <f t="shared" si="13"/>
        <v>K</v>
      </c>
      <c r="H714" s="84">
        <v>440</v>
      </c>
      <c r="I714" s="66">
        <v>7</v>
      </c>
      <c r="J714" s="66">
        <v>0</v>
      </c>
      <c r="K714" s="66">
        <v>2</v>
      </c>
      <c r="L714" s="66" t="s">
        <v>274</v>
      </c>
      <c r="M714" s="66" t="str">
        <f t="shared" si="14"/>
        <v>X</v>
      </c>
      <c r="N714" s="66" t="s">
        <v>1509</v>
      </c>
      <c r="O714" s="66" t="s">
        <v>1501</v>
      </c>
      <c r="P714" s="66">
        <v>0</v>
      </c>
      <c r="Q714" s="66"/>
      <c r="R714" s="51"/>
      <c r="S714" s="51"/>
      <c r="T714" s="51"/>
    </row>
    <row r="715" spans="1:20" ht="31.5">
      <c r="A715" s="63"/>
      <c r="B715" s="72"/>
      <c r="C715" s="61" t="s">
        <v>1445</v>
      </c>
      <c r="D715" s="62" t="s">
        <v>1510</v>
      </c>
      <c r="E715" s="63" t="s">
        <v>300</v>
      </c>
      <c r="F715" s="86">
        <v>101</v>
      </c>
      <c r="G715" s="64" t="str">
        <f t="shared" si="13"/>
        <v>K</v>
      </c>
      <c r="H715" s="86">
        <v>348</v>
      </c>
      <c r="I715" s="63">
        <v>3</v>
      </c>
      <c r="J715" s="63">
        <v>0</v>
      </c>
      <c r="K715" s="63">
        <v>2</v>
      </c>
      <c r="L715" s="63" t="s">
        <v>290</v>
      </c>
      <c r="M715" s="63" t="str">
        <f t="shared" si="14"/>
        <v>C</v>
      </c>
      <c r="N715" s="63" t="s">
        <v>1490</v>
      </c>
      <c r="O715" s="63" t="s">
        <v>1511</v>
      </c>
      <c r="P715" s="63">
        <v>0</v>
      </c>
      <c r="Q715" s="63" t="s">
        <v>1508</v>
      </c>
      <c r="R715" s="51"/>
      <c r="S715" s="51"/>
      <c r="T715" s="51"/>
    </row>
    <row r="716" spans="1:20" ht="31.5">
      <c r="A716" s="66"/>
      <c r="B716" s="67"/>
      <c r="C716" s="68" t="s">
        <v>1445</v>
      </c>
      <c r="D716" s="69" t="s">
        <v>915</v>
      </c>
      <c r="E716" s="66" t="s">
        <v>265</v>
      </c>
      <c r="F716" s="84">
        <v>124</v>
      </c>
      <c r="G716" s="70" t="str">
        <f t="shared" si="13"/>
        <v>K</v>
      </c>
      <c r="H716" s="84">
        <v>458</v>
      </c>
      <c r="I716" s="66">
        <v>7</v>
      </c>
      <c r="J716" s="66">
        <v>1</v>
      </c>
      <c r="K716" s="66">
        <v>0</v>
      </c>
      <c r="L716" s="66" t="s">
        <v>290</v>
      </c>
      <c r="M716" s="66" t="str">
        <f t="shared" si="14"/>
        <v>C</v>
      </c>
      <c r="N716" s="66" t="s">
        <v>1512</v>
      </c>
      <c r="O716" s="66" t="s">
        <v>1501</v>
      </c>
      <c r="P716" s="66">
        <v>0</v>
      </c>
      <c r="Q716" s="66" t="s">
        <v>1508</v>
      </c>
      <c r="R716" s="51"/>
      <c r="S716" s="51"/>
      <c r="T716" s="51"/>
    </row>
    <row r="717" spans="1:20" ht="31.5">
      <c r="A717" s="63"/>
      <c r="B717" s="72"/>
      <c r="C717" s="61" t="s">
        <v>1445</v>
      </c>
      <c r="D717" s="62" t="s">
        <v>1513</v>
      </c>
      <c r="E717" s="63" t="s">
        <v>265</v>
      </c>
      <c r="F717" s="86">
        <v>183</v>
      </c>
      <c r="G717" s="64" t="str">
        <f t="shared" si="13"/>
        <v>K</v>
      </c>
      <c r="H717" s="86">
        <v>636</v>
      </c>
      <c r="I717" s="63">
        <v>6</v>
      </c>
      <c r="J717" s="63">
        <v>0</v>
      </c>
      <c r="K717" s="63">
        <v>0</v>
      </c>
      <c r="L717" s="63" t="s">
        <v>290</v>
      </c>
      <c r="M717" s="63" t="str">
        <f t="shared" si="14"/>
        <v>C</v>
      </c>
      <c r="N717" s="63" t="s">
        <v>1514</v>
      </c>
      <c r="O717" s="63" t="s">
        <v>1466</v>
      </c>
      <c r="P717" s="63">
        <v>0</v>
      </c>
      <c r="Q717" s="63" t="s">
        <v>1515</v>
      </c>
      <c r="R717" s="51"/>
      <c r="S717" s="51"/>
      <c r="T717" s="51"/>
    </row>
    <row r="718" spans="1:20" ht="31.5">
      <c r="A718" s="66"/>
      <c r="B718" s="67"/>
      <c r="C718" s="68" t="s">
        <v>1445</v>
      </c>
      <c r="D718" s="69" t="s">
        <v>1516</v>
      </c>
      <c r="E718" s="66" t="s">
        <v>265</v>
      </c>
      <c r="F718" s="84">
        <v>137</v>
      </c>
      <c r="G718" s="70" t="str">
        <f t="shared" si="13"/>
        <v>K</v>
      </c>
      <c r="H718" s="84">
        <v>471</v>
      </c>
      <c r="I718" s="66">
        <v>3</v>
      </c>
      <c r="J718" s="66">
        <v>0</v>
      </c>
      <c r="K718" s="66">
        <v>0</v>
      </c>
      <c r="L718" s="66" t="s">
        <v>274</v>
      </c>
      <c r="M718" s="66" t="str">
        <f t="shared" si="14"/>
        <v>X</v>
      </c>
      <c r="N718" s="66" t="s">
        <v>1517</v>
      </c>
      <c r="O718" s="66" t="s">
        <v>1466</v>
      </c>
      <c r="P718" s="66">
        <v>0</v>
      </c>
      <c r="Q718" s="66"/>
      <c r="R718" s="51"/>
      <c r="S718" s="51"/>
      <c r="T718" s="51"/>
    </row>
    <row r="719" spans="1:20" ht="31.5">
      <c r="A719" s="63"/>
      <c r="B719" s="72"/>
      <c r="C719" s="61" t="s">
        <v>1445</v>
      </c>
      <c r="D719" s="62" t="s">
        <v>1518</v>
      </c>
      <c r="E719" s="63" t="s">
        <v>270</v>
      </c>
      <c r="F719" s="86">
        <v>229</v>
      </c>
      <c r="G719" s="64" t="str">
        <f t="shared" si="13"/>
        <v>K</v>
      </c>
      <c r="H719" s="86">
        <v>833</v>
      </c>
      <c r="I719" s="63">
        <v>3</v>
      </c>
      <c r="J719" s="63">
        <v>0</v>
      </c>
      <c r="K719" s="63">
        <v>0</v>
      </c>
      <c r="L719" s="63" t="s">
        <v>274</v>
      </c>
      <c r="M719" s="63" t="str">
        <f t="shared" si="14"/>
        <v>X</v>
      </c>
      <c r="N719" s="63" t="s">
        <v>1519</v>
      </c>
      <c r="O719" s="63" t="s">
        <v>1472</v>
      </c>
      <c r="P719" s="63">
        <v>0</v>
      </c>
      <c r="Q719" s="63"/>
      <c r="R719" s="51"/>
      <c r="S719" s="51"/>
      <c r="T719" s="51"/>
    </row>
    <row r="720" spans="1:20" ht="31.5">
      <c r="A720" s="66"/>
      <c r="B720" s="67"/>
      <c r="C720" s="68" t="s">
        <v>1445</v>
      </c>
      <c r="D720" s="69" t="s">
        <v>1520</v>
      </c>
      <c r="E720" s="66" t="s">
        <v>300</v>
      </c>
      <c r="F720" s="84">
        <v>104</v>
      </c>
      <c r="G720" s="70" t="str">
        <f t="shared" si="13"/>
        <v>K</v>
      </c>
      <c r="H720" s="84">
        <v>329</v>
      </c>
      <c r="I720" s="66">
        <v>3</v>
      </c>
      <c r="J720" s="66">
        <v>0</v>
      </c>
      <c r="K720" s="66">
        <v>3</v>
      </c>
      <c r="L720" s="66" t="s">
        <v>274</v>
      </c>
      <c r="M720" s="66" t="str">
        <f t="shared" si="14"/>
        <v>X</v>
      </c>
      <c r="N720" s="66" t="s">
        <v>1521</v>
      </c>
      <c r="O720" s="66" t="s">
        <v>1466</v>
      </c>
      <c r="P720" s="66">
        <v>0</v>
      </c>
      <c r="Q720" s="66"/>
      <c r="R720" s="51"/>
      <c r="S720" s="51"/>
      <c r="T720" s="51"/>
    </row>
    <row r="721" spans="1:20" ht="31.5">
      <c r="A721" s="63"/>
      <c r="B721" s="72"/>
      <c r="C721" s="61" t="s">
        <v>1445</v>
      </c>
      <c r="D721" s="62" t="s">
        <v>1522</v>
      </c>
      <c r="E721" s="63" t="s">
        <v>265</v>
      </c>
      <c r="F721" s="86">
        <v>116</v>
      </c>
      <c r="G721" s="64" t="str">
        <f t="shared" si="13"/>
        <v>K</v>
      </c>
      <c r="H721" s="86">
        <v>405</v>
      </c>
      <c r="I721" s="63">
        <v>1</v>
      </c>
      <c r="J721" s="63">
        <v>1</v>
      </c>
      <c r="K721" s="63">
        <v>0</v>
      </c>
      <c r="L721" s="63" t="s">
        <v>274</v>
      </c>
      <c r="M721" s="63" t="str">
        <f t="shared" si="14"/>
        <v>X</v>
      </c>
      <c r="N721" s="63" t="s">
        <v>1523</v>
      </c>
      <c r="O721" s="63" t="s">
        <v>1511</v>
      </c>
      <c r="P721" s="63">
        <v>0</v>
      </c>
      <c r="Q721" s="63"/>
      <c r="R721" s="51"/>
      <c r="S721" s="51"/>
      <c r="T721" s="51"/>
    </row>
    <row r="722" spans="1:20" ht="31.5">
      <c r="A722" s="66"/>
      <c r="B722" s="67"/>
      <c r="C722" s="68" t="s">
        <v>1445</v>
      </c>
      <c r="D722" s="69" t="s">
        <v>959</v>
      </c>
      <c r="E722" s="66" t="s">
        <v>265</v>
      </c>
      <c r="F722" s="84">
        <v>107</v>
      </c>
      <c r="G722" s="70" t="str">
        <f t="shared" si="13"/>
        <v>K</v>
      </c>
      <c r="H722" s="84">
        <v>530</v>
      </c>
      <c r="I722" s="66">
        <v>4</v>
      </c>
      <c r="J722" s="66">
        <v>2</v>
      </c>
      <c r="K722" s="66">
        <v>1</v>
      </c>
      <c r="L722" s="66" t="s">
        <v>311</v>
      </c>
      <c r="M722" s="66" t="str">
        <f t="shared" si="14"/>
        <v>X</v>
      </c>
      <c r="N722" s="66" t="s">
        <v>1524</v>
      </c>
      <c r="O722" s="66" t="s">
        <v>1459</v>
      </c>
      <c r="P722" s="66">
        <v>0</v>
      </c>
      <c r="Q722" s="66"/>
      <c r="R722" s="51"/>
      <c r="S722" s="51"/>
      <c r="T722" s="51"/>
    </row>
    <row r="723" spans="1:20" ht="31.5">
      <c r="A723" s="63"/>
      <c r="B723" s="72"/>
      <c r="C723" s="61" t="s">
        <v>1445</v>
      </c>
      <c r="D723" s="62" t="s">
        <v>1525</v>
      </c>
      <c r="E723" s="63" t="s">
        <v>265</v>
      </c>
      <c r="F723" s="86">
        <v>151</v>
      </c>
      <c r="G723" s="64" t="str">
        <f t="shared" si="13"/>
        <v>K</v>
      </c>
      <c r="H723" s="86">
        <v>639</v>
      </c>
      <c r="I723" s="63">
        <v>4</v>
      </c>
      <c r="J723" s="63">
        <v>2</v>
      </c>
      <c r="K723" s="63">
        <v>2</v>
      </c>
      <c r="L723" s="63" t="s">
        <v>274</v>
      </c>
      <c r="M723" s="63" t="str">
        <f t="shared" si="14"/>
        <v>X</v>
      </c>
      <c r="N723" s="63" t="s">
        <v>1526</v>
      </c>
      <c r="O723" s="63" t="s">
        <v>1459</v>
      </c>
      <c r="P723" s="63">
        <v>0</v>
      </c>
      <c r="Q723" s="63"/>
      <c r="R723" s="51"/>
      <c r="S723" s="51"/>
      <c r="T723" s="51"/>
    </row>
    <row r="724" spans="1:20" ht="31.5">
      <c r="A724" s="66"/>
      <c r="B724" s="67"/>
      <c r="C724" s="68" t="s">
        <v>1445</v>
      </c>
      <c r="D724" s="69" t="s">
        <v>1527</v>
      </c>
      <c r="E724" s="66" t="s">
        <v>265</v>
      </c>
      <c r="F724" s="84">
        <v>118</v>
      </c>
      <c r="G724" s="70" t="str">
        <f t="shared" si="13"/>
        <v>K</v>
      </c>
      <c r="H724" s="84">
        <v>527</v>
      </c>
      <c r="I724" s="66">
        <v>3</v>
      </c>
      <c r="J724" s="66">
        <v>0</v>
      </c>
      <c r="K724" s="66">
        <v>1</v>
      </c>
      <c r="L724" s="66" t="s">
        <v>274</v>
      </c>
      <c r="M724" s="66" t="str">
        <f t="shared" si="14"/>
        <v>X</v>
      </c>
      <c r="N724" s="66" t="s">
        <v>1528</v>
      </c>
      <c r="O724" s="66" t="s">
        <v>1459</v>
      </c>
      <c r="P724" s="66">
        <v>0</v>
      </c>
      <c r="Q724" s="66"/>
      <c r="R724" s="51"/>
      <c r="S724" s="51"/>
      <c r="T724" s="51"/>
    </row>
    <row r="725" spans="1:20" ht="31.5">
      <c r="A725" s="63"/>
      <c r="B725" s="72"/>
      <c r="C725" s="61" t="s">
        <v>1445</v>
      </c>
      <c r="D725" s="62" t="s">
        <v>1529</v>
      </c>
      <c r="E725" s="63" t="s">
        <v>265</v>
      </c>
      <c r="F725" s="86">
        <v>182</v>
      </c>
      <c r="G725" s="64" t="str">
        <f t="shared" si="13"/>
        <v>K</v>
      </c>
      <c r="H725" s="86">
        <v>783</v>
      </c>
      <c r="I725" s="63">
        <v>7</v>
      </c>
      <c r="J725" s="63">
        <v>0</v>
      </c>
      <c r="K725" s="63">
        <v>1</v>
      </c>
      <c r="L725" s="63" t="s">
        <v>274</v>
      </c>
      <c r="M725" s="63" t="str">
        <f t="shared" si="14"/>
        <v>X</v>
      </c>
      <c r="N725" s="63" t="s">
        <v>1530</v>
      </c>
      <c r="O725" s="63" t="s">
        <v>1466</v>
      </c>
      <c r="P725" s="63">
        <v>0</v>
      </c>
      <c r="Q725" s="63"/>
      <c r="R725" s="51"/>
      <c r="S725" s="51"/>
      <c r="T725" s="51"/>
    </row>
    <row r="726" spans="1:20" ht="31.5">
      <c r="A726" s="66"/>
      <c r="B726" s="67"/>
      <c r="C726" s="68" t="s">
        <v>1445</v>
      </c>
      <c r="D726" s="69" t="s">
        <v>1531</v>
      </c>
      <c r="E726" s="66" t="s">
        <v>265</v>
      </c>
      <c r="F726" s="84">
        <v>194</v>
      </c>
      <c r="G726" s="70" t="str">
        <f t="shared" si="13"/>
        <v>K</v>
      </c>
      <c r="H726" s="84">
        <v>884</v>
      </c>
      <c r="I726" s="66">
        <v>2</v>
      </c>
      <c r="J726" s="66">
        <v>0</v>
      </c>
      <c r="K726" s="66">
        <v>1</v>
      </c>
      <c r="L726" s="66" t="s">
        <v>290</v>
      </c>
      <c r="M726" s="66" t="str">
        <f t="shared" si="14"/>
        <v>C</v>
      </c>
      <c r="N726" s="66" t="s">
        <v>1532</v>
      </c>
      <c r="O726" s="66" t="s">
        <v>1448</v>
      </c>
      <c r="P726" s="66">
        <v>0</v>
      </c>
      <c r="Q726" s="66" t="s">
        <v>1533</v>
      </c>
      <c r="R726" s="51"/>
      <c r="S726" s="51" t="s">
        <v>1534</v>
      </c>
      <c r="T726" s="51"/>
    </row>
    <row r="727" spans="1:20" ht="31.5">
      <c r="A727" s="63"/>
      <c r="B727" s="72"/>
      <c r="C727" s="61" t="s">
        <v>1445</v>
      </c>
      <c r="D727" s="62" t="s">
        <v>1535</v>
      </c>
      <c r="E727" s="63" t="s">
        <v>265</v>
      </c>
      <c r="F727" s="86">
        <v>292</v>
      </c>
      <c r="G727" s="64" t="str">
        <f t="shared" si="13"/>
        <v>K</v>
      </c>
      <c r="H727" s="86">
        <v>1290</v>
      </c>
      <c r="I727" s="63">
        <v>14</v>
      </c>
      <c r="J727" s="63">
        <v>0</v>
      </c>
      <c r="K727" s="63">
        <v>4</v>
      </c>
      <c r="L727" s="63" t="s">
        <v>318</v>
      </c>
      <c r="M727" s="63" t="str">
        <f t="shared" si="14"/>
        <v>X</v>
      </c>
      <c r="N727" s="63" t="s">
        <v>1536</v>
      </c>
      <c r="O727" s="63" t="s">
        <v>1448</v>
      </c>
      <c r="P727" s="63">
        <v>0</v>
      </c>
      <c r="Q727" s="63"/>
      <c r="R727" s="51"/>
      <c r="S727" s="51"/>
      <c r="T727" s="51"/>
    </row>
    <row r="728" spans="1:20" ht="31.5">
      <c r="A728" s="66"/>
      <c r="B728" s="67"/>
      <c r="C728" s="68" t="s">
        <v>1445</v>
      </c>
      <c r="D728" s="69" t="s">
        <v>1537</v>
      </c>
      <c r="E728" s="66" t="s">
        <v>300</v>
      </c>
      <c r="F728" s="84">
        <v>256</v>
      </c>
      <c r="G728" s="70" t="str">
        <f t="shared" si="13"/>
        <v>K</v>
      </c>
      <c r="H728" s="84">
        <v>1093</v>
      </c>
      <c r="I728" s="66">
        <v>8</v>
      </c>
      <c r="J728" s="66">
        <v>2</v>
      </c>
      <c r="K728" s="66">
        <v>4</v>
      </c>
      <c r="L728" s="66" t="s">
        <v>311</v>
      </c>
      <c r="M728" s="66" t="str">
        <f t="shared" si="14"/>
        <v>X</v>
      </c>
      <c r="N728" s="66" t="s">
        <v>1538</v>
      </c>
      <c r="O728" s="66" t="s">
        <v>1501</v>
      </c>
      <c r="P728" s="66">
        <v>0</v>
      </c>
      <c r="Q728" s="66"/>
      <c r="R728" s="51"/>
      <c r="S728" s="51"/>
      <c r="T728" s="51"/>
    </row>
    <row r="729" spans="1:20" ht="31.5">
      <c r="A729" s="63"/>
      <c r="B729" s="72"/>
      <c r="C729" s="61" t="s">
        <v>1445</v>
      </c>
      <c r="D729" s="62" t="s">
        <v>1539</v>
      </c>
      <c r="E729" s="63" t="s">
        <v>300</v>
      </c>
      <c r="F729" s="86">
        <v>186</v>
      </c>
      <c r="G729" s="64" t="str">
        <f t="shared" si="13"/>
        <v>K</v>
      </c>
      <c r="H729" s="86">
        <v>746</v>
      </c>
      <c r="I729" s="63">
        <v>5</v>
      </c>
      <c r="J729" s="63">
        <v>1</v>
      </c>
      <c r="K729" s="63">
        <v>1</v>
      </c>
      <c r="L729" s="63" t="s">
        <v>274</v>
      </c>
      <c r="M729" s="63" t="str">
        <f t="shared" si="14"/>
        <v>X</v>
      </c>
      <c r="N729" s="63" t="s">
        <v>1540</v>
      </c>
      <c r="O729" s="63" t="s">
        <v>1466</v>
      </c>
      <c r="P729" s="63">
        <v>0</v>
      </c>
      <c r="Q729" s="63"/>
      <c r="R729" s="51"/>
      <c r="S729" s="51"/>
      <c r="T729" s="51"/>
    </row>
    <row r="730" spans="1:20" ht="31.5">
      <c r="A730" s="66"/>
      <c r="B730" s="67"/>
      <c r="C730" s="68" t="s">
        <v>1445</v>
      </c>
      <c r="D730" s="69" t="s">
        <v>1541</v>
      </c>
      <c r="E730" s="66" t="s">
        <v>300</v>
      </c>
      <c r="F730" s="84">
        <v>103</v>
      </c>
      <c r="G730" s="70" t="str">
        <f t="shared" si="13"/>
        <v>K</v>
      </c>
      <c r="H730" s="84">
        <v>433</v>
      </c>
      <c r="I730" s="66">
        <v>5</v>
      </c>
      <c r="J730" s="66">
        <v>0</v>
      </c>
      <c r="K730" s="66">
        <v>1</v>
      </c>
      <c r="L730" s="66" t="s">
        <v>290</v>
      </c>
      <c r="M730" s="66" t="str">
        <f t="shared" si="14"/>
        <v>C</v>
      </c>
      <c r="N730" s="66" t="s">
        <v>1542</v>
      </c>
      <c r="O730" s="66" t="s">
        <v>1448</v>
      </c>
      <c r="P730" s="66">
        <v>0</v>
      </c>
      <c r="Q730" s="66"/>
      <c r="R730" s="51"/>
      <c r="S730" s="51"/>
      <c r="T730" s="51"/>
    </row>
    <row r="731" spans="1:20" ht="31.5">
      <c r="A731" s="63"/>
      <c r="B731" s="72"/>
      <c r="C731" s="61" t="s">
        <v>1445</v>
      </c>
      <c r="D731" s="62" t="s">
        <v>1543</v>
      </c>
      <c r="E731" s="63" t="s">
        <v>265</v>
      </c>
      <c r="F731" s="86">
        <v>196</v>
      </c>
      <c r="G731" s="64" t="str">
        <f t="shared" si="13"/>
        <v>K</v>
      </c>
      <c r="H731" s="86">
        <v>946</v>
      </c>
      <c r="I731" s="63">
        <v>2</v>
      </c>
      <c r="J731" s="63">
        <v>0</v>
      </c>
      <c r="K731" s="63">
        <v>2</v>
      </c>
      <c r="L731" s="63" t="s">
        <v>274</v>
      </c>
      <c r="M731" s="63" t="str">
        <f t="shared" si="14"/>
        <v>X</v>
      </c>
      <c r="N731" s="63" t="s">
        <v>1544</v>
      </c>
      <c r="O731" s="63" t="s">
        <v>1466</v>
      </c>
      <c r="P731" s="63">
        <v>0</v>
      </c>
      <c r="Q731" s="63"/>
      <c r="R731" s="51"/>
      <c r="S731" s="51"/>
      <c r="T731" s="51"/>
    </row>
    <row r="732" spans="1:20" ht="31.5">
      <c r="A732" s="66"/>
      <c r="B732" s="67"/>
      <c r="C732" s="68" t="s">
        <v>1445</v>
      </c>
      <c r="D732" s="69" t="s">
        <v>1545</v>
      </c>
      <c r="E732" s="66" t="s">
        <v>265</v>
      </c>
      <c r="F732" s="84">
        <v>160</v>
      </c>
      <c r="G732" s="70" t="str">
        <f t="shared" si="13"/>
        <v>K</v>
      </c>
      <c r="H732" s="84">
        <v>649</v>
      </c>
      <c r="I732" s="66">
        <v>4</v>
      </c>
      <c r="J732" s="66">
        <v>0</v>
      </c>
      <c r="K732" s="66">
        <v>3</v>
      </c>
      <c r="L732" s="66" t="s">
        <v>274</v>
      </c>
      <c r="M732" s="66" t="str">
        <f t="shared" si="14"/>
        <v>X</v>
      </c>
      <c r="N732" s="66" t="s">
        <v>1546</v>
      </c>
      <c r="O732" s="66" t="s">
        <v>1547</v>
      </c>
      <c r="P732" s="66">
        <v>0</v>
      </c>
      <c r="Q732" s="66"/>
      <c r="R732" s="51"/>
      <c r="S732" s="51"/>
      <c r="T732" s="51"/>
    </row>
    <row r="733" spans="1:20" ht="31.5">
      <c r="A733" s="63"/>
      <c r="B733" s="72"/>
      <c r="C733" s="61" t="s">
        <v>1445</v>
      </c>
      <c r="D733" s="62" t="s">
        <v>1548</v>
      </c>
      <c r="E733" s="63" t="s">
        <v>265</v>
      </c>
      <c r="F733" s="86">
        <v>119</v>
      </c>
      <c r="G733" s="64" t="str">
        <f t="shared" si="13"/>
        <v>K</v>
      </c>
      <c r="H733" s="86">
        <v>607</v>
      </c>
      <c r="I733" s="63">
        <v>3</v>
      </c>
      <c r="J733" s="63">
        <v>0</v>
      </c>
      <c r="K733" s="63">
        <v>4</v>
      </c>
      <c r="L733" s="63" t="s">
        <v>311</v>
      </c>
      <c r="M733" s="63" t="str">
        <f t="shared" si="14"/>
        <v>X</v>
      </c>
      <c r="N733" s="63" t="s">
        <v>1549</v>
      </c>
      <c r="O733" s="63" t="s">
        <v>1459</v>
      </c>
      <c r="P733" s="63">
        <v>0</v>
      </c>
      <c r="Q733" s="63"/>
      <c r="R733" s="51"/>
      <c r="S733" s="51"/>
      <c r="T733" s="51"/>
    </row>
    <row r="734" spans="1:20" ht="31.5">
      <c r="A734" s="66"/>
      <c r="B734" s="67"/>
      <c r="C734" s="68" t="s">
        <v>1445</v>
      </c>
      <c r="D734" s="69" t="s">
        <v>517</v>
      </c>
      <c r="E734" s="66" t="s">
        <v>265</v>
      </c>
      <c r="F734" s="84">
        <v>171</v>
      </c>
      <c r="G734" s="70" t="str">
        <f t="shared" si="13"/>
        <v>K</v>
      </c>
      <c r="H734" s="84">
        <v>718</v>
      </c>
      <c r="I734" s="66">
        <v>1</v>
      </c>
      <c r="J734" s="66">
        <v>1</v>
      </c>
      <c r="K734" s="66">
        <v>2</v>
      </c>
      <c r="L734" s="66" t="s">
        <v>274</v>
      </c>
      <c r="M734" s="66" t="str">
        <f t="shared" si="14"/>
        <v>X</v>
      </c>
      <c r="N734" s="66" t="s">
        <v>1550</v>
      </c>
      <c r="O734" s="66" t="s">
        <v>1459</v>
      </c>
      <c r="P734" s="66">
        <v>0</v>
      </c>
      <c r="Q734" s="66"/>
      <c r="R734" s="51"/>
      <c r="S734" s="51"/>
      <c r="T734" s="51"/>
    </row>
    <row r="735" spans="1:20" ht="31.5">
      <c r="A735" s="59">
        <f t="shared" ref="A735:A743" si="19">IF(LEN(B735)=0,"",SUBTOTAL(3,$B$3:B735))</f>
        <v>15</v>
      </c>
      <c r="B735" s="60" t="s">
        <v>1551</v>
      </c>
      <c r="C735" s="61" t="s">
        <v>1551</v>
      </c>
      <c r="D735" s="72" t="s">
        <v>1552</v>
      </c>
      <c r="E735" s="63" t="s">
        <v>265</v>
      </c>
      <c r="F735" s="73">
        <v>168</v>
      </c>
      <c r="G735" s="64" t="str">
        <f t="shared" si="13"/>
        <v>K</v>
      </c>
      <c r="H735" s="73">
        <v>706</v>
      </c>
      <c r="I735" s="63">
        <v>13</v>
      </c>
      <c r="J735" s="63">
        <v>1</v>
      </c>
      <c r="K735" s="63">
        <v>3</v>
      </c>
      <c r="L735" s="63" t="s">
        <v>290</v>
      </c>
      <c r="M735" s="63" t="str">
        <f t="shared" si="14"/>
        <v>C</v>
      </c>
      <c r="N735" s="63" t="s">
        <v>1553</v>
      </c>
      <c r="O735" s="63" t="s">
        <v>1554</v>
      </c>
      <c r="P735" s="63">
        <v>0</v>
      </c>
      <c r="Q735" s="63"/>
      <c r="R735" s="51"/>
      <c r="S735" s="51"/>
      <c r="T735" s="51"/>
    </row>
    <row r="736" spans="1:20" ht="31.5">
      <c r="A736" s="66" t="str">
        <f t="shared" si="19"/>
        <v/>
      </c>
      <c r="B736" s="67"/>
      <c r="C736" s="68" t="s">
        <v>1551</v>
      </c>
      <c r="D736" s="67" t="s">
        <v>1555</v>
      </c>
      <c r="E736" s="66" t="s">
        <v>300</v>
      </c>
      <c r="F736" s="74">
        <v>99</v>
      </c>
      <c r="G736" s="70" t="str">
        <f t="shared" si="13"/>
        <v>K</v>
      </c>
      <c r="H736" s="74">
        <v>401</v>
      </c>
      <c r="I736" s="66">
        <v>7</v>
      </c>
      <c r="J736" s="66">
        <v>1</v>
      </c>
      <c r="K736" s="66">
        <v>2</v>
      </c>
      <c r="L736" s="66" t="s">
        <v>290</v>
      </c>
      <c r="M736" s="66" t="str">
        <f t="shared" si="14"/>
        <v>C</v>
      </c>
      <c r="N736" s="66" t="s">
        <v>1556</v>
      </c>
      <c r="O736" s="66" t="s">
        <v>985</v>
      </c>
      <c r="P736" s="66">
        <v>0</v>
      </c>
      <c r="Q736" s="66"/>
      <c r="R736" s="51"/>
      <c r="S736" s="51"/>
      <c r="T736" s="51"/>
    </row>
    <row r="737" spans="1:20" ht="31.5">
      <c r="A737" s="63" t="str">
        <f t="shared" si="19"/>
        <v/>
      </c>
      <c r="B737" s="72"/>
      <c r="C737" s="61" t="s">
        <v>1551</v>
      </c>
      <c r="D737" s="72" t="s">
        <v>1557</v>
      </c>
      <c r="E737" s="63" t="s">
        <v>265</v>
      </c>
      <c r="F737" s="73">
        <v>122</v>
      </c>
      <c r="G737" s="64" t="str">
        <f t="shared" si="13"/>
        <v>K</v>
      </c>
      <c r="H737" s="73">
        <v>488</v>
      </c>
      <c r="I737" s="63">
        <v>10</v>
      </c>
      <c r="J737" s="63">
        <v>0</v>
      </c>
      <c r="K737" s="63">
        <v>0</v>
      </c>
      <c r="L737" s="63" t="s">
        <v>279</v>
      </c>
      <c r="M737" s="63" t="str">
        <f t="shared" si="14"/>
        <v>X</v>
      </c>
      <c r="N737" s="63" t="s">
        <v>1558</v>
      </c>
      <c r="O737" s="63" t="s">
        <v>1011</v>
      </c>
      <c r="P737" s="63">
        <v>0</v>
      </c>
      <c r="Q737" s="63" t="s">
        <v>1559</v>
      </c>
      <c r="R737" s="51"/>
      <c r="S737" s="51"/>
      <c r="T737" s="51"/>
    </row>
    <row r="738" spans="1:20" ht="31.5">
      <c r="A738" s="66" t="str">
        <f t="shared" si="19"/>
        <v/>
      </c>
      <c r="B738" s="67"/>
      <c r="C738" s="68" t="s">
        <v>1551</v>
      </c>
      <c r="D738" s="67" t="s">
        <v>1560</v>
      </c>
      <c r="E738" s="66" t="s">
        <v>265</v>
      </c>
      <c r="F738" s="74">
        <v>154</v>
      </c>
      <c r="G738" s="70" t="str">
        <f t="shared" si="13"/>
        <v>K</v>
      </c>
      <c r="H738" s="74">
        <v>661</v>
      </c>
      <c r="I738" s="66">
        <v>20</v>
      </c>
      <c r="J738" s="66">
        <v>0</v>
      </c>
      <c r="K738" s="66">
        <v>0</v>
      </c>
      <c r="L738" s="66" t="s">
        <v>778</v>
      </c>
      <c r="M738" s="66" t="str">
        <f t="shared" si="14"/>
        <v>X</v>
      </c>
      <c r="N738" s="66" t="s">
        <v>1561</v>
      </c>
      <c r="O738" s="66" t="s">
        <v>1562</v>
      </c>
      <c r="P738" s="66">
        <v>0</v>
      </c>
      <c r="Q738" s="66"/>
      <c r="R738" s="51"/>
      <c r="S738" s="51"/>
      <c r="T738" s="51"/>
    </row>
    <row r="739" spans="1:20" ht="31.5">
      <c r="A739" s="63" t="str">
        <f t="shared" si="19"/>
        <v/>
      </c>
      <c r="B739" s="72"/>
      <c r="C739" s="61" t="s">
        <v>1551</v>
      </c>
      <c r="D739" s="72" t="s">
        <v>1563</v>
      </c>
      <c r="E739" s="63" t="s">
        <v>270</v>
      </c>
      <c r="F739" s="73">
        <v>243</v>
      </c>
      <c r="G739" s="64" t="str">
        <f t="shared" si="13"/>
        <v>K</v>
      </c>
      <c r="H739" s="73">
        <v>1077</v>
      </c>
      <c r="I739" s="63">
        <v>15</v>
      </c>
      <c r="J739" s="63">
        <v>0</v>
      </c>
      <c r="K739" s="63">
        <v>1</v>
      </c>
      <c r="L739" s="63" t="s">
        <v>778</v>
      </c>
      <c r="M739" s="63" t="str">
        <f t="shared" si="14"/>
        <v>X</v>
      </c>
      <c r="N739" s="63" t="s">
        <v>1564</v>
      </c>
      <c r="O739" s="63" t="s">
        <v>1011</v>
      </c>
      <c r="P739" s="63">
        <v>0</v>
      </c>
      <c r="Q739" s="63"/>
      <c r="R739" s="51"/>
      <c r="S739" s="51"/>
      <c r="T739" s="51"/>
    </row>
    <row r="740" spans="1:20" ht="31.5">
      <c r="A740" s="66" t="str">
        <f t="shared" si="19"/>
        <v/>
      </c>
      <c r="B740" s="67"/>
      <c r="C740" s="68" t="s">
        <v>1551</v>
      </c>
      <c r="D740" s="67" t="s">
        <v>1565</v>
      </c>
      <c r="E740" s="66" t="s">
        <v>265</v>
      </c>
      <c r="F740" s="74">
        <v>117</v>
      </c>
      <c r="G740" s="70" t="str">
        <f t="shared" si="13"/>
        <v>K</v>
      </c>
      <c r="H740" s="74">
        <v>523</v>
      </c>
      <c r="I740" s="66">
        <v>17</v>
      </c>
      <c r="J740" s="66">
        <v>0</v>
      </c>
      <c r="K740" s="66">
        <v>0</v>
      </c>
      <c r="L740" s="66" t="s">
        <v>543</v>
      </c>
      <c r="M740" s="66" t="str">
        <f t="shared" si="14"/>
        <v>X</v>
      </c>
      <c r="N740" s="66" t="s">
        <v>1566</v>
      </c>
      <c r="O740" s="66" t="s">
        <v>1151</v>
      </c>
      <c r="P740" s="66">
        <v>0</v>
      </c>
      <c r="Q740" s="66"/>
      <c r="R740" s="51"/>
      <c r="S740" s="51"/>
      <c r="T740" s="51"/>
    </row>
    <row r="741" spans="1:20" ht="31.5">
      <c r="A741" s="63" t="str">
        <f t="shared" si="19"/>
        <v/>
      </c>
      <c r="B741" s="72"/>
      <c r="C741" s="61" t="s">
        <v>1551</v>
      </c>
      <c r="D741" s="72" t="s">
        <v>350</v>
      </c>
      <c r="E741" s="63" t="s">
        <v>270</v>
      </c>
      <c r="F741" s="73">
        <v>220</v>
      </c>
      <c r="G741" s="64" t="str">
        <f t="shared" si="13"/>
        <v>K</v>
      </c>
      <c r="H741" s="73">
        <v>832</v>
      </c>
      <c r="I741" s="63">
        <v>24</v>
      </c>
      <c r="J741" s="63">
        <v>1</v>
      </c>
      <c r="K741" s="63">
        <v>0</v>
      </c>
      <c r="L741" s="63" t="s">
        <v>460</v>
      </c>
      <c r="M741" s="63" t="str">
        <f t="shared" si="14"/>
        <v>X</v>
      </c>
      <c r="N741" s="63" t="s">
        <v>1567</v>
      </c>
      <c r="O741" s="63" t="s">
        <v>1135</v>
      </c>
      <c r="P741" s="63">
        <v>0</v>
      </c>
      <c r="Q741" s="63"/>
      <c r="R741" s="51"/>
      <c r="S741" s="51"/>
      <c r="T741" s="51"/>
    </row>
    <row r="742" spans="1:20" ht="31.5">
      <c r="A742" s="66" t="str">
        <f t="shared" si="19"/>
        <v/>
      </c>
      <c r="B742" s="67"/>
      <c r="C742" s="68" t="s">
        <v>1551</v>
      </c>
      <c r="D742" s="67" t="s">
        <v>1568</v>
      </c>
      <c r="E742" s="66" t="s">
        <v>265</v>
      </c>
      <c r="F742" s="74">
        <v>119</v>
      </c>
      <c r="G742" s="70" t="str">
        <f t="shared" si="13"/>
        <v>K</v>
      </c>
      <c r="H742" s="74">
        <v>525</v>
      </c>
      <c r="I742" s="66">
        <v>17</v>
      </c>
      <c r="J742" s="66">
        <v>2</v>
      </c>
      <c r="K742" s="66">
        <v>2</v>
      </c>
      <c r="L742" s="66" t="s">
        <v>290</v>
      </c>
      <c r="M742" s="66" t="str">
        <f t="shared" si="14"/>
        <v>C</v>
      </c>
      <c r="N742" s="66" t="s">
        <v>1569</v>
      </c>
      <c r="O742" s="66" t="s">
        <v>661</v>
      </c>
      <c r="P742" s="66">
        <v>0</v>
      </c>
      <c r="Q742" s="66"/>
      <c r="R742" s="51"/>
      <c r="S742" s="51"/>
      <c r="T742" s="51"/>
    </row>
    <row r="743" spans="1:20" ht="31.5">
      <c r="A743" s="63" t="str">
        <f t="shared" si="19"/>
        <v/>
      </c>
      <c r="B743" s="72"/>
      <c r="C743" s="61" t="s">
        <v>1551</v>
      </c>
      <c r="D743" s="72" t="s">
        <v>1570</v>
      </c>
      <c r="E743" s="63" t="s">
        <v>265</v>
      </c>
      <c r="F743" s="73">
        <v>131</v>
      </c>
      <c r="G743" s="64" t="str">
        <f t="shared" si="13"/>
        <v>K</v>
      </c>
      <c r="H743" s="73">
        <v>674</v>
      </c>
      <c r="I743" s="63">
        <v>18</v>
      </c>
      <c r="J743" s="63">
        <v>1</v>
      </c>
      <c r="K743" s="63">
        <v>0</v>
      </c>
      <c r="L743" s="63" t="s">
        <v>460</v>
      </c>
      <c r="M743" s="63" t="str">
        <f t="shared" si="14"/>
        <v>X</v>
      </c>
      <c r="N743" s="63" t="s">
        <v>1553</v>
      </c>
      <c r="O743" s="63" t="s">
        <v>1571</v>
      </c>
      <c r="P743" s="63">
        <v>0</v>
      </c>
      <c r="Q743" s="63"/>
      <c r="R743" s="51"/>
      <c r="S743" s="51"/>
      <c r="T743" s="51"/>
    </row>
    <row r="744" spans="1:20" ht="31.5">
      <c r="A744" s="66"/>
      <c r="B744" s="67"/>
      <c r="C744" s="68" t="s">
        <v>1551</v>
      </c>
      <c r="D744" s="67" t="s">
        <v>1572</v>
      </c>
      <c r="E744" s="66" t="s">
        <v>265</v>
      </c>
      <c r="F744" s="74">
        <v>178</v>
      </c>
      <c r="G744" s="70" t="str">
        <f t="shared" si="13"/>
        <v>K</v>
      </c>
      <c r="H744" s="74">
        <v>678</v>
      </c>
      <c r="I744" s="66">
        <v>15</v>
      </c>
      <c r="J744" s="66">
        <v>0</v>
      </c>
      <c r="K744" s="66">
        <v>0</v>
      </c>
      <c r="L744" s="66" t="s">
        <v>543</v>
      </c>
      <c r="M744" s="66" t="str">
        <f t="shared" si="14"/>
        <v>X</v>
      </c>
      <c r="N744" s="66" t="s">
        <v>1558</v>
      </c>
      <c r="O744" s="66" t="s">
        <v>1573</v>
      </c>
      <c r="P744" s="66">
        <v>0</v>
      </c>
      <c r="Q744" s="66"/>
      <c r="R744" s="51"/>
      <c r="S744" s="51"/>
      <c r="T744" s="51"/>
    </row>
    <row r="745" spans="1:20" ht="31.5">
      <c r="A745" s="63"/>
      <c r="B745" s="72"/>
      <c r="C745" s="61" t="s">
        <v>1551</v>
      </c>
      <c r="D745" s="72" t="s">
        <v>1574</v>
      </c>
      <c r="E745" s="63" t="s">
        <v>265</v>
      </c>
      <c r="F745" s="73">
        <v>176</v>
      </c>
      <c r="G745" s="64" t="str">
        <f t="shared" si="13"/>
        <v>K</v>
      </c>
      <c r="H745" s="73">
        <v>794</v>
      </c>
      <c r="I745" s="63">
        <v>11</v>
      </c>
      <c r="J745" s="63">
        <v>1</v>
      </c>
      <c r="K745" s="63">
        <v>3</v>
      </c>
      <c r="L745" s="63" t="s">
        <v>1117</v>
      </c>
      <c r="M745" s="63" t="str">
        <f t="shared" si="14"/>
        <v>X</v>
      </c>
      <c r="N745" s="63" t="s">
        <v>1575</v>
      </c>
      <c r="O745" s="63" t="s">
        <v>1320</v>
      </c>
      <c r="P745" s="63">
        <v>0</v>
      </c>
      <c r="Q745" s="63"/>
      <c r="R745" s="51"/>
      <c r="S745" s="51"/>
      <c r="T745" s="51"/>
    </row>
    <row r="746" spans="1:20" ht="31.5">
      <c r="A746" s="66"/>
      <c r="B746" s="67"/>
      <c r="C746" s="68" t="s">
        <v>1551</v>
      </c>
      <c r="D746" s="67" t="s">
        <v>1576</v>
      </c>
      <c r="E746" s="66" t="s">
        <v>270</v>
      </c>
      <c r="F746" s="74">
        <v>198</v>
      </c>
      <c r="G746" s="70" t="str">
        <f t="shared" si="13"/>
        <v>K</v>
      </c>
      <c r="H746" s="74">
        <v>885</v>
      </c>
      <c r="I746" s="66">
        <v>26</v>
      </c>
      <c r="J746" s="66">
        <v>2</v>
      </c>
      <c r="K746" s="66">
        <v>3</v>
      </c>
      <c r="L746" s="66" t="s">
        <v>279</v>
      </c>
      <c r="M746" s="66" t="str">
        <f t="shared" si="14"/>
        <v>X</v>
      </c>
      <c r="N746" s="66" t="s">
        <v>1577</v>
      </c>
      <c r="O746" s="66" t="s">
        <v>1111</v>
      </c>
      <c r="P746" s="66">
        <v>0</v>
      </c>
      <c r="Q746" s="66"/>
      <c r="R746" s="51"/>
      <c r="S746" s="51"/>
      <c r="T746" s="51"/>
    </row>
    <row r="747" spans="1:20" ht="31.5">
      <c r="A747" s="63"/>
      <c r="B747" s="72"/>
      <c r="C747" s="61" t="s">
        <v>1551</v>
      </c>
      <c r="D747" s="72" t="s">
        <v>1525</v>
      </c>
      <c r="E747" s="63" t="s">
        <v>265</v>
      </c>
      <c r="F747" s="73">
        <v>137</v>
      </c>
      <c r="G747" s="64" t="str">
        <f t="shared" si="13"/>
        <v>K</v>
      </c>
      <c r="H747" s="73">
        <v>552</v>
      </c>
      <c r="I747" s="63">
        <v>15</v>
      </c>
      <c r="J747" s="63">
        <v>0</v>
      </c>
      <c r="K747" s="63">
        <v>2</v>
      </c>
      <c r="L747" s="63" t="s">
        <v>279</v>
      </c>
      <c r="M747" s="63" t="str">
        <f t="shared" si="14"/>
        <v>X</v>
      </c>
      <c r="N747" s="63" t="s">
        <v>1578</v>
      </c>
      <c r="O747" s="63" t="s">
        <v>1017</v>
      </c>
      <c r="P747" s="63">
        <v>0</v>
      </c>
      <c r="Q747" s="63"/>
      <c r="R747" s="51"/>
      <c r="S747" s="51"/>
      <c r="T747" s="51"/>
    </row>
    <row r="748" spans="1:20" ht="31.5">
      <c r="A748" s="66"/>
      <c r="B748" s="67"/>
      <c r="C748" s="68" t="s">
        <v>1551</v>
      </c>
      <c r="D748" s="67" t="s">
        <v>1579</v>
      </c>
      <c r="E748" s="66" t="s">
        <v>270</v>
      </c>
      <c r="F748" s="74">
        <v>193</v>
      </c>
      <c r="G748" s="70" t="str">
        <f t="shared" si="13"/>
        <v>K</v>
      </c>
      <c r="H748" s="74">
        <v>978</v>
      </c>
      <c r="I748" s="66">
        <v>23</v>
      </c>
      <c r="J748" s="66">
        <v>1</v>
      </c>
      <c r="K748" s="66">
        <v>4</v>
      </c>
      <c r="L748" s="66" t="s">
        <v>1117</v>
      </c>
      <c r="M748" s="66" t="str">
        <f t="shared" si="14"/>
        <v>X</v>
      </c>
      <c r="N748" s="66" t="s">
        <v>1558</v>
      </c>
      <c r="O748" s="66" t="s">
        <v>1580</v>
      </c>
      <c r="P748" s="66">
        <v>0</v>
      </c>
      <c r="Q748" s="66"/>
      <c r="R748" s="51"/>
      <c r="S748" s="51"/>
      <c r="T748" s="51"/>
    </row>
    <row r="749" spans="1:20" ht="31.5">
      <c r="A749" s="63"/>
      <c r="B749" s="72"/>
      <c r="C749" s="61" t="s">
        <v>1551</v>
      </c>
      <c r="D749" s="72" t="s">
        <v>411</v>
      </c>
      <c r="E749" s="63" t="s">
        <v>270</v>
      </c>
      <c r="F749" s="73">
        <v>251</v>
      </c>
      <c r="G749" s="64" t="str">
        <f t="shared" si="13"/>
        <v>K</v>
      </c>
      <c r="H749" s="73">
        <v>1156</v>
      </c>
      <c r="I749" s="63">
        <v>30</v>
      </c>
      <c r="J749" s="63">
        <v>2</v>
      </c>
      <c r="K749" s="63">
        <v>4</v>
      </c>
      <c r="L749" s="63" t="s">
        <v>279</v>
      </c>
      <c r="M749" s="63" t="str">
        <f t="shared" si="14"/>
        <v>X</v>
      </c>
      <c r="N749" s="63" t="s">
        <v>1581</v>
      </c>
      <c r="O749" s="63" t="s">
        <v>1011</v>
      </c>
      <c r="P749" s="63">
        <v>0</v>
      </c>
      <c r="Q749" s="63"/>
      <c r="R749" s="51"/>
      <c r="S749" s="51"/>
      <c r="T749" s="51"/>
    </row>
    <row r="750" spans="1:20" ht="31.5">
      <c r="A750" s="66"/>
      <c r="B750" s="67"/>
      <c r="C750" s="68" t="s">
        <v>1551</v>
      </c>
      <c r="D750" s="67" t="s">
        <v>1582</v>
      </c>
      <c r="E750" s="66" t="s">
        <v>265</v>
      </c>
      <c r="F750" s="74">
        <v>149</v>
      </c>
      <c r="G750" s="70" t="str">
        <f t="shared" si="13"/>
        <v>K</v>
      </c>
      <c r="H750" s="74">
        <v>739</v>
      </c>
      <c r="I750" s="66">
        <v>12</v>
      </c>
      <c r="J750" s="66">
        <v>2</v>
      </c>
      <c r="K750" s="66">
        <v>2</v>
      </c>
      <c r="L750" s="66" t="s">
        <v>290</v>
      </c>
      <c r="M750" s="66" t="str">
        <f t="shared" si="14"/>
        <v>C</v>
      </c>
      <c r="N750" s="66" t="s">
        <v>1583</v>
      </c>
      <c r="O750" s="66" t="s">
        <v>1584</v>
      </c>
      <c r="P750" s="66">
        <v>0</v>
      </c>
      <c r="Q750" s="66"/>
      <c r="R750" s="51"/>
      <c r="S750" s="51"/>
      <c r="T750" s="51"/>
    </row>
    <row r="751" spans="1:20" ht="31.5">
      <c r="A751" s="63"/>
      <c r="B751" s="72"/>
      <c r="C751" s="61" t="s">
        <v>1551</v>
      </c>
      <c r="D751" s="72" t="s">
        <v>1585</v>
      </c>
      <c r="E751" s="63" t="s">
        <v>270</v>
      </c>
      <c r="F751" s="73">
        <v>206</v>
      </c>
      <c r="G751" s="64" t="str">
        <f t="shared" si="13"/>
        <v>K</v>
      </c>
      <c r="H751" s="73">
        <v>991</v>
      </c>
      <c r="I751" s="63">
        <v>16</v>
      </c>
      <c r="J751" s="63">
        <v>1</v>
      </c>
      <c r="K751" s="63">
        <v>3</v>
      </c>
      <c r="L751" s="63" t="s">
        <v>290</v>
      </c>
      <c r="M751" s="63" t="str">
        <f t="shared" si="14"/>
        <v>C</v>
      </c>
      <c r="N751" s="63" t="s">
        <v>1586</v>
      </c>
      <c r="O751" s="63" t="s">
        <v>985</v>
      </c>
      <c r="P751" s="63">
        <v>0</v>
      </c>
      <c r="Q751" s="63"/>
      <c r="R751" s="51"/>
      <c r="S751" s="51"/>
      <c r="T751" s="51"/>
    </row>
    <row r="752" spans="1:20" ht="31.5">
      <c r="A752" s="66"/>
      <c r="B752" s="67"/>
      <c r="C752" s="68" t="s">
        <v>1551</v>
      </c>
      <c r="D752" s="67" t="s">
        <v>1587</v>
      </c>
      <c r="E752" s="66" t="s">
        <v>270</v>
      </c>
      <c r="F752" s="74">
        <v>290</v>
      </c>
      <c r="G752" s="70" t="str">
        <f t="shared" si="13"/>
        <v>K</v>
      </c>
      <c r="H752" s="74">
        <v>1336</v>
      </c>
      <c r="I752" s="66">
        <v>26</v>
      </c>
      <c r="J752" s="66">
        <v>1</v>
      </c>
      <c r="K752" s="66">
        <v>1</v>
      </c>
      <c r="L752" s="66" t="s">
        <v>543</v>
      </c>
      <c r="M752" s="66" t="str">
        <f t="shared" si="14"/>
        <v>X</v>
      </c>
      <c r="N752" s="66" t="s">
        <v>1588</v>
      </c>
      <c r="O752" s="66" t="s">
        <v>1436</v>
      </c>
      <c r="P752" s="66">
        <v>0</v>
      </c>
      <c r="Q752" s="66"/>
      <c r="R752" s="51"/>
      <c r="S752" s="51"/>
      <c r="T752" s="51"/>
    </row>
    <row r="753" spans="1:20" ht="31.5">
      <c r="A753" s="63"/>
      <c r="B753" s="72"/>
      <c r="C753" s="61" t="s">
        <v>1551</v>
      </c>
      <c r="D753" s="72" t="s">
        <v>1589</v>
      </c>
      <c r="E753" s="63" t="s">
        <v>300</v>
      </c>
      <c r="F753" s="73">
        <v>105</v>
      </c>
      <c r="G753" s="64" t="str">
        <f t="shared" si="13"/>
        <v>K</v>
      </c>
      <c r="H753" s="73">
        <v>506</v>
      </c>
      <c r="I753" s="63">
        <v>22</v>
      </c>
      <c r="J753" s="63">
        <v>2</v>
      </c>
      <c r="K753" s="63">
        <v>3</v>
      </c>
      <c r="L753" s="63" t="s">
        <v>290</v>
      </c>
      <c r="M753" s="63" t="str">
        <f t="shared" si="14"/>
        <v>C</v>
      </c>
      <c r="N753" s="63" t="s">
        <v>1590</v>
      </c>
      <c r="O753" s="63" t="s">
        <v>985</v>
      </c>
      <c r="P753" s="63">
        <v>0</v>
      </c>
      <c r="Q753" s="63"/>
      <c r="R753" s="51"/>
      <c r="S753" s="51"/>
      <c r="T753" s="51"/>
    </row>
    <row r="754" spans="1:20" ht="31.5">
      <c r="A754" s="66"/>
      <c r="B754" s="67"/>
      <c r="C754" s="68" t="s">
        <v>1551</v>
      </c>
      <c r="D754" s="67" t="s">
        <v>1591</v>
      </c>
      <c r="E754" s="66" t="s">
        <v>300</v>
      </c>
      <c r="F754" s="74">
        <v>110</v>
      </c>
      <c r="G754" s="70" t="str">
        <f t="shared" si="13"/>
        <v>K</v>
      </c>
      <c r="H754" s="74">
        <v>554</v>
      </c>
      <c r="I754" s="66">
        <v>15</v>
      </c>
      <c r="J754" s="66">
        <v>1</v>
      </c>
      <c r="K754" s="66">
        <v>2</v>
      </c>
      <c r="L754" s="66" t="s">
        <v>543</v>
      </c>
      <c r="M754" s="66" t="str">
        <f t="shared" si="14"/>
        <v>X</v>
      </c>
      <c r="N754" s="66" t="s">
        <v>1592</v>
      </c>
      <c r="O754" s="66" t="s">
        <v>985</v>
      </c>
      <c r="P754" s="66">
        <v>0</v>
      </c>
      <c r="Q754" s="66"/>
      <c r="R754" s="51"/>
      <c r="S754" s="51"/>
      <c r="T754" s="51"/>
    </row>
    <row r="755" spans="1:20" ht="31.5">
      <c r="A755" s="63"/>
      <c r="B755" s="72"/>
      <c r="C755" s="61" t="s">
        <v>1551</v>
      </c>
      <c r="D755" s="72" t="s">
        <v>1593</v>
      </c>
      <c r="E755" s="63" t="s">
        <v>265</v>
      </c>
      <c r="F755" s="73">
        <v>119</v>
      </c>
      <c r="G755" s="64" t="str">
        <f t="shared" si="13"/>
        <v>K</v>
      </c>
      <c r="H755" s="73">
        <v>560</v>
      </c>
      <c r="I755" s="63">
        <v>13</v>
      </c>
      <c r="J755" s="63">
        <v>2</v>
      </c>
      <c r="K755" s="63">
        <v>1</v>
      </c>
      <c r="L755" s="63" t="s">
        <v>290</v>
      </c>
      <c r="M755" s="63" t="str">
        <f t="shared" si="14"/>
        <v>C</v>
      </c>
      <c r="N755" s="63" t="s">
        <v>1594</v>
      </c>
      <c r="O755" s="63" t="s">
        <v>985</v>
      </c>
      <c r="P755" s="63">
        <v>0</v>
      </c>
      <c r="Q755" s="63"/>
      <c r="R755" s="51"/>
      <c r="S755" s="51"/>
      <c r="T755" s="51"/>
    </row>
    <row r="756" spans="1:20" ht="31.5">
      <c r="A756" s="66"/>
      <c r="B756" s="67"/>
      <c r="C756" s="68" t="s">
        <v>1551</v>
      </c>
      <c r="D756" s="67" t="s">
        <v>1595</v>
      </c>
      <c r="E756" s="66" t="s">
        <v>265</v>
      </c>
      <c r="F756" s="74">
        <v>137</v>
      </c>
      <c r="G756" s="70" t="str">
        <f t="shared" si="13"/>
        <v>K</v>
      </c>
      <c r="H756" s="74">
        <v>646</v>
      </c>
      <c r="I756" s="66">
        <v>14</v>
      </c>
      <c r="J756" s="66">
        <v>2</v>
      </c>
      <c r="K756" s="66">
        <v>5</v>
      </c>
      <c r="L756" s="66" t="s">
        <v>290</v>
      </c>
      <c r="M756" s="66" t="str">
        <f t="shared" si="14"/>
        <v>C</v>
      </c>
      <c r="N756" s="66" t="s">
        <v>1596</v>
      </c>
      <c r="O756" s="66" t="s">
        <v>1580</v>
      </c>
      <c r="P756" s="66">
        <v>0</v>
      </c>
      <c r="Q756" s="66"/>
      <c r="R756" s="51"/>
      <c r="S756" s="51"/>
      <c r="T756" s="51"/>
    </row>
    <row r="757" spans="1:20" ht="31.5">
      <c r="A757" s="63"/>
      <c r="B757" s="72"/>
      <c r="C757" s="61" t="s">
        <v>1551</v>
      </c>
      <c r="D757" s="72" t="s">
        <v>1597</v>
      </c>
      <c r="E757" s="63" t="s">
        <v>270</v>
      </c>
      <c r="F757" s="73">
        <v>210</v>
      </c>
      <c r="G757" s="64" t="str">
        <f t="shared" si="13"/>
        <v>K</v>
      </c>
      <c r="H757" s="73">
        <v>1017</v>
      </c>
      <c r="I757" s="63">
        <v>17</v>
      </c>
      <c r="J757" s="63">
        <v>2</v>
      </c>
      <c r="K757" s="63">
        <v>4</v>
      </c>
      <c r="L757" s="63" t="s">
        <v>460</v>
      </c>
      <c r="M757" s="63" t="str">
        <f t="shared" si="14"/>
        <v>X</v>
      </c>
      <c r="N757" s="63" t="s">
        <v>1598</v>
      </c>
      <c r="O757" s="63" t="s">
        <v>985</v>
      </c>
      <c r="P757" s="63">
        <v>0</v>
      </c>
      <c r="Q757" s="63"/>
      <c r="R757" s="51"/>
      <c r="S757" s="51"/>
      <c r="T757" s="51"/>
    </row>
    <row r="758" spans="1:20" ht="31.5">
      <c r="A758" s="66"/>
      <c r="B758" s="67"/>
      <c r="C758" s="68" t="s">
        <v>1551</v>
      </c>
      <c r="D758" s="67" t="s">
        <v>1599</v>
      </c>
      <c r="E758" s="66" t="s">
        <v>265</v>
      </c>
      <c r="F758" s="74">
        <v>177</v>
      </c>
      <c r="G758" s="70" t="str">
        <f t="shared" si="13"/>
        <v>K</v>
      </c>
      <c r="H758" s="74">
        <v>883</v>
      </c>
      <c r="I758" s="66">
        <v>10</v>
      </c>
      <c r="J758" s="66">
        <v>3</v>
      </c>
      <c r="K758" s="66">
        <v>4</v>
      </c>
      <c r="L758" s="66" t="s">
        <v>290</v>
      </c>
      <c r="M758" s="66" t="str">
        <f t="shared" si="14"/>
        <v>C</v>
      </c>
      <c r="N758" s="66" t="s">
        <v>1600</v>
      </c>
      <c r="O758" s="66" t="s">
        <v>1142</v>
      </c>
      <c r="P758" s="66">
        <v>0</v>
      </c>
      <c r="Q758" s="66"/>
      <c r="R758" s="51"/>
      <c r="S758" s="51"/>
      <c r="T758" s="51"/>
    </row>
    <row r="759" spans="1:20" ht="31.5">
      <c r="A759" s="63"/>
      <c r="B759" s="72"/>
      <c r="C759" s="61" t="s">
        <v>1551</v>
      </c>
      <c r="D759" s="72" t="s">
        <v>1601</v>
      </c>
      <c r="E759" s="63" t="s">
        <v>270</v>
      </c>
      <c r="F759" s="73">
        <v>199</v>
      </c>
      <c r="G759" s="64" t="str">
        <f t="shared" si="13"/>
        <v>K</v>
      </c>
      <c r="H759" s="73">
        <v>814</v>
      </c>
      <c r="I759" s="63">
        <v>20</v>
      </c>
      <c r="J759" s="63">
        <v>2</v>
      </c>
      <c r="K759" s="63">
        <v>2</v>
      </c>
      <c r="L759" s="63" t="s">
        <v>318</v>
      </c>
      <c r="M759" s="63" t="str">
        <f t="shared" si="14"/>
        <v>X</v>
      </c>
      <c r="N759" s="63" t="s">
        <v>1602</v>
      </c>
      <c r="O759" s="63" t="s">
        <v>1119</v>
      </c>
      <c r="P759" s="63">
        <v>0</v>
      </c>
      <c r="Q759" s="63"/>
      <c r="R759" s="51"/>
      <c r="S759" s="51"/>
      <c r="T759" s="51"/>
    </row>
    <row r="760" spans="1:20" ht="31.5">
      <c r="A760" s="66"/>
      <c r="B760" s="67"/>
      <c r="C760" s="68" t="s">
        <v>1551</v>
      </c>
      <c r="D760" s="67" t="s">
        <v>1603</v>
      </c>
      <c r="E760" s="66" t="s">
        <v>265</v>
      </c>
      <c r="F760" s="74">
        <v>208</v>
      </c>
      <c r="G760" s="70" t="str">
        <f t="shared" si="13"/>
        <v>K</v>
      </c>
      <c r="H760" s="74">
        <v>459</v>
      </c>
      <c r="I760" s="66">
        <v>11</v>
      </c>
      <c r="J760" s="66">
        <v>1</v>
      </c>
      <c r="K760" s="66">
        <v>0</v>
      </c>
      <c r="L760" s="66" t="s">
        <v>778</v>
      </c>
      <c r="M760" s="66" t="str">
        <f t="shared" si="14"/>
        <v>X</v>
      </c>
      <c r="N760" s="66" t="s">
        <v>1558</v>
      </c>
      <c r="O760" s="66" t="s">
        <v>1428</v>
      </c>
      <c r="P760" s="66">
        <v>0</v>
      </c>
      <c r="Q760" s="66"/>
      <c r="R760" s="51"/>
      <c r="S760" s="51"/>
      <c r="T760" s="51"/>
    </row>
    <row r="761" spans="1:20" ht="31.5">
      <c r="A761" s="63"/>
      <c r="B761" s="72"/>
      <c r="C761" s="61" t="s">
        <v>1551</v>
      </c>
      <c r="D761" s="72" t="s">
        <v>1045</v>
      </c>
      <c r="E761" s="63" t="s">
        <v>270</v>
      </c>
      <c r="F761" s="73">
        <v>208</v>
      </c>
      <c r="G761" s="64" t="str">
        <f t="shared" si="13"/>
        <v>K</v>
      </c>
      <c r="H761" s="73">
        <v>900</v>
      </c>
      <c r="I761" s="63">
        <v>19</v>
      </c>
      <c r="J761" s="63">
        <v>0</v>
      </c>
      <c r="K761" s="63">
        <v>0</v>
      </c>
      <c r="L761" s="63" t="s">
        <v>279</v>
      </c>
      <c r="M761" s="63" t="str">
        <f t="shared" si="14"/>
        <v>X</v>
      </c>
      <c r="N761" s="63" t="s">
        <v>1604</v>
      </c>
      <c r="O761" s="63" t="s">
        <v>1011</v>
      </c>
      <c r="P761" s="63">
        <v>0</v>
      </c>
      <c r="Q761" s="63"/>
      <c r="R761" s="51"/>
      <c r="S761" s="51"/>
      <c r="T761" s="51"/>
    </row>
    <row r="762" spans="1:20" ht="31.5">
      <c r="A762" s="66"/>
      <c r="B762" s="67"/>
      <c r="C762" s="68" t="s">
        <v>1551</v>
      </c>
      <c r="D762" s="67" t="s">
        <v>1605</v>
      </c>
      <c r="E762" s="66" t="s">
        <v>265</v>
      </c>
      <c r="F762" s="74">
        <v>127</v>
      </c>
      <c r="G762" s="70" t="str">
        <f t="shared" si="13"/>
        <v>K</v>
      </c>
      <c r="H762" s="74">
        <v>643</v>
      </c>
      <c r="I762" s="66">
        <v>11</v>
      </c>
      <c r="J762" s="66">
        <v>2</v>
      </c>
      <c r="K762" s="66">
        <v>1</v>
      </c>
      <c r="L762" s="66" t="s">
        <v>266</v>
      </c>
      <c r="M762" s="66" t="str">
        <f t="shared" si="14"/>
        <v>X</v>
      </c>
      <c r="N762" s="66" t="s">
        <v>1598</v>
      </c>
      <c r="O762" s="66" t="s">
        <v>1606</v>
      </c>
      <c r="P762" s="66">
        <v>0</v>
      </c>
      <c r="Q762" s="66"/>
      <c r="R762" s="51"/>
      <c r="S762" s="51"/>
      <c r="T762" s="51"/>
    </row>
    <row r="763" spans="1:20" ht="31.5">
      <c r="A763" s="63"/>
      <c r="B763" s="72"/>
      <c r="C763" s="61" t="s">
        <v>1551</v>
      </c>
      <c r="D763" s="72" t="s">
        <v>1607</v>
      </c>
      <c r="E763" s="63" t="s">
        <v>300</v>
      </c>
      <c r="F763" s="73">
        <v>105</v>
      </c>
      <c r="G763" s="64" t="str">
        <f t="shared" si="13"/>
        <v>K</v>
      </c>
      <c r="H763" s="73">
        <v>530</v>
      </c>
      <c r="I763" s="63">
        <v>12</v>
      </c>
      <c r="J763" s="63">
        <v>1</v>
      </c>
      <c r="K763" s="63">
        <v>2</v>
      </c>
      <c r="L763" s="63" t="s">
        <v>290</v>
      </c>
      <c r="M763" s="63" t="str">
        <f t="shared" si="14"/>
        <v>C</v>
      </c>
      <c r="N763" s="63" t="s">
        <v>1608</v>
      </c>
      <c r="O763" s="63" t="s">
        <v>1606</v>
      </c>
      <c r="P763" s="63">
        <v>0</v>
      </c>
      <c r="Q763" s="63"/>
      <c r="R763" s="51"/>
      <c r="S763" s="51"/>
      <c r="T763" s="51"/>
    </row>
    <row r="764" spans="1:20" ht="31.5">
      <c r="A764" s="66"/>
      <c r="B764" s="67"/>
      <c r="C764" s="68" t="s">
        <v>1551</v>
      </c>
      <c r="D764" s="67" t="s">
        <v>1609</v>
      </c>
      <c r="E764" s="66" t="s">
        <v>270</v>
      </c>
      <c r="F764" s="74">
        <v>318</v>
      </c>
      <c r="G764" s="70" t="str">
        <f t="shared" si="13"/>
        <v>Đ</v>
      </c>
      <c r="H764" s="74">
        <v>1376</v>
      </c>
      <c r="I764" s="66">
        <v>48</v>
      </c>
      <c r="J764" s="66">
        <v>1</v>
      </c>
      <c r="K764" s="66">
        <v>1</v>
      </c>
      <c r="L764" s="66" t="s">
        <v>301</v>
      </c>
      <c r="M764" s="66" t="str">
        <f t="shared" si="14"/>
        <v>X</v>
      </c>
      <c r="N764" s="66" t="s">
        <v>1610</v>
      </c>
      <c r="O764" s="66" t="s">
        <v>1119</v>
      </c>
      <c r="P764" s="66">
        <v>0</v>
      </c>
      <c r="Q764" s="66"/>
      <c r="R764" s="51"/>
      <c r="S764" s="51"/>
      <c r="T764" s="51"/>
    </row>
    <row r="765" spans="1:20" ht="31.5">
      <c r="A765" s="63"/>
      <c r="B765" s="72"/>
      <c r="C765" s="61" t="s">
        <v>1551</v>
      </c>
      <c r="D765" s="72" t="s">
        <v>1611</v>
      </c>
      <c r="E765" s="63" t="s">
        <v>270</v>
      </c>
      <c r="F765" s="73">
        <v>234</v>
      </c>
      <c r="G765" s="64" t="str">
        <f t="shared" si="13"/>
        <v>K</v>
      </c>
      <c r="H765" s="73">
        <v>951</v>
      </c>
      <c r="I765" s="63">
        <v>28</v>
      </c>
      <c r="J765" s="63">
        <v>0</v>
      </c>
      <c r="K765" s="63">
        <v>4</v>
      </c>
      <c r="L765" s="63" t="s">
        <v>290</v>
      </c>
      <c r="M765" s="63" t="str">
        <f t="shared" si="14"/>
        <v>C</v>
      </c>
      <c r="N765" s="63" t="s">
        <v>1578</v>
      </c>
      <c r="O765" s="63" t="s">
        <v>1142</v>
      </c>
      <c r="P765" s="63">
        <v>0</v>
      </c>
      <c r="Q765" s="63"/>
      <c r="R765" s="51"/>
      <c r="S765" s="51"/>
      <c r="T765" s="51"/>
    </row>
    <row r="766" spans="1:20" ht="31.5">
      <c r="A766" s="66"/>
      <c r="B766" s="67"/>
      <c r="C766" s="68" t="s">
        <v>1551</v>
      </c>
      <c r="D766" s="67" t="s">
        <v>1612</v>
      </c>
      <c r="E766" s="66" t="s">
        <v>265</v>
      </c>
      <c r="F766" s="74">
        <v>157</v>
      </c>
      <c r="G766" s="70" t="str">
        <f t="shared" si="13"/>
        <v>K</v>
      </c>
      <c r="H766" s="74">
        <v>599</v>
      </c>
      <c r="I766" s="66">
        <v>8</v>
      </c>
      <c r="J766" s="66">
        <v>0</v>
      </c>
      <c r="K766" s="66">
        <v>0</v>
      </c>
      <c r="L766" s="66" t="s">
        <v>266</v>
      </c>
      <c r="M766" s="66" t="str">
        <f t="shared" si="14"/>
        <v>X</v>
      </c>
      <c r="N766" s="66" t="s">
        <v>1586</v>
      </c>
      <c r="O766" s="66" t="s">
        <v>1320</v>
      </c>
      <c r="P766" s="66">
        <v>0</v>
      </c>
      <c r="Q766" s="66"/>
      <c r="R766" s="51"/>
      <c r="S766" s="51"/>
      <c r="T766" s="51"/>
    </row>
    <row r="767" spans="1:20" ht="31.5">
      <c r="A767" s="63"/>
      <c r="B767" s="72"/>
      <c r="C767" s="61" t="s">
        <v>1551</v>
      </c>
      <c r="D767" s="72" t="s">
        <v>1613</v>
      </c>
      <c r="E767" s="63" t="s">
        <v>265</v>
      </c>
      <c r="F767" s="73">
        <v>112</v>
      </c>
      <c r="G767" s="64" t="str">
        <f t="shared" si="13"/>
        <v>K</v>
      </c>
      <c r="H767" s="73">
        <v>414</v>
      </c>
      <c r="I767" s="63">
        <v>13</v>
      </c>
      <c r="J767" s="63">
        <v>0</v>
      </c>
      <c r="K767" s="63">
        <v>1</v>
      </c>
      <c r="L767" s="63" t="s">
        <v>543</v>
      </c>
      <c r="M767" s="63" t="str">
        <f t="shared" si="14"/>
        <v>X</v>
      </c>
      <c r="N767" s="63" t="s">
        <v>1614</v>
      </c>
      <c r="O767" s="63" t="s">
        <v>1615</v>
      </c>
      <c r="P767" s="63">
        <v>0</v>
      </c>
      <c r="Q767" s="63"/>
      <c r="R767" s="51"/>
      <c r="S767" s="51"/>
      <c r="T767" s="51"/>
    </row>
    <row r="768" spans="1:20" ht="31.5">
      <c r="A768" s="66"/>
      <c r="B768" s="67"/>
      <c r="C768" s="68" t="s">
        <v>1551</v>
      </c>
      <c r="D768" s="67" t="s">
        <v>1467</v>
      </c>
      <c r="E768" s="66" t="s">
        <v>270</v>
      </c>
      <c r="F768" s="74">
        <v>186</v>
      </c>
      <c r="G768" s="70" t="str">
        <f t="shared" ref="G768:G796" si="20">IF(F768&gt;=300,"Đ","K")</f>
        <v>K</v>
      </c>
      <c r="H768" s="74">
        <v>811</v>
      </c>
      <c r="I768" s="66">
        <v>22</v>
      </c>
      <c r="J768" s="66">
        <v>0</v>
      </c>
      <c r="K768" s="66">
        <v>1</v>
      </c>
      <c r="L768" s="66" t="s">
        <v>543</v>
      </c>
      <c r="M768" s="66" t="str">
        <f t="shared" ref="M768:M796" si="21">LEFT(L768,1)</f>
        <v>X</v>
      </c>
      <c r="N768" s="66" t="s">
        <v>1616</v>
      </c>
      <c r="O768" s="66" t="s">
        <v>1151</v>
      </c>
      <c r="P768" s="66">
        <v>0</v>
      </c>
      <c r="Q768" s="66"/>
      <c r="R768" s="51"/>
      <c r="S768" s="51"/>
      <c r="T768" s="51"/>
    </row>
    <row r="769" spans="1:20" ht="31.5">
      <c r="A769" s="63"/>
      <c r="B769" s="72"/>
      <c r="C769" s="61" t="s">
        <v>1551</v>
      </c>
      <c r="D769" s="72" t="s">
        <v>1617</v>
      </c>
      <c r="E769" s="63" t="s">
        <v>265</v>
      </c>
      <c r="F769" s="73">
        <v>133</v>
      </c>
      <c r="G769" s="64" t="str">
        <f t="shared" si="20"/>
        <v>K</v>
      </c>
      <c r="H769" s="73">
        <v>745</v>
      </c>
      <c r="I769" s="63">
        <v>12</v>
      </c>
      <c r="J769" s="63">
        <v>1</v>
      </c>
      <c r="K769" s="63">
        <v>0</v>
      </c>
      <c r="L769" s="63" t="s">
        <v>1618</v>
      </c>
      <c r="M769" s="63" t="str">
        <f t="shared" si="21"/>
        <v>X</v>
      </c>
      <c r="N769" s="63" t="s">
        <v>1619</v>
      </c>
      <c r="O769" s="63" t="s">
        <v>1620</v>
      </c>
      <c r="P769" s="63">
        <v>0</v>
      </c>
      <c r="Q769" s="63"/>
      <c r="R769" s="51"/>
      <c r="S769" s="51"/>
      <c r="T769" s="51"/>
    </row>
    <row r="770" spans="1:20" ht="31.5">
      <c r="A770" s="66"/>
      <c r="B770" s="67"/>
      <c r="C770" s="68" t="s">
        <v>1551</v>
      </c>
      <c r="D770" s="67" t="s">
        <v>1621</v>
      </c>
      <c r="E770" s="66" t="s">
        <v>265</v>
      </c>
      <c r="F770" s="74">
        <v>160</v>
      </c>
      <c r="G770" s="70" t="str">
        <f t="shared" si="20"/>
        <v>K</v>
      </c>
      <c r="H770" s="74">
        <v>705</v>
      </c>
      <c r="I770" s="66">
        <v>10</v>
      </c>
      <c r="J770" s="66">
        <v>0</v>
      </c>
      <c r="K770" s="66">
        <v>0</v>
      </c>
      <c r="L770" s="66" t="s">
        <v>543</v>
      </c>
      <c r="M770" s="66" t="str">
        <f t="shared" si="21"/>
        <v>X</v>
      </c>
      <c r="N770" s="66" t="s">
        <v>1622</v>
      </c>
      <c r="O770" s="66" t="s">
        <v>1151</v>
      </c>
      <c r="P770" s="66">
        <v>0</v>
      </c>
      <c r="Q770" s="66"/>
      <c r="R770" s="51"/>
      <c r="S770" s="51"/>
      <c r="T770" s="51"/>
    </row>
    <row r="771" spans="1:20" ht="31.5">
      <c r="A771" s="63"/>
      <c r="B771" s="72"/>
      <c r="C771" s="61" t="s">
        <v>1551</v>
      </c>
      <c r="D771" s="72" t="s">
        <v>1623</v>
      </c>
      <c r="E771" s="63" t="s">
        <v>265</v>
      </c>
      <c r="F771" s="73">
        <v>156</v>
      </c>
      <c r="G771" s="64" t="str">
        <f t="shared" si="20"/>
        <v>K</v>
      </c>
      <c r="H771" s="73">
        <v>726</v>
      </c>
      <c r="I771" s="63">
        <v>17</v>
      </c>
      <c r="J771" s="63">
        <v>2</v>
      </c>
      <c r="K771" s="63">
        <v>0</v>
      </c>
      <c r="L771" s="63" t="s">
        <v>279</v>
      </c>
      <c r="M771" s="63" t="str">
        <f t="shared" si="21"/>
        <v>X</v>
      </c>
      <c r="N771" s="63" t="s">
        <v>1624</v>
      </c>
      <c r="O771" s="63" t="s">
        <v>1151</v>
      </c>
      <c r="P771" s="63">
        <v>0</v>
      </c>
      <c r="Q771" s="63"/>
      <c r="R771" s="51"/>
      <c r="S771" s="51"/>
      <c r="T771" s="51"/>
    </row>
    <row r="772" spans="1:20" ht="31.5">
      <c r="A772" s="66"/>
      <c r="B772" s="67"/>
      <c r="C772" s="68" t="s">
        <v>1551</v>
      </c>
      <c r="D772" s="67" t="s">
        <v>725</v>
      </c>
      <c r="E772" s="66" t="s">
        <v>265</v>
      </c>
      <c r="F772" s="74">
        <v>150</v>
      </c>
      <c r="G772" s="70" t="str">
        <f t="shared" si="20"/>
        <v>K</v>
      </c>
      <c r="H772" s="74">
        <v>754</v>
      </c>
      <c r="I772" s="66">
        <v>16</v>
      </c>
      <c r="J772" s="66">
        <v>2</v>
      </c>
      <c r="K772" s="66">
        <v>1</v>
      </c>
      <c r="L772" s="66" t="s">
        <v>290</v>
      </c>
      <c r="M772" s="66" t="str">
        <f t="shared" si="21"/>
        <v>C</v>
      </c>
      <c r="N772" s="66" t="s">
        <v>1625</v>
      </c>
      <c r="O772" s="66" t="s">
        <v>1584</v>
      </c>
      <c r="P772" s="66">
        <v>0</v>
      </c>
      <c r="Q772" s="66"/>
      <c r="R772" s="51"/>
      <c r="S772" s="51"/>
      <c r="T772" s="51"/>
    </row>
    <row r="773" spans="1:20" ht="31.5">
      <c r="A773" s="63"/>
      <c r="B773" s="72"/>
      <c r="C773" s="61" t="s">
        <v>1551</v>
      </c>
      <c r="D773" s="72" t="s">
        <v>1626</v>
      </c>
      <c r="E773" s="63" t="s">
        <v>265</v>
      </c>
      <c r="F773" s="73">
        <v>135</v>
      </c>
      <c r="G773" s="64" t="str">
        <f t="shared" si="20"/>
        <v>K</v>
      </c>
      <c r="H773" s="73">
        <v>623</v>
      </c>
      <c r="I773" s="63">
        <v>10</v>
      </c>
      <c r="J773" s="63">
        <v>1</v>
      </c>
      <c r="K773" s="63">
        <v>1</v>
      </c>
      <c r="L773" s="63" t="s">
        <v>290</v>
      </c>
      <c r="M773" s="63" t="str">
        <f t="shared" si="21"/>
        <v>C</v>
      </c>
      <c r="N773" s="63" t="s">
        <v>1600</v>
      </c>
      <c r="O773" s="63" t="s">
        <v>1627</v>
      </c>
      <c r="P773" s="63">
        <v>0</v>
      </c>
      <c r="Q773" s="63"/>
      <c r="R773" s="51"/>
      <c r="S773" s="51"/>
      <c r="T773" s="51"/>
    </row>
    <row r="774" spans="1:20" ht="31.5">
      <c r="A774" s="66"/>
      <c r="B774" s="67"/>
      <c r="C774" s="68" t="s">
        <v>1551</v>
      </c>
      <c r="D774" s="67" t="s">
        <v>1628</v>
      </c>
      <c r="E774" s="66" t="s">
        <v>265</v>
      </c>
      <c r="F774" s="74">
        <v>143</v>
      </c>
      <c r="G774" s="70" t="str">
        <f t="shared" si="20"/>
        <v>K</v>
      </c>
      <c r="H774" s="74">
        <v>706</v>
      </c>
      <c r="I774" s="66">
        <v>11</v>
      </c>
      <c r="J774" s="66">
        <v>1</v>
      </c>
      <c r="K774" s="66">
        <v>2</v>
      </c>
      <c r="L774" s="66" t="s">
        <v>543</v>
      </c>
      <c r="M774" s="66" t="str">
        <f t="shared" si="21"/>
        <v>X</v>
      </c>
      <c r="N774" s="66" t="s">
        <v>1625</v>
      </c>
      <c r="O774" s="66" t="s">
        <v>1142</v>
      </c>
      <c r="P774" s="66">
        <v>0</v>
      </c>
      <c r="Q774" s="66"/>
      <c r="R774" s="51"/>
      <c r="S774" s="51"/>
      <c r="T774" s="51"/>
    </row>
    <row r="775" spans="1:20" ht="31.5">
      <c r="A775" s="63"/>
      <c r="B775" s="72"/>
      <c r="C775" s="61" t="s">
        <v>1551</v>
      </c>
      <c r="D775" s="72" t="s">
        <v>1629</v>
      </c>
      <c r="E775" s="63" t="s">
        <v>300</v>
      </c>
      <c r="F775" s="73">
        <v>88</v>
      </c>
      <c r="G775" s="64" t="str">
        <f t="shared" si="20"/>
        <v>K</v>
      </c>
      <c r="H775" s="73">
        <v>395</v>
      </c>
      <c r="I775" s="63">
        <v>11</v>
      </c>
      <c r="J775" s="63">
        <v>0</v>
      </c>
      <c r="K775" s="63">
        <v>0</v>
      </c>
      <c r="L775" s="63" t="s">
        <v>766</v>
      </c>
      <c r="M775" s="63" t="str">
        <f t="shared" si="21"/>
        <v>X</v>
      </c>
      <c r="N775" s="63" t="s">
        <v>1630</v>
      </c>
      <c r="O775" s="63" t="s">
        <v>1580</v>
      </c>
      <c r="P775" s="63">
        <v>0</v>
      </c>
      <c r="Q775" s="63"/>
      <c r="R775" s="51"/>
      <c r="S775" s="51"/>
      <c r="T775" s="51"/>
    </row>
    <row r="776" spans="1:20" ht="31.5">
      <c r="A776" s="66"/>
      <c r="B776" s="67"/>
      <c r="C776" s="68" t="s">
        <v>1551</v>
      </c>
      <c r="D776" s="67" t="s">
        <v>1631</v>
      </c>
      <c r="E776" s="66" t="s">
        <v>300</v>
      </c>
      <c r="F776" s="74">
        <v>122</v>
      </c>
      <c r="G776" s="70" t="str">
        <f t="shared" si="20"/>
        <v>K</v>
      </c>
      <c r="H776" s="74">
        <v>564</v>
      </c>
      <c r="I776" s="66">
        <v>16</v>
      </c>
      <c r="J776" s="66">
        <v>0</v>
      </c>
      <c r="K776" s="66">
        <v>1</v>
      </c>
      <c r="L776" s="66" t="s">
        <v>543</v>
      </c>
      <c r="M776" s="66" t="str">
        <f t="shared" si="21"/>
        <v>X</v>
      </c>
      <c r="N776" s="66" t="s">
        <v>1632</v>
      </c>
      <c r="O776" s="66" t="s">
        <v>1119</v>
      </c>
      <c r="P776" s="66">
        <v>0</v>
      </c>
      <c r="Q776" s="66"/>
      <c r="R776" s="51"/>
      <c r="S776" s="51"/>
      <c r="T776" s="51"/>
    </row>
    <row r="777" spans="1:20" ht="31.5">
      <c r="A777" s="63"/>
      <c r="B777" s="72"/>
      <c r="C777" s="61" t="s">
        <v>1551</v>
      </c>
      <c r="D777" s="72" t="s">
        <v>1160</v>
      </c>
      <c r="E777" s="63" t="s">
        <v>265</v>
      </c>
      <c r="F777" s="73">
        <v>162</v>
      </c>
      <c r="G777" s="64" t="str">
        <f t="shared" si="20"/>
        <v>K</v>
      </c>
      <c r="H777" s="73">
        <v>728</v>
      </c>
      <c r="I777" s="63">
        <v>14</v>
      </c>
      <c r="J777" s="63">
        <v>1</v>
      </c>
      <c r="K777" s="63">
        <v>1</v>
      </c>
      <c r="L777" s="63" t="s">
        <v>543</v>
      </c>
      <c r="M777" s="63" t="str">
        <f t="shared" si="21"/>
        <v>X</v>
      </c>
      <c r="N777" s="63" t="s">
        <v>1581</v>
      </c>
      <c r="O777" s="63" t="s">
        <v>1011</v>
      </c>
      <c r="P777" s="63">
        <v>0</v>
      </c>
      <c r="Q777" s="63"/>
      <c r="R777" s="51"/>
      <c r="S777" s="51"/>
      <c r="T777" s="51"/>
    </row>
    <row r="778" spans="1:20" ht="31.5">
      <c r="A778" s="66"/>
      <c r="B778" s="67"/>
      <c r="C778" s="68" t="s">
        <v>1551</v>
      </c>
      <c r="D778" s="67" t="s">
        <v>1633</v>
      </c>
      <c r="E778" s="66" t="s">
        <v>270</v>
      </c>
      <c r="F778" s="74">
        <v>145</v>
      </c>
      <c r="G778" s="70" t="str">
        <f t="shared" si="20"/>
        <v>K</v>
      </c>
      <c r="H778" s="74">
        <v>620</v>
      </c>
      <c r="I778" s="66">
        <v>17</v>
      </c>
      <c r="J778" s="66">
        <v>2</v>
      </c>
      <c r="K778" s="66">
        <v>2</v>
      </c>
      <c r="L778" s="66" t="s">
        <v>543</v>
      </c>
      <c r="M778" s="66" t="str">
        <f t="shared" si="21"/>
        <v>X</v>
      </c>
      <c r="N778" s="66" t="s">
        <v>1558</v>
      </c>
      <c r="O778" s="66" t="s">
        <v>1580</v>
      </c>
      <c r="P778" s="66">
        <v>0</v>
      </c>
      <c r="Q778" s="66"/>
      <c r="R778" s="51"/>
      <c r="S778" s="51"/>
      <c r="T778" s="51"/>
    </row>
    <row r="779" spans="1:20" ht="31.5">
      <c r="A779" s="63"/>
      <c r="B779" s="72"/>
      <c r="C779" s="61" t="s">
        <v>1551</v>
      </c>
      <c r="D779" s="72" t="s">
        <v>1634</v>
      </c>
      <c r="E779" s="63" t="s">
        <v>270</v>
      </c>
      <c r="F779" s="73">
        <v>240</v>
      </c>
      <c r="G779" s="64" t="str">
        <f t="shared" si="20"/>
        <v>K</v>
      </c>
      <c r="H779" s="73">
        <v>1122</v>
      </c>
      <c r="I779" s="63">
        <v>22</v>
      </c>
      <c r="J779" s="63">
        <v>2</v>
      </c>
      <c r="K779" s="63">
        <v>2</v>
      </c>
      <c r="L779" s="63" t="s">
        <v>543</v>
      </c>
      <c r="M779" s="63" t="str">
        <f t="shared" si="21"/>
        <v>X</v>
      </c>
      <c r="N779" s="63" t="s">
        <v>1588</v>
      </c>
      <c r="O779" s="63" t="s">
        <v>1151</v>
      </c>
      <c r="P779" s="63">
        <v>0</v>
      </c>
      <c r="Q779" s="63"/>
      <c r="R779" s="51"/>
      <c r="S779" s="51"/>
      <c r="T779" s="51"/>
    </row>
    <row r="780" spans="1:20" ht="31.5">
      <c r="A780" s="66"/>
      <c r="B780" s="67"/>
      <c r="C780" s="68" t="s">
        <v>1551</v>
      </c>
      <c r="D780" s="67" t="s">
        <v>517</v>
      </c>
      <c r="E780" s="66" t="s">
        <v>265</v>
      </c>
      <c r="F780" s="74">
        <v>138</v>
      </c>
      <c r="G780" s="70" t="str">
        <f t="shared" si="20"/>
        <v>K</v>
      </c>
      <c r="H780" s="74">
        <v>539</v>
      </c>
      <c r="I780" s="66">
        <v>16</v>
      </c>
      <c r="J780" s="66">
        <v>0</v>
      </c>
      <c r="K780" s="66">
        <v>0</v>
      </c>
      <c r="L780" s="66" t="s">
        <v>351</v>
      </c>
      <c r="M780" s="66" t="str">
        <f t="shared" si="21"/>
        <v>X</v>
      </c>
      <c r="N780" s="66" t="s">
        <v>1635</v>
      </c>
      <c r="O780" s="66" t="s">
        <v>1428</v>
      </c>
      <c r="P780" s="66">
        <v>0</v>
      </c>
      <c r="Q780" s="66"/>
      <c r="R780" s="51"/>
      <c r="S780" s="51"/>
      <c r="T780" s="51"/>
    </row>
    <row r="781" spans="1:20" ht="31.5">
      <c r="A781" s="63"/>
      <c r="B781" s="72"/>
      <c r="C781" s="61" t="s">
        <v>1551</v>
      </c>
      <c r="D781" s="72" t="s">
        <v>1470</v>
      </c>
      <c r="E781" s="63" t="s">
        <v>270</v>
      </c>
      <c r="F781" s="73">
        <v>296</v>
      </c>
      <c r="G781" s="64" t="str">
        <f t="shared" si="20"/>
        <v>K</v>
      </c>
      <c r="H781" s="73">
        <v>1245</v>
      </c>
      <c r="I781" s="63">
        <v>25</v>
      </c>
      <c r="J781" s="63">
        <v>2</v>
      </c>
      <c r="K781" s="63">
        <v>1</v>
      </c>
      <c r="L781" s="63" t="s">
        <v>279</v>
      </c>
      <c r="M781" s="63" t="str">
        <f t="shared" si="21"/>
        <v>X</v>
      </c>
      <c r="N781" s="63" t="s">
        <v>1556</v>
      </c>
      <c r="O781" s="63" t="s">
        <v>1151</v>
      </c>
      <c r="P781" s="63">
        <v>0</v>
      </c>
      <c r="Q781" s="63"/>
      <c r="R781" s="51"/>
      <c r="S781" s="51"/>
      <c r="T781" s="51"/>
    </row>
    <row r="782" spans="1:20" ht="31.5">
      <c r="A782" s="66"/>
      <c r="B782" s="67"/>
      <c r="C782" s="68" t="s">
        <v>1551</v>
      </c>
      <c r="D782" s="67" t="s">
        <v>1636</v>
      </c>
      <c r="E782" s="66" t="s">
        <v>270</v>
      </c>
      <c r="F782" s="74">
        <v>211</v>
      </c>
      <c r="G782" s="70" t="str">
        <f t="shared" si="20"/>
        <v>K</v>
      </c>
      <c r="H782" s="74">
        <v>874</v>
      </c>
      <c r="I782" s="66">
        <v>18</v>
      </c>
      <c r="J782" s="66">
        <v>0</v>
      </c>
      <c r="K782" s="66">
        <v>1</v>
      </c>
      <c r="L782" s="66" t="s">
        <v>279</v>
      </c>
      <c r="M782" s="66" t="str">
        <f t="shared" si="21"/>
        <v>X</v>
      </c>
      <c r="N782" s="66" t="s">
        <v>1637</v>
      </c>
      <c r="O782" s="66" t="s">
        <v>1142</v>
      </c>
      <c r="P782" s="66">
        <v>0</v>
      </c>
      <c r="Q782" s="66"/>
      <c r="R782" s="51"/>
      <c r="S782" s="51"/>
      <c r="T782" s="51"/>
    </row>
    <row r="783" spans="1:20" ht="31.5">
      <c r="A783" s="63"/>
      <c r="B783" s="72"/>
      <c r="C783" s="61" t="s">
        <v>1551</v>
      </c>
      <c r="D783" s="72" t="s">
        <v>1638</v>
      </c>
      <c r="E783" s="63" t="s">
        <v>265</v>
      </c>
      <c r="F783" s="73">
        <v>190</v>
      </c>
      <c r="G783" s="64" t="str">
        <f t="shared" si="20"/>
        <v>K</v>
      </c>
      <c r="H783" s="73">
        <v>798</v>
      </c>
      <c r="I783" s="63">
        <v>12</v>
      </c>
      <c r="J783" s="63">
        <v>2</v>
      </c>
      <c r="K783" s="63">
        <v>3</v>
      </c>
      <c r="L783" s="63" t="s">
        <v>543</v>
      </c>
      <c r="M783" s="63" t="str">
        <f t="shared" si="21"/>
        <v>X</v>
      </c>
      <c r="N783" s="63" t="s">
        <v>1625</v>
      </c>
      <c r="O783" s="63" t="s">
        <v>985</v>
      </c>
      <c r="P783" s="63">
        <v>0</v>
      </c>
      <c r="Q783" s="63"/>
      <c r="R783" s="51"/>
      <c r="S783" s="51"/>
      <c r="T783" s="51"/>
    </row>
    <row r="784" spans="1:20" ht="31.5">
      <c r="A784" s="66"/>
      <c r="B784" s="67"/>
      <c r="C784" s="68" t="s">
        <v>1551</v>
      </c>
      <c r="D784" s="67" t="s">
        <v>1493</v>
      </c>
      <c r="E784" s="66" t="s">
        <v>265</v>
      </c>
      <c r="F784" s="74">
        <v>130</v>
      </c>
      <c r="G784" s="70" t="str">
        <f t="shared" si="20"/>
        <v>K</v>
      </c>
      <c r="H784" s="74">
        <v>509</v>
      </c>
      <c r="I784" s="66">
        <v>13</v>
      </c>
      <c r="J784" s="66">
        <v>0</v>
      </c>
      <c r="K784" s="66">
        <v>1</v>
      </c>
      <c r="L784" s="66" t="s">
        <v>266</v>
      </c>
      <c r="M784" s="66" t="str">
        <f t="shared" si="21"/>
        <v>X</v>
      </c>
      <c r="N784" s="66" t="s">
        <v>1556</v>
      </c>
      <c r="O784" s="66" t="s">
        <v>1639</v>
      </c>
      <c r="P784" s="66">
        <v>0</v>
      </c>
      <c r="Q784" s="66"/>
      <c r="R784" s="51"/>
      <c r="S784" s="51"/>
      <c r="T784" s="51"/>
    </row>
    <row r="785" spans="1:20" ht="31.5">
      <c r="A785" s="63"/>
      <c r="B785" s="72"/>
      <c r="C785" s="61" t="s">
        <v>1551</v>
      </c>
      <c r="D785" s="72" t="s">
        <v>1640</v>
      </c>
      <c r="E785" s="63" t="s">
        <v>270</v>
      </c>
      <c r="F785" s="73">
        <v>215</v>
      </c>
      <c r="G785" s="64" t="str">
        <f t="shared" si="20"/>
        <v>K</v>
      </c>
      <c r="H785" s="73">
        <v>840</v>
      </c>
      <c r="I785" s="63">
        <v>20</v>
      </c>
      <c r="J785" s="63">
        <v>2</v>
      </c>
      <c r="K785" s="63">
        <v>0</v>
      </c>
      <c r="L785" s="63" t="s">
        <v>543</v>
      </c>
      <c r="M785" s="63" t="str">
        <f t="shared" si="21"/>
        <v>X</v>
      </c>
      <c r="N785" s="63" t="s">
        <v>1641</v>
      </c>
      <c r="O785" s="63" t="s">
        <v>1108</v>
      </c>
      <c r="P785" s="63">
        <v>0</v>
      </c>
      <c r="Q785" s="63"/>
      <c r="R785" s="51"/>
      <c r="S785" s="51"/>
      <c r="T785" s="51"/>
    </row>
    <row r="786" spans="1:20" ht="31.5">
      <c r="A786" s="66"/>
      <c r="B786" s="67"/>
      <c r="C786" s="68" t="s">
        <v>1551</v>
      </c>
      <c r="D786" s="67" t="s">
        <v>1642</v>
      </c>
      <c r="E786" s="66" t="s">
        <v>270</v>
      </c>
      <c r="F786" s="74">
        <v>230</v>
      </c>
      <c r="G786" s="70" t="str">
        <f t="shared" si="20"/>
        <v>K</v>
      </c>
      <c r="H786" s="74">
        <v>928</v>
      </c>
      <c r="I786" s="66">
        <v>22</v>
      </c>
      <c r="J786" s="66">
        <v>0</v>
      </c>
      <c r="K786" s="66">
        <v>1</v>
      </c>
      <c r="L786" s="66" t="s">
        <v>543</v>
      </c>
      <c r="M786" s="66" t="str">
        <f t="shared" si="21"/>
        <v>X</v>
      </c>
      <c r="N786" s="66" t="s">
        <v>1594</v>
      </c>
      <c r="O786" s="66" t="s">
        <v>1151</v>
      </c>
      <c r="P786" s="66">
        <v>0</v>
      </c>
      <c r="Q786" s="66"/>
      <c r="R786" s="51"/>
      <c r="S786" s="51"/>
      <c r="T786" s="51"/>
    </row>
    <row r="787" spans="1:20" ht="31.5">
      <c r="A787" s="63"/>
      <c r="B787" s="72"/>
      <c r="C787" s="61" t="s">
        <v>1551</v>
      </c>
      <c r="D787" s="72" t="s">
        <v>1643</v>
      </c>
      <c r="E787" s="63" t="s">
        <v>270</v>
      </c>
      <c r="F787" s="73">
        <v>203</v>
      </c>
      <c r="G787" s="64" t="str">
        <f t="shared" si="20"/>
        <v>K</v>
      </c>
      <c r="H787" s="73">
        <v>884</v>
      </c>
      <c r="I787" s="63">
        <v>17</v>
      </c>
      <c r="J787" s="63">
        <v>0</v>
      </c>
      <c r="K787" s="63">
        <v>0</v>
      </c>
      <c r="L787" s="63" t="s">
        <v>279</v>
      </c>
      <c r="M787" s="63" t="str">
        <f t="shared" si="21"/>
        <v>X</v>
      </c>
      <c r="N787" s="63" t="s">
        <v>1608</v>
      </c>
      <c r="O787" s="63" t="s">
        <v>1119</v>
      </c>
      <c r="P787" s="63">
        <v>0</v>
      </c>
      <c r="Q787" s="63"/>
      <c r="R787" s="51"/>
      <c r="S787" s="51"/>
      <c r="T787" s="51"/>
    </row>
    <row r="788" spans="1:20" ht="31.5">
      <c r="A788" s="66"/>
      <c r="B788" s="67"/>
      <c r="C788" s="68" t="s">
        <v>1551</v>
      </c>
      <c r="D788" s="67" t="s">
        <v>1468</v>
      </c>
      <c r="E788" s="66" t="s">
        <v>270</v>
      </c>
      <c r="F788" s="74">
        <v>258</v>
      </c>
      <c r="G788" s="70" t="str">
        <f t="shared" si="20"/>
        <v>K</v>
      </c>
      <c r="H788" s="74">
        <v>920</v>
      </c>
      <c r="I788" s="66">
        <v>26</v>
      </c>
      <c r="J788" s="66">
        <v>0</v>
      </c>
      <c r="K788" s="66">
        <v>1</v>
      </c>
      <c r="L788" s="66" t="s">
        <v>279</v>
      </c>
      <c r="M788" s="66" t="str">
        <f t="shared" si="21"/>
        <v>X</v>
      </c>
      <c r="N788" s="66" t="s">
        <v>1567</v>
      </c>
      <c r="O788" s="66" t="s">
        <v>1008</v>
      </c>
      <c r="P788" s="66">
        <v>0</v>
      </c>
      <c r="Q788" s="66"/>
      <c r="R788" s="51"/>
      <c r="S788" s="51"/>
      <c r="T788" s="51"/>
    </row>
    <row r="789" spans="1:20" ht="31.5">
      <c r="A789" s="63"/>
      <c r="B789" s="72"/>
      <c r="C789" s="61" t="s">
        <v>1551</v>
      </c>
      <c r="D789" s="72" t="s">
        <v>1644</v>
      </c>
      <c r="E789" s="63" t="s">
        <v>265</v>
      </c>
      <c r="F789" s="73">
        <v>152</v>
      </c>
      <c r="G789" s="64" t="str">
        <f t="shared" si="20"/>
        <v>K</v>
      </c>
      <c r="H789" s="73">
        <v>796</v>
      </c>
      <c r="I789" s="63">
        <v>12</v>
      </c>
      <c r="J789" s="63">
        <v>2</v>
      </c>
      <c r="K789" s="63">
        <v>1</v>
      </c>
      <c r="L789" s="63" t="s">
        <v>290</v>
      </c>
      <c r="M789" s="63" t="str">
        <f t="shared" si="21"/>
        <v>C</v>
      </c>
      <c r="N789" s="63" t="s">
        <v>1645</v>
      </c>
      <c r="O789" s="63" t="s">
        <v>1580</v>
      </c>
      <c r="P789" s="63">
        <v>0</v>
      </c>
      <c r="Q789" s="63"/>
      <c r="R789" s="51"/>
      <c r="S789" s="51"/>
      <c r="T789" s="51"/>
    </row>
    <row r="790" spans="1:20" ht="31.5">
      <c r="A790" s="66"/>
      <c r="B790" s="67"/>
      <c r="C790" s="68" t="s">
        <v>1551</v>
      </c>
      <c r="D790" s="67" t="s">
        <v>1646</v>
      </c>
      <c r="E790" s="66" t="s">
        <v>270</v>
      </c>
      <c r="F790" s="74">
        <v>212</v>
      </c>
      <c r="G790" s="70" t="str">
        <f t="shared" si="20"/>
        <v>K</v>
      </c>
      <c r="H790" s="74">
        <v>904</v>
      </c>
      <c r="I790" s="66">
        <v>9</v>
      </c>
      <c r="J790" s="66">
        <v>4</v>
      </c>
      <c r="K790" s="66">
        <v>2</v>
      </c>
      <c r="L790" s="66" t="s">
        <v>301</v>
      </c>
      <c r="M790" s="66" t="str">
        <f t="shared" si="21"/>
        <v>X</v>
      </c>
      <c r="N790" s="66" t="s">
        <v>1647</v>
      </c>
      <c r="O790" s="66" t="s">
        <v>1142</v>
      </c>
      <c r="P790" s="66">
        <v>0</v>
      </c>
      <c r="Q790" s="66"/>
      <c r="R790" s="51"/>
      <c r="S790" s="51"/>
      <c r="T790" s="51"/>
    </row>
    <row r="791" spans="1:20" ht="31.5">
      <c r="A791" s="63"/>
      <c r="B791" s="72"/>
      <c r="C791" s="61" t="s">
        <v>1551</v>
      </c>
      <c r="D791" s="72" t="s">
        <v>1648</v>
      </c>
      <c r="E791" s="63" t="s">
        <v>270</v>
      </c>
      <c r="F791" s="73">
        <v>211</v>
      </c>
      <c r="G791" s="64" t="str">
        <f t="shared" si="20"/>
        <v>K</v>
      </c>
      <c r="H791" s="73">
        <v>832</v>
      </c>
      <c r="I791" s="63">
        <v>27</v>
      </c>
      <c r="J791" s="63">
        <v>0</v>
      </c>
      <c r="K791" s="63">
        <v>0</v>
      </c>
      <c r="L791" s="63" t="s">
        <v>1649</v>
      </c>
      <c r="M791" s="63" t="str">
        <f t="shared" si="21"/>
        <v>X</v>
      </c>
      <c r="N791" s="63" t="s">
        <v>1650</v>
      </c>
      <c r="O791" s="63" t="s">
        <v>1131</v>
      </c>
      <c r="P791" s="63">
        <v>0</v>
      </c>
      <c r="Q791" s="63"/>
      <c r="R791" s="51"/>
      <c r="S791" s="51"/>
      <c r="T791" s="51"/>
    </row>
    <row r="792" spans="1:20" ht="31.5">
      <c r="A792" s="66"/>
      <c r="B792" s="67"/>
      <c r="C792" s="68" t="s">
        <v>1551</v>
      </c>
      <c r="D792" s="67" t="s">
        <v>1651</v>
      </c>
      <c r="E792" s="66" t="s">
        <v>300</v>
      </c>
      <c r="F792" s="74">
        <v>122</v>
      </c>
      <c r="G792" s="70" t="str">
        <f t="shared" si="20"/>
        <v>K</v>
      </c>
      <c r="H792" s="74">
        <v>472</v>
      </c>
      <c r="I792" s="66">
        <v>5</v>
      </c>
      <c r="J792" s="66">
        <v>2</v>
      </c>
      <c r="K792" s="66">
        <v>0</v>
      </c>
      <c r="L792" s="66" t="s">
        <v>543</v>
      </c>
      <c r="M792" s="66" t="str">
        <f t="shared" si="21"/>
        <v>X</v>
      </c>
      <c r="N792" s="66" t="s">
        <v>1652</v>
      </c>
      <c r="O792" s="66" t="s">
        <v>1008</v>
      </c>
      <c r="P792" s="66">
        <v>0</v>
      </c>
      <c r="Q792" s="66"/>
      <c r="R792" s="51"/>
      <c r="S792" s="51"/>
      <c r="T792" s="51"/>
    </row>
    <row r="793" spans="1:20" ht="31.5">
      <c r="A793" s="63"/>
      <c r="B793" s="72"/>
      <c r="C793" s="61" t="s">
        <v>1551</v>
      </c>
      <c r="D793" s="72" t="s">
        <v>1653</v>
      </c>
      <c r="E793" s="63" t="s">
        <v>270</v>
      </c>
      <c r="F793" s="73">
        <v>238</v>
      </c>
      <c r="G793" s="64" t="str">
        <f t="shared" si="20"/>
        <v>K</v>
      </c>
      <c r="H793" s="73">
        <v>978</v>
      </c>
      <c r="I793" s="63">
        <v>23</v>
      </c>
      <c r="J793" s="63">
        <v>0</v>
      </c>
      <c r="K793" s="63">
        <v>2</v>
      </c>
      <c r="L793" s="63" t="s">
        <v>543</v>
      </c>
      <c r="M793" s="63" t="str">
        <f t="shared" si="21"/>
        <v>X</v>
      </c>
      <c r="N793" s="63" t="s">
        <v>1561</v>
      </c>
      <c r="O793" s="63" t="s">
        <v>1034</v>
      </c>
      <c r="P793" s="63">
        <v>0</v>
      </c>
      <c r="Q793" s="63"/>
      <c r="R793" s="51"/>
      <c r="S793" s="51"/>
      <c r="T793" s="51"/>
    </row>
    <row r="794" spans="1:20" ht="31.5">
      <c r="A794" s="66"/>
      <c r="B794" s="67"/>
      <c r="C794" s="68" t="s">
        <v>1551</v>
      </c>
      <c r="D794" s="67" t="s">
        <v>1654</v>
      </c>
      <c r="E794" s="66" t="s">
        <v>265</v>
      </c>
      <c r="F794" s="74">
        <v>111</v>
      </c>
      <c r="G794" s="70" t="str">
        <f t="shared" si="20"/>
        <v>K</v>
      </c>
      <c r="H794" s="74">
        <v>466</v>
      </c>
      <c r="I794" s="66">
        <v>6</v>
      </c>
      <c r="J794" s="66">
        <v>0</v>
      </c>
      <c r="K794" s="66">
        <v>1</v>
      </c>
      <c r="L794" s="66" t="s">
        <v>543</v>
      </c>
      <c r="M794" s="66" t="str">
        <f t="shared" si="21"/>
        <v>X</v>
      </c>
      <c r="N794" s="66" t="s">
        <v>1625</v>
      </c>
      <c r="O794" s="66" t="s">
        <v>1034</v>
      </c>
      <c r="P794" s="66">
        <v>0</v>
      </c>
      <c r="Q794" s="66"/>
      <c r="R794" s="51"/>
      <c r="S794" s="51"/>
      <c r="T794" s="51"/>
    </row>
    <row r="795" spans="1:20" ht="31.5">
      <c r="A795" s="63"/>
      <c r="B795" s="72"/>
      <c r="C795" s="61" t="s">
        <v>1551</v>
      </c>
      <c r="D795" s="72" t="s">
        <v>1655</v>
      </c>
      <c r="E795" s="63" t="s">
        <v>300</v>
      </c>
      <c r="F795" s="73">
        <v>105</v>
      </c>
      <c r="G795" s="64" t="str">
        <f t="shared" si="20"/>
        <v>K</v>
      </c>
      <c r="H795" s="73">
        <v>474</v>
      </c>
      <c r="I795" s="63">
        <v>7</v>
      </c>
      <c r="J795" s="63">
        <v>2</v>
      </c>
      <c r="K795" s="63">
        <v>1</v>
      </c>
      <c r="L795" s="63" t="s">
        <v>290</v>
      </c>
      <c r="M795" s="63" t="str">
        <f t="shared" si="21"/>
        <v>C</v>
      </c>
      <c r="N795" s="63" t="s">
        <v>1656</v>
      </c>
      <c r="O795" s="63" t="s">
        <v>1142</v>
      </c>
      <c r="P795" s="63">
        <v>0</v>
      </c>
      <c r="Q795" s="63"/>
      <c r="R795" s="51"/>
      <c r="S795" s="51"/>
      <c r="T795" s="51"/>
    </row>
    <row r="796" spans="1:20" ht="31.5">
      <c r="A796" s="66"/>
      <c r="B796" s="67"/>
      <c r="C796" s="68" t="s">
        <v>1551</v>
      </c>
      <c r="D796" s="67" t="s">
        <v>1657</v>
      </c>
      <c r="E796" s="66" t="s">
        <v>300</v>
      </c>
      <c r="F796" s="74">
        <v>95</v>
      </c>
      <c r="G796" s="70" t="str">
        <f t="shared" si="20"/>
        <v>K</v>
      </c>
      <c r="H796" s="74">
        <v>441</v>
      </c>
      <c r="I796" s="66">
        <v>10</v>
      </c>
      <c r="J796" s="66">
        <v>0</v>
      </c>
      <c r="K796" s="66">
        <v>3</v>
      </c>
      <c r="L796" s="66" t="s">
        <v>1618</v>
      </c>
      <c r="M796" s="66" t="str">
        <f t="shared" si="21"/>
        <v>X</v>
      </c>
      <c r="N796" s="66" t="s">
        <v>1658</v>
      </c>
      <c r="O796" s="66" t="s">
        <v>1142</v>
      </c>
      <c r="P796" s="66">
        <v>0</v>
      </c>
      <c r="Q796" s="66"/>
      <c r="R796" s="51"/>
      <c r="S796" s="51"/>
      <c r="T796" s="51"/>
    </row>
    <row r="797" spans="1:20">
      <c r="A797" s="51"/>
      <c r="B797" s="52"/>
      <c r="C797" s="53"/>
      <c r="D797" s="52"/>
      <c r="E797" s="51"/>
      <c r="F797" s="98"/>
      <c r="G797" s="98"/>
      <c r="H797" s="98"/>
      <c r="I797" s="51"/>
      <c r="J797" s="51"/>
      <c r="K797" s="51"/>
      <c r="L797" s="51"/>
      <c r="M797" s="51"/>
      <c r="N797" s="51"/>
      <c r="O797" s="51"/>
      <c r="P797" s="51"/>
      <c r="Q797" s="51"/>
      <c r="R797" s="51"/>
      <c r="S797" s="51"/>
      <c r="T797" s="51"/>
    </row>
    <row r="798" spans="1:20">
      <c r="A798" s="54"/>
      <c r="B798" s="54"/>
      <c r="C798" s="53"/>
      <c r="D798" s="54" t="s">
        <v>1659</v>
      </c>
      <c r="E798" s="54"/>
      <c r="F798" s="99">
        <f>SUM(F3:F796)</f>
        <v>153178</v>
      </c>
      <c r="G798" s="99"/>
      <c r="H798" s="99">
        <f t="shared" ref="H798:K798" si="22">SUM(H3:H796)</f>
        <v>606427</v>
      </c>
      <c r="I798" s="99">
        <f t="shared" si="22"/>
        <v>37242</v>
      </c>
      <c r="J798" s="99">
        <f t="shared" si="22"/>
        <v>997</v>
      </c>
      <c r="K798" s="99">
        <f t="shared" si="22"/>
        <v>1375</v>
      </c>
      <c r="L798" s="99"/>
      <c r="M798" s="99"/>
      <c r="N798" s="99"/>
      <c r="O798" s="99"/>
      <c r="P798" s="54"/>
      <c r="Q798" s="54"/>
      <c r="R798" s="54"/>
      <c r="S798" s="54"/>
      <c r="T798" s="54"/>
    </row>
    <row r="799" spans="1:20">
      <c r="A799" s="54"/>
      <c r="B799" s="54"/>
      <c r="C799" s="53"/>
      <c r="D799" s="54" t="s">
        <v>17</v>
      </c>
      <c r="E799" s="54"/>
      <c r="F799" s="99">
        <f>'77X'!F2355</f>
        <v>280229</v>
      </c>
      <c r="G799" s="99"/>
      <c r="H799" s="99">
        <f>'77X'!H2355</f>
        <v>1167318</v>
      </c>
      <c r="I799" s="99">
        <f>'77X'!I2355</f>
        <v>153349</v>
      </c>
      <c r="J799" s="99">
        <f>'77X'!J2355</f>
        <v>17989</v>
      </c>
      <c r="K799" s="99">
        <f>'77X'!K2355</f>
        <v>13428</v>
      </c>
      <c r="L799" s="54"/>
      <c r="M799" s="54"/>
      <c r="N799" s="54"/>
      <c r="O799" s="54"/>
      <c r="P799" s="54"/>
      <c r="Q799" s="54"/>
      <c r="R799" s="54"/>
      <c r="S799" s="54"/>
      <c r="T799" s="54"/>
    </row>
    <row r="800" spans="1:20">
      <c r="A800" s="100"/>
      <c r="B800" s="100"/>
      <c r="C800" s="53"/>
      <c r="D800" s="100" t="s">
        <v>1660</v>
      </c>
      <c r="E800" s="100"/>
      <c r="F800" s="101">
        <f>SUM(F798:F799)</f>
        <v>433407</v>
      </c>
      <c r="G800" s="101"/>
      <c r="H800" s="101">
        <f t="shared" ref="H800:K800" si="23">SUM(H798:H799)</f>
        <v>1773745</v>
      </c>
      <c r="I800" s="101">
        <f t="shared" si="23"/>
        <v>190591</v>
      </c>
      <c r="J800" s="101">
        <f t="shared" si="23"/>
        <v>18986</v>
      </c>
      <c r="K800" s="101">
        <f t="shared" si="23"/>
        <v>14803</v>
      </c>
      <c r="L800" s="100"/>
      <c r="M800" s="100"/>
      <c r="N800" s="100"/>
      <c r="O800" s="100"/>
      <c r="P800" s="100"/>
      <c r="Q800" s="100"/>
      <c r="R800" s="100"/>
      <c r="S800" s="100"/>
      <c r="T800" s="100"/>
    </row>
    <row r="801" spans="1:20">
      <c r="A801" s="51"/>
      <c r="B801" s="52"/>
      <c r="C801" s="53"/>
      <c r="D801" s="52"/>
      <c r="E801" s="51"/>
      <c r="F801" s="98"/>
      <c r="G801" s="98"/>
      <c r="H801" s="98"/>
      <c r="I801" s="51"/>
      <c r="J801" s="51"/>
      <c r="K801" s="51"/>
      <c r="L801" s="51"/>
      <c r="M801" s="51"/>
      <c r="N801" s="51"/>
      <c r="O801" s="51"/>
      <c r="P801" s="51"/>
      <c r="Q801" s="51"/>
      <c r="R801" s="51"/>
      <c r="S801" s="51"/>
      <c r="T801" s="51"/>
    </row>
    <row r="802" spans="1:20">
      <c r="A802" s="102"/>
      <c r="B802" s="102">
        <f t="shared" ref="B802:Q802" si="24">COUNTA(B3:B796)</f>
        <v>15</v>
      </c>
      <c r="C802" s="102">
        <f t="shared" si="24"/>
        <v>794</v>
      </c>
      <c r="D802" s="102">
        <f t="shared" si="24"/>
        <v>794</v>
      </c>
      <c r="E802" s="102">
        <f t="shared" si="24"/>
        <v>794</v>
      </c>
      <c r="F802" s="103">
        <f t="shared" si="24"/>
        <v>794</v>
      </c>
      <c r="G802" s="103">
        <f t="shared" si="24"/>
        <v>794</v>
      </c>
      <c r="H802" s="103">
        <f t="shared" si="24"/>
        <v>794</v>
      </c>
      <c r="I802" s="102">
        <f t="shared" si="24"/>
        <v>794</v>
      </c>
      <c r="J802" s="102">
        <f t="shared" si="24"/>
        <v>794</v>
      </c>
      <c r="K802" s="102">
        <f t="shared" si="24"/>
        <v>794</v>
      </c>
      <c r="L802" s="102">
        <f t="shared" si="24"/>
        <v>794</v>
      </c>
      <c r="M802" s="102">
        <f t="shared" si="24"/>
        <v>794</v>
      </c>
      <c r="N802" s="102">
        <f t="shared" si="24"/>
        <v>794</v>
      </c>
      <c r="O802" s="102">
        <f t="shared" si="24"/>
        <v>794</v>
      </c>
      <c r="P802" s="102">
        <f t="shared" si="24"/>
        <v>794</v>
      </c>
      <c r="Q802" s="102">
        <f t="shared" si="24"/>
        <v>12</v>
      </c>
      <c r="R802" s="102"/>
      <c r="S802" s="102"/>
      <c r="T802" s="102"/>
    </row>
    <row r="803" spans="1:20">
      <c r="A803" s="104"/>
      <c r="B803" s="104" t="s">
        <v>1661</v>
      </c>
      <c r="C803" s="104">
        <f t="shared" ref="C803:Q803" si="25">COUNTBLANK(C3:C796)</f>
        <v>0</v>
      </c>
      <c r="D803" s="104">
        <f t="shared" si="25"/>
        <v>0</v>
      </c>
      <c r="E803" s="104">
        <f t="shared" si="25"/>
        <v>0</v>
      </c>
      <c r="F803" s="104">
        <f t="shared" si="25"/>
        <v>0</v>
      </c>
      <c r="G803" s="104">
        <f t="shared" si="25"/>
        <v>0</v>
      </c>
      <c r="H803" s="104">
        <f t="shared" si="25"/>
        <v>0</v>
      </c>
      <c r="I803" s="104">
        <f t="shared" si="25"/>
        <v>0</v>
      </c>
      <c r="J803" s="104">
        <f t="shared" si="25"/>
        <v>0</v>
      </c>
      <c r="K803" s="104">
        <f t="shared" si="25"/>
        <v>0</v>
      </c>
      <c r="L803" s="104">
        <f t="shared" si="25"/>
        <v>0</v>
      </c>
      <c r="M803" s="104">
        <f t="shared" si="25"/>
        <v>0</v>
      </c>
      <c r="N803" s="104">
        <f t="shared" si="25"/>
        <v>0</v>
      </c>
      <c r="O803" s="104">
        <f t="shared" si="25"/>
        <v>0</v>
      </c>
      <c r="P803" s="104">
        <f t="shared" si="25"/>
        <v>0</v>
      </c>
      <c r="Q803" s="104">
        <f t="shared" si="25"/>
        <v>782</v>
      </c>
      <c r="R803" s="104"/>
      <c r="S803" s="104"/>
      <c r="T803" s="104"/>
    </row>
    <row r="804" spans="1:20">
      <c r="A804" s="105"/>
      <c r="B804" s="105"/>
      <c r="C804" s="106"/>
      <c r="D804" s="107"/>
      <c r="E804" s="51"/>
      <c r="F804" s="98"/>
      <c r="G804" s="108"/>
      <c r="H804" s="108"/>
      <c r="I804" s="105"/>
      <c r="J804" s="105"/>
      <c r="K804" s="105"/>
      <c r="L804" s="105"/>
      <c r="M804" s="105"/>
      <c r="N804" s="105"/>
      <c r="O804" s="105"/>
      <c r="P804" s="105"/>
      <c r="Q804" s="105"/>
      <c r="R804" s="105"/>
      <c r="S804" s="105"/>
      <c r="T804" s="105"/>
    </row>
    <row r="805" spans="1:20">
      <c r="A805" s="105"/>
      <c r="B805" s="105"/>
      <c r="C805" s="106"/>
      <c r="D805" s="107"/>
      <c r="E805" s="51" t="s">
        <v>270</v>
      </c>
      <c r="F805" s="98">
        <f t="shared" ref="F805:F807" si="26">COUNTIF($E$3:$E$796,E805)</f>
        <v>416</v>
      </c>
      <c r="G805" s="108"/>
      <c r="H805" s="364" t="s">
        <v>1662</v>
      </c>
      <c r="I805" s="105"/>
      <c r="J805" s="105"/>
      <c r="K805" s="105"/>
      <c r="L805" s="105" t="s">
        <v>1663</v>
      </c>
      <c r="M805" s="109"/>
      <c r="N805" s="105">
        <f t="shared" ref="N805:N807" si="27">COUNTIFS($L$3:$L$796,L805&amp;"*")</f>
        <v>705</v>
      </c>
      <c r="O805" s="105"/>
      <c r="P805" s="105"/>
      <c r="Q805" s="105"/>
      <c r="R805" s="105"/>
      <c r="S805" s="105"/>
      <c r="T805" s="105"/>
    </row>
    <row r="806" spans="1:20">
      <c r="A806" s="51"/>
      <c r="B806" s="52"/>
      <c r="C806" s="53"/>
      <c r="D806" s="52"/>
      <c r="E806" s="51" t="s">
        <v>265</v>
      </c>
      <c r="F806" s="98">
        <f t="shared" si="26"/>
        <v>259</v>
      </c>
      <c r="G806" s="108"/>
      <c r="H806" s="361"/>
      <c r="I806" s="105"/>
      <c r="J806" s="105"/>
      <c r="K806" s="105"/>
      <c r="L806" s="105" t="s">
        <v>1664</v>
      </c>
      <c r="M806" s="109"/>
      <c r="N806" s="105">
        <f t="shared" si="27"/>
        <v>39</v>
      </c>
      <c r="O806" s="105"/>
      <c r="P806" s="105"/>
      <c r="Q806" s="105"/>
      <c r="R806" s="105"/>
      <c r="S806" s="105"/>
      <c r="T806" s="105"/>
    </row>
    <row r="807" spans="1:20">
      <c r="A807" s="51"/>
      <c r="B807" s="52"/>
      <c r="C807" s="53"/>
      <c r="D807" s="52"/>
      <c r="E807" s="51" t="s">
        <v>300</v>
      </c>
      <c r="F807" s="98">
        <f t="shared" si="26"/>
        <v>119</v>
      </c>
      <c r="G807" s="108"/>
      <c r="H807" s="361"/>
      <c r="I807" s="51"/>
      <c r="J807" s="51"/>
      <c r="K807" s="51"/>
      <c r="L807" s="51" t="s">
        <v>1665</v>
      </c>
      <c r="M807" s="109"/>
      <c r="N807" s="105">
        <f t="shared" si="27"/>
        <v>50</v>
      </c>
      <c r="O807" s="51"/>
      <c r="P807" s="51"/>
      <c r="Q807" s="51"/>
      <c r="R807" s="51"/>
      <c r="S807" s="51"/>
      <c r="T807" s="51"/>
    </row>
    <row r="808" spans="1:20">
      <c r="A808" s="102"/>
      <c r="B808" s="110"/>
      <c r="C808" s="106"/>
      <c r="D808" s="110"/>
      <c r="E808" s="102"/>
      <c r="F808" s="103">
        <f>SUM(F805:F807)</f>
        <v>794</v>
      </c>
      <c r="G808" s="103"/>
      <c r="H808" s="103"/>
      <c r="I808" s="102"/>
      <c r="J808" s="102"/>
      <c r="K808" s="102"/>
      <c r="L808" s="102"/>
      <c r="M808" s="102"/>
      <c r="N808" s="102">
        <f>SUM(N805:N807)</f>
        <v>794</v>
      </c>
      <c r="O808" s="102"/>
      <c r="P808" s="102"/>
      <c r="Q808" s="102"/>
      <c r="R808" s="102"/>
      <c r="S808" s="102"/>
      <c r="T808" s="102"/>
    </row>
    <row r="809" spans="1:20">
      <c r="A809" s="51"/>
      <c r="B809" s="52"/>
      <c r="C809" s="53"/>
      <c r="D809" s="52"/>
      <c r="E809" s="51"/>
      <c r="F809" s="99"/>
      <c r="G809" s="98"/>
      <c r="H809" s="98"/>
      <c r="I809" s="51"/>
      <c r="J809" s="51"/>
      <c r="K809" s="51"/>
      <c r="L809" s="51"/>
      <c r="M809" s="51"/>
      <c r="N809" s="51"/>
      <c r="O809" s="51"/>
      <c r="P809" s="51"/>
      <c r="Q809" s="51"/>
      <c r="R809" s="51"/>
      <c r="S809" s="51"/>
      <c r="T809" s="51"/>
    </row>
    <row r="810" spans="1:20">
      <c r="A810" s="51"/>
      <c r="B810" s="52"/>
      <c r="C810" s="53"/>
      <c r="D810" s="111" t="s">
        <v>1666</v>
      </c>
      <c r="E810" s="51"/>
      <c r="F810" s="99">
        <f>SUM(F$3:F$796)</f>
        <v>153178</v>
      </c>
      <c r="G810" s="99"/>
      <c r="H810" s="99">
        <f>SUM(H$3:H$796)</f>
        <v>606427</v>
      </c>
      <c r="I810" s="51"/>
      <c r="J810" s="51" t="s">
        <v>1667</v>
      </c>
      <c r="K810" s="51" t="s">
        <v>1668</v>
      </c>
      <c r="L810" s="51"/>
      <c r="M810" s="51"/>
      <c r="N810" s="51"/>
      <c r="O810" s="51"/>
      <c r="P810" s="51"/>
      <c r="Q810" s="51"/>
      <c r="R810" s="51"/>
      <c r="S810" s="51"/>
      <c r="T810" s="51"/>
    </row>
    <row r="811" spans="1:20">
      <c r="A811" s="105"/>
      <c r="B811" s="107"/>
      <c r="C811" s="106"/>
      <c r="D811" s="112" t="s">
        <v>1669</v>
      </c>
      <c r="E811" s="105"/>
      <c r="F811" s="108">
        <f>AVERAGE($F$3:$F$796)</f>
        <v>192.91939546599497</v>
      </c>
      <c r="G811" s="108"/>
      <c r="H811" s="108">
        <f>AVERAGE($H$3:$H$796)</f>
        <v>763.76196473551636</v>
      </c>
      <c r="I811" s="109"/>
      <c r="J811" s="113">
        <f>F798/300</f>
        <v>510.59333333333331</v>
      </c>
      <c r="K811" s="108">
        <f>F802-J811</f>
        <v>283.40666666666669</v>
      </c>
      <c r="L811" s="105"/>
      <c r="M811" s="105"/>
      <c r="N811" s="105"/>
      <c r="O811" s="105"/>
      <c r="P811" s="105"/>
      <c r="Q811" s="105"/>
      <c r="R811" s="105"/>
      <c r="S811" s="105"/>
      <c r="T811" s="105"/>
    </row>
    <row r="812" spans="1:20">
      <c r="A812" s="105"/>
      <c r="B812" s="107"/>
      <c r="C812" s="106"/>
      <c r="D812" s="112" t="s">
        <v>1670</v>
      </c>
      <c r="E812" s="105"/>
      <c r="F812" s="108">
        <f>MAX($F$3:$F$796)</f>
        <v>559</v>
      </c>
      <c r="G812" s="108"/>
      <c r="H812" s="108">
        <f>MAX($H$3:$H$796)</f>
        <v>4687</v>
      </c>
      <c r="I812" s="105"/>
      <c r="J812" s="105"/>
      <c r="K812" s="105"/>
      <c r="L812" s="105"/>
      <c r="M812" s="105"/>
      <c r="N812" s="105"/>
      <c r="O812" s="105"/>
      <c r="P812" s="105"/>
      <c r="Q812" s="105"/>
      <c r="R812" s="105"/>
      <c r="S812" s="105"/>
      <c r="T812" s="105"/>
    </row>
    <row r="813" spans="1:20">
      <c r="A813" s="105"/>
      <c r="B813" s="107"/>
      <c r="C813" s="106"/>
      <c r="D813" s="112" t="s">
        <v>1671</v>
      </c>
      <c r="E813" s="105"/>
      <c r="F813" s="108">
        <f>MIN($F$3:$F$796)</f>
        <v>28</v>
      </c>
      <c r="G813" s="108"/>
      <c r="H813" s="108">
        <f>MIN($H$3:$H$796)</f>
        <v>116</v>
      </c>
      <c r="I813" s="105"/>
      <c r="J813" s="105"/>
      <c r="K813" s="105"/>
      <c r="L813" s="105"/>
      <c r="M813" s="105"/>
      <c r="N813" s="105"/>
      <c r="O813" s="105"/>
      <c r="P813" s="105"/>
      <c r="Q813" s="105"/>
      <c r="R813" s="105"/>
      <c r="S813" s="105"/>
      <c r="T813" s="105"/>
    </row>
    <row r="814" spans="1:20">
      <c r="A814" s="51"/>
      <c r="B814" s="52"/>
      <c r="C814" s="53"/>
      <c r="D814" s="52"/>
      <c r="E814" s="51"/>
      <c r="F814" s="99"/>
      <c r="G814" s="98"/>
      <c r="H814" s="98"/>
      <c r="I814" s="51"/>
      <c r="J814" s="51"/>
      <c r="K814" s="51"/>
      <c r="L814" s="51"/>
      <c r="M814" s="51"/>
      <c r="N814" s="51"/>
      <c r="O814" s="51"/>
      <c r="P814" s="51"/>
      <c r="Q814" s="51"/>
      <c r="R814" s="51"/>
      <c r="S814" s="51"/>
      <c r="T814" s="51"/>
    </row>
    <row r="815" spans="1:20">
      <c r="A815" s="51"/>
      <c r="B815" s="52"/>
      <c r="C815" s="53"/>
      <c r="D815" s="114" t="s">
        <v>1672</v>
      </c>
      <c r="E815" s="114"/>
      <c r="F815" s="115" t="s">
        <v>1673</v>
      </c>
      <c r="G815" s="115"/>
      <c r="H815" s="115"/>
      <c r="I815" s="116"/>
      <c r="J815" s="116"/>
      <c r="K815" s="116"/>
      <c r="L815" s="54"/>
      <c r="M815" s="54"/>
      <c r="N815" s="54"/>
      <c r="O815" s="54"/>
      <c r="P815" s="54"/>
      <c r="Q815" s="54"/>
      <c r="R815" s="54"/>
      <c r="S815" s="54"/>
      <c r="T815" s="51"/>
    </row>
    <row r="816" spans="1:20">
      <c r="A816" s="51"/>
      <c r="B816" s="52"/>
      <c r="C816" s="53"/>
      <c r="D816" s="89" t="s">
        <v>1674</v>
      </c>
      <c r="E816" s="89"/>
      <c r="F816" s="117">
        <f>COUNTIFS($F$3:$F$796,D816)</f>
        <v>70</v>
      </c>
      <c r="G816" s="118"/>
      <c r="H816" s="118">
        <f t="shared" ref="H816:H822" si="28">F816/$F$823</f>
        <v>8.8161209068010074E-2</v>
      </c>
      <c r="I816" s="119" t="s">
        <v>1675</v>
      </c>
      <c r="J816" s="360">
        <f>SUM(F816:F819)</f>
        <v>705</v>
      </c>
      <c r="K816" s="118"/>
      <c r="L816" s="105"/>
      <c r="M816" s="120"/>
      <c r="N816" s="120"/>
      <c r="O816" s="105"/>
      <c r="P816" s="51"/>
      <c r="Q816" s="51"/>
      <c r="R816" s="52"/>
      <c r="S816" s="52"/>
      <c r="T816" s="51"/>
    </row>
    <row r="817" spans="1:20">
      <c r="A817" s="51"/>
      <c r="B817" s="52"/>
      <c r="C817" s="53"/>
      <c r="D817" s="121" t="s">
        <v>1676</v>
      </c>
      <c r="E817" s="121" t="s">
        <v>1677</v>
      </c>
      <c r="F817" s="122">
        <f t="shared" ref="F817:F821" si="29">COUNTIFS($F$3:$F$796,D817,$F$3:$F$796,E817)</f>
        <v>215</v>
      </c>
      <c r="G817" s="123"/>
      <c r="H817" s="123">
        <f t="shared" si="28"/>
        <v>0.27078085642317379</v>
      </c>
      <c r="I817" s="124" t="s">
        <v>1678</v>
      </c>
      <c r="J817" s="361"/>
      <c r="K817" s="123">
        <f>100/300</f>
        <v>0.33333333333333331</v>
      </c>
      <c r="L817" s="51"/>
      <c r="M817" s="51"/>
      <c r="N817" s="51"/>
      <c r="O817" s="105"/>
      <c r="P817" s="105"/>
      <c r="Q817" s="105"/>
      <c r="R817" s="105"/>
      <c r="S817" s="105"/>
      <c r="T817" s="51"/>
    </row>
    <row r="818" spans="1:20" ht="31.5">
      <c r="A818" s="51"/>
      <c r="B818" s="52"/>
      <c r="C818" s="53"/>
      <c r="D818" s="89" t="s">
        <v>1679</v>
      </c>
      <c r="E818" s="89" t="s">
        <v>1680</v>
      </c>
      <c r="F818" s="117">
        <f t="shared" si="29"/>
        <v>253</v>
      </c>
      <c r="G818" s="118"/>
      <c r="H818" s="118">
        <f t="shared" si="28"/>
        <v>0.31863979848866497</v>
      </c>
      <c r="I818" s="119" t="s">
        <v>1681</v>
      </c>
      <c r="J818" s="361"/>
      <c r="K818" s="118">
        <f>150/300</f>
        <v>0.5</v>
      </c>
      <c r="L818" s="51"/>
      <c r="M818" s="51"/>
      <c r="N818" s="51"/>
      <c r="O818" s="105"/>
      <c r="P818" s="105"/>
      <c r="Q818" s="105"/>
      <c r="R818" s="105"/>
      <c r="S818" s="105"/>
      <c r="T818" s="51"/>
    </row>
    <row r="819" spans="1:20" ht="31.5">
      <c r="A819" s="51"/>
      <c r="B819" s="52"/>
      <c r="C819" s="53"/>
      <c r="D819" s="121" t="s">
        <v>1682</v>
      </c>
      <c r="E819" s="121" t="s">
        <v>1683</v>
      </c>
      <c r="F819" s="122">
        <f t="shared" si="29"/>
        <v>167</v>
      </c>
      <c r="G819" s="123"/>
      <c r="H819" s="123">
        <f t="shared" si="28"/>
        <v>0.21032745591939547</v>
      </c>
      <c r="I819" s="124" t="s">
        <v>1684</v>
      </c>
      <c r="J819" s="361"/>
      <c r="K819" s="123">
        <f>225/300</f>
        <v>0.75</v>
      </c>
      <c r="L819" s="51"/>
      <c r="M819" s="51"/>
      <c r="N819" s="51"/>
      <c r="O819" s="105"/>
      <c r="P819" s="105"/>
      <c r="Q819" s="105"/>
      <c r="R819" s="105"/>
      <c r="S819" s="105"/>
      <c r="T819" s="51"/>
    </row>
    <row r="820" spans="1:20">
      <c r="A820" s="51"/>
      <c r="B820" s="52"/>
      <c r="C820" s="53"/>
      <c r="D820" s="89" t="s">
        <v>1685</v>
      </c>
      <c r="E820" s="89" t="s">
        <v>1686</v>
      </c>
      <c r="F820" s="117">
        <f t="shared" si="29"/>
        <v>88</v>
      </c>
      <c r="G820" s="118"/>
      <c r="H820" s="118">
        <f t="shared" si="28"/>
        <v>0.11083123425692695</v>
      </c>
      <c r="I820" s="119" t="s">
        <v>1687</v>
      </c>
      <c r="J820" s="360">
        <f>SUM(F820:F822)</f>
        <v>89</v>
      </c>
      <c r="K820" s="119"/>
      <c r="L820" s="51"/>
      <c r="M820" s="51"/>
      <c r="N820" s="51"/>
      <c r="O820" s="105"/>
      <c r="P820" s="105"/>
      <c r="Q820" s="105"/>
      <c r="R820" s="105"/>
      <c r="S820" s="105"/>
      <c r="T820" s="51"/>
    </row>
    <row r="821" spans="1:20">
      <c r="A821" s="51"/>
      <c r="B821" s="52"/>
      <c r="C821" s="53"/>
      <c r="D821" s="121" t="s">
        <v>1688</v>
      </c>
      <c r="E821" s="121" t="s">
        <v>1689</v>
      </c>
      <c r="F821" s="122">
        <f t="shared" si="29"/>
        <v>1</v>
      </c>
      <c r="G821" s="123"/>
      <c r="H821" s="123">
        <f t="shared" si="28"/>
        <v>1.2594458438287153E-3</v>
      </c>
      <c r="I821" s="124"/>
      <c r="J821" s="361"/>
      <c r="K821" s="124"/>
      <c r="L821" s="51"/>
      <c r="M821" s="51"/>
      <c r="N821" s="51"/>
      <c r="O821" s="105"/>
      <c r="P821" s="105"/>
      <c r="Q821" s="105"/>
      <c r="R821" s="105"/>
      <c r="S821" s="105"/>
      <c r="T821" s="51"/>
    </row>
    <row r="822" spans="1:20">
      <c r="A822" s="51"/>
      <c r="B822" s="52"/>
      <c r="C822" s="53"/>
      <c r="D822" s="89" t="s">
        <v>1690</v>
      </c>
      <c r="E822" s="89"/>
      <c r="F822" s="117">
        <f>COUNTIFS($F$3:$F$796,D822)</f>
        <v>0</v>
      </c>
      <c r="G822" s="118"/>
      <c r="H822" s="118">
        <f t="shared" si="28"/>
        <v>0</v>
      </c>
      <c r="I822" s="119"/>
      <c r="J822" s="361"/>
      <c r="K822" s="119"/>
      <c r="L822" s="51"/>
      <c r="M822" s="51"/>
      <c r="N822" s="51"/>
      <c r="O822" s="105"/>
      <c r="P822" s="105"/>
      <c r="Q822" s="105"/>
      <c r="R822" s="105"/>
      <c r="S822" s="105"/>
      <c r="T822" s="51"/>
    </row>
    <row r="823" spans="1:20">
      <c r="A823" s="102"/>
      <c r="B823" s="110"/>
      <c r="C823" s="106"/>
      <c r="D823" s="125" t="s">
        <v>1691</v>
      </c>
      <c r="E823" s="125"/>
      <c r="F823" s="126">
        <f>SUM(F816:F822)</f>
        <v>794</v>
      </c>
      <c r="G823" s="126"/>
      <c r="H823" s="126"/>
      <c r="I823" s="125"/>
      <c r="J823" s="126">
        <f>SUM(J816:J822)</f>
        <v>794</v>
      </c>
      <c r="K823" s="125"/>
      <c r="L823" s="102"/>
      <c r="M823" s="102"/>
      <c r="N823" s="102"/>
      <c r="O823" s="102"/>
      <c r="P823" s="102"/>
      <c r="Q823" s="102"/>
      <c r="R823" s="102"/>
      <c r="S823" s="102"/>
      <c r="T823" s="102"/>
    </row>
    <row r="824" spans="1:20">
      <c r="A824" s="51"/>
      <c r="B824" s="52"/>
      <c r="C824" s="53"/>
      <c r="D824" s="52"/>
      <c r="E824" s="51"/>
      <c r="F824" s="99"/>
      <c r="G824" s="98"/>
      <c r="H824" s="98"/>
      <c r="I824" s="51"/>
      <c r="J824" s="51"/>
      <c r="K824" s="51"/>
      <c r="L824" s="51"/>
      <c r="M824" s="51"/>
      <c r="N824" s="51"/>
      <c r="O824" s="51"/>
      <c r="P824" s="51"/>
      <c r="Q824" s="51"/>
      <c r="R824" s="51"/>
      <c r="S824" s="51"/>
      <c r="T824" s="51"/>
    </row>
    <row r="825" spans="1:20">
      <c r="A825" s="127"/>
      <c r="B825" s="128"/>
      <c r="C825" s="129"/>
      <c r="D825" s="130" t="s">
        <v>1692</v>
      </c>
      <c r="E825" s="131" t="s">
        <v>1683</v>
      </c>
      <c r="F825" s="127">
        <f t="shared" ref="F825:F826" si="30">COUNTIFS($F$3:$F$796,E825)</f>
        <v>705</v>
      </c>
      <c r="G825" s="132"/>
      <c r="H825" s="132">
        <f t="shared" ref="H825:H826" si="31">F825/$F$823</f>
        <v>0.88790931989924438</v>
      </c>
      <c r="I825" s="127">
        <f t="shared" ref="I825:I826" si="32">$F$823-F825</f>
        <v>89</v>
      </c>
      <c r="J825" s="132">
        <f t="shared" ref="J825:J826" si="33">I825/$F$823</f>
        <v>0.11209068010075567</v>
      </c>
      <c r="K825" s="133"/>
      <c r="L825" s="133"/>
      <c r="M825" s="133"/>
      <c r="N825" s="133"/>
      <c r="O825" s="127"/>
      <c r="P825" s="127"/>
      <c r="Q825" s="127"/>
      <c r="R825" s="127"/>
      <c r="S825" s="127"/>
      <c r="T825" s="127"/>
    </row>
    <row r="826" spans="1:20">
      <c r="A826" s="127"/>
      <c r="B826" s="128"/>
      <c r="C826" s="129"/>
      <c r="D826" s="130" t="s">
        <v>1693</v>
      </c>
      <c r="E826" s="131" t="s">
        <v>1677</v>
      </c>
      <c r="F826" s="127">
        <f t="shared" si="30"/>
        <v>285</v>
      </c>
      <c r="G826" s="132"/>
      <c r="H826" s="132">
        <f t="shared" si="31"/>
        <v>0.3589420654911839</v>
      </c>
      <c r="I826" s="127">
        <f t="shared" si="32"/>
        <v>509</v>
      </c>
      <c r="J826" s="132">
        <f t="shared" si="33"/>
        <v>0.6410579345088161</v>
      </c>
      <c r="K826" s="133"/>
      <c r="L826" s="133"/>
      <c r="M826" s="133"/>
      <c r="N826" s="133"/>
      <c r="O826" s="127"/>
      <c r="P826" s="127"/>
      <c r="Q826" s="127"/>
      <c r="R826" s="127"/>
      <c r="S826" s="127"/>
      <c r="T826" s="127"/>
    </row>
    <row r="827" spans="1:20">
      <c r="A827" s="134"/>
      <c r="B827" s="135"/>
      <c r="C827" s="136"/>
      <c r="D827" s="135"/>
      <c r="E827" s="134"/>
      <c r="F827" s="134"/>
      <c r="G827" s="134"/>
      <c r="H827" s="134"/>
      <c r="I827" s="137"/>
      <c r="J827" s="137"/>
      <c r="K827" s="137"/>
      <c r="L827" s="137"/>
      <c r="M827" s="137"/>
      <c r="N827" s="137"/>
      <c r="O827" s="134"/>
      <c r="P827" s="134"/>
      <c r="Q827" s="134"/>
      <c r="R827" s="134"/>
      <c r="S827" s="134"/>
      <c r="T827" s="134"/>
    </row>
    <row r="828" spans="1:20">
      <c r="A828" s="54"/>
      <c r="B828" s="138"/>
      <c r="C828" s="139"/>
      <c r="D828" s="140" t="s">
        <v>1694</v>
      </c>
      <c r="E828" s="140"/>
      <c r="F828" s="141" t="s">
        <v>1673</v>
      </c>
      <c r="G828" s="141"/>
      <c r="H828" s="141"/>
      <c r="I828" s="140"/>
      <c r="J828" s="140"/>
      <c r="K828" s="54"/>
      <c r="L828" s="54"/>
      <c r="M828" s="54"/>
      <c r="N828" s="54"/>
      <c r="O828" s="54"/>
      <c r="P828" s="54"/>
      <c r="Q828" s="54"/>
      <c r="R828" s="54"/>
      <c r="S828" s="54"/>
      <c r="T828" s="54"/>
    </row>
    <row r="829" spans="1:20">
      <c r="A829" s="51"/>
      <c r="B829" s="52"/>
      <c r="C829" s="53"/>
      <c r="D829" s="89" t="s">
        <v>1695</v>
      </c>
      <c r="E829" s="89"/>
      <c r="F829" s="117">
        <f>COUNTIFS($F$3:$F$796,D829)</f>
        <v>487</v>
      </c>
      <c r="G829" s="118"/>
      <c r="H829" s="118">
        <f t="shared" ref="H829:H835" si="34">F829/$F$823</f>
        <v>0.61335012594458438</v>
      </c>
      <c r="I829" s="119" t="s">
        <v>1696</v>
      </c>
      <c r="J829" s="360">
        <f>SUM(F829:F832)</f>
        <v>705</v>
      </c>
      <c r="K829" s="362">
        <f>J829/J836</f>
        <v>0.88790931989924438</v>
      </c>
      <c r="L829" s="105"/>
      <c r="M829" s="120"/>
      <c r="N829" s="120"/>
      <c r="O829" s="105"/>
      <c r="P829" s="51"/>
      <c r="Q829" s="51"/>
      <c r="R829" s="52"/>
      <c r="S829" s="52"/>
      <c r="T829" s="51"/>
    </row>
    <row r="830" spans="1:20">
      <c r="A830" s="51"/>
      <c r="B830" s="52"/>
      <c r="C830" s="53"/>
      <c r="D830" s="142" t="s">
        <v>1697</v>
      </c>
      <c r="E830" s="142" t="s">
        <v>1698</v>
      </c>
      <c r="F830" s="143">
        <f t="shared" ref="F830:F834" si="35">COUNTIFS($F$3:$F$796,D830,$F$3:$F$796,E830)</f>
        <v>103</v>
      </c>
      <c r="G830" s="144"/>
      <c r="H830" s="144">
        <f t="shared" si="34"/>
        <v>0.12972292191435769</v>
      </c>
      <c r="I830" s="145" t="s">
        <v>1699</v>
      </c>
      <c r="J830" s="361"/>
      <c r="K830" s="361"/>
      <c r="L830" s="51"/>
      <c r="M830" s="51"/>
      <c r="N830" s="51"/>
      <c r="O830" s="105"/>
      <c r="P830" s="105"/>
      <c r="Q830" s="105"/>
      <c r="R830" s="105"/>
      <c r="S830" s="105"/>
      <c r="T830" s="51"/>
    </row>
    <row r="831" spans="1:20">
      <c r="A831" s="51"/>
      <c r="B831" s="52"/>
      <c r="C831" s="53"/>
      <c r="D831" s="89" t="s">
        <v>1700</v>
      </c>
      <c r="E831" s="89" t="s">
        <v>1701</v>
      </c>
      <c r="F831" s="117">
        <f t="shared" si="35"/>
        <v>73</v>
      </c>
      <c r="G831" s="118"/>
      <c r="H831" s="118">
        <f t="shared" si="34"/>
        <v>9.1939546599496227E-2</v>
      </c>
      <c r="I831" s="119" t="s">
        <v>1702</v>
      </c>
      <c r="J831" s="361"/>
      <c r="K831" s="361"/>
      <c r="L831" s="51"/>
      <c r="M831" s="51"/>
      <c r="N831" s="51"/>
      <c r="O831" s="105"/>
      <c r="P831" s="105"/>
      <c r="Q831" s="105"/>
      <c r="R831" s="105"/>
      <c r="S831" s="105"/>
      <c r="T831" s="51"/>
    </row>
    <row r="832" spans="1:20" ht="31.5">
      <c r="A832" s="51"/>
      <c r="B832" s="52"/>
      <c r="C832" s="53"/>
      <c r="D832" s="142" t="s">
        <v>1703</v>
      </c>
      <c r="E832" s="142" t="s">
        <v>1683</v>
      </c>
      <c r="F832" s="143">
        <f t="shared" si="35"/>
        <v>42</v>
      </c>
      <c r="G832" s="144"/>
      <c r="H832" s="144">
        <f t="shared" si="34"/>
        <v>5.2896725440806043E-2</v>
      </c>
      <c r="I832" s="145" t="s">
        <v>1704</v>
      </c>
      <c r="J832" s="361"/>
      <c r="K832" s="361"/>
      <c r="L832" s="51"/>
      <c r="M832" s="51"/>
      <c r="N832" s="51"/>
      <c r="O832" s="105"/>
      <c r="P832" s="105"/>
      <c r="Q832" s="105"/>
      <c r="R832" s="105"/>
      <c r="S832" s="105"/>
      <c r="T832" s="51"/>
    </row>
    <row r="833" spans="1:20">
      <c r="A833" s="51"/>
      <c r="B833" s="52"/>
      <c r="C833" s="53"/>
      <c r="D833" s="89" t="s">
        <v>1685</v>
      </c>
      <c r="E833" s="89" t="s">
        <v>1686</v>
      </c>
      <c r="F833" s="117">
        <f t="shared" si="35"/>
        <v>88</v>
      </c>
      <c r="G833" s="118"/>
      <c r="H833" s="118">
        <f t="shared" si="34"/>
        <v>0.11083123425692695</v>
      </c>
      <c r="I833" s="119" t="s">
        <v>1687</v>
      </c>
      <c r="J833" s="360">
        <f>SUM(F833:F835)</f>
        <v>89</v>
      </c>
      <c r="K833" s="362">
        <f>J833/J836</f>
        <v>0.11209068010075567</v>
      </c>
      <c r="L833" s="51"/>
      <c r="M833" s="51"/>
      <c r="N833" s="51"/>
      <c r="O833" s="105"/>
      <c r="P833" s="105"/>
      <c r="Q833" s="105"/>
      <c r="R833" s="105"/>
      <c r="S833" s="105"/>
      <c r="T833" s="51"/>
    </row>
    <row r="834" spans="1:20">
      <c r="A834" s="51"/>
      <c r="B834" s="52"/>
      <c r="C834" s="53"/>
      <c r="D834" s="142" t="s">
        <v>1688</v>
      </c>
      <c r="E834" s="142" t="s">
        <v>1689</v>
      </c>
      <c r="F834" s="143">
        <f t="shared" si="35"/>
        <v>1</v>
      </c>
      <c r="G834" s="144"/>
      <c r="H834" s="144">
        <f t="shared" si="34"/>
        <v>1.2594458438287153E-3</v>
      </c>
      <c r="I834" s="145"/>
      <c r="J834" s="361"/>
      <c r="K834" s="361"/>
      <c r="L834" s="51"/>
      <c r="M834" s="51"/>
      <c r="N834" s="51"/>
      <c r="O834" s="105"/>
      <c r="P834" s="105"/>
      <c r="Q834" s="105"/>
      <c r="R834" s="105"/>
      <c r="S834" s="105"/>
      <c r="T834" s="51"/>
    </row>
    <row r="835" spans="1:20">
      <c r="A835" s="51"/>
      <c r="B835" s="52"/>
      <c r="C835" s="53"/>
      <c r="D835" s="89" t="s">
        <v>1690</v>
      </c>
      <c r="E835" s="89"/>
      <c r="F835" s="117">
        <f>COUNTIFS($F$3:$F$796,D835)</f>
        <v>0</v>
      </c>
      <c r="G835" s="118"/>
      <c r="H835" s="118">
        <f t="shared" si="34"/>
        <v>0</v>
      </c>
      <c r="I835" s="119"/>
      <c r="J835" s="361"/>
      <c r="K835" s="361"/>
      <c r="L835" s="51"/>
      <c r="M835" s="51"/>
      <c r="N835" s="51"/>
      <c r="O835" s="105"/>
      <c r="P835" s="105"/>
      <c r="Q835" s="105"/>
      <c r="R835" s="105"/>
      <c r="S835" s="105"/>
      <c r="T835" s="51"/>
    </row>
    <row r="836" spans="1:20">
      <c r="A836" s="102"/>
      <c r="B836" s="110"/>
      <c r="C836" s="106"/>
      <c r="D836" s="146" t="s">
        <v>1691</v>
      </c>
      <c r="E836" s="146"/>
      <c r="F836" s="147">
        <f>SUM(F829:F835)</f>
        <v>794</v>
      </c>
      <c r="G836" s="147"/>
      <c r="H836" s="147"/>
      <c r="I836" s="146"/>
      <c r="J836" s="147">
        <f>SUM(J829:J835)</f>
        <v>794</v>
      </c>
      <c r="K836" s="102"/>
      <c r="L836" s="102"/>
      <c r="M836" s="102"/>
      <c r="N836" s="102"/>
      <c r="O836" s="102"/>
      <c r="P836" s="102"/>
      <c r="Q836" s="102"/>
      <c r="R836" s="102"/>
      <c r="S836" s="102"/>
      <c r="T836" s="102"/>
    </row>
    <row r="837" spans="1:20">
      <c r="A837" s="134"/>
      <c r="B837" s="135"/>
      <c r="C837" s="136"/>
      <c r="D837" s="135"/>
      <c r="E837" s="134"/>
      <c r="F837" s="134"/>
      <c r="G837" s="134"/>
      <c r="H837" s="134"/>
      <c r="I837" s="137"/>
      <c r="J837" s="137"/>
      <c r="K837" s="137"/>
      <c r="L837" s="137"/>
      <c r="M837" s="137"/>
      <c r="N837" s="137"/>
      <c r="O837" s="134"/>
      <c r="P837" s="134"/>
      <c r="Q837" s="134"/>
      <c r="R837" s="134"/>
      <c r="S837" s="134"/>
      <c r="T837" s="134"/>
    </row>
  </sheetData>
  <autoFilter ref="A2:T796"/>
  <mergeCells count="8">
    <mergeCell ref="J833:J835"/>
    <mergeCell ref="K833:K835"/>
    <mergeCell ref="D1:Q1"/>
    <mergeCell ref="H805:H807"/>
    <mergeCell ref="J816:J819"/>
    <mergeCell ref="J820:J822"/>
    <mergeCell ref="J829:J832"/>
    <mergeCell ref="K829:K832"/>
  </mergeCells>
  <conditionalFormatting sqref="F3:F796">
    <cfRule type="cellIs" dxfId="23" priority="4" operator="lessThan">
      <formula>300</formula>
    </cfRule>
    <cfRule type="cellIs" dxfId="22" priority="5" operator="between">
      <formula>500</formula>
      <formula>999</formula>
    </cfRule>
    <cfRule type="cellIs" dxfId="21" priority="6" operator="greaterThanOrEqual">
      <formula>1000</formula>
    </cfRule>
  </conditionalFormatting>
  <conditionalFormatting sqref="F3:P796">
    <cfRule type="containsBlanks" dxfId="20" priority="1">
      <formula>LEN(TRIM(F3))=0</formula>
    </cfRule>
  </conditionalFormatting>
  <conditionalFormatting sqref="G3:G796">
    <cfRule type="containsText" dxfId="19" priority="7" operator="containsText" text="K">
      <formula>NOT(ISERROR(SEARCH(("K"),(G3))))</formula>
    </cfRule>
  </conditionalFormatting>
  <conditionalFormatting sqref="L3:L796">
    <cfRule type="containsText" dxfId="18" priority="2" operator="containsText" text="Chưa có">
      <formula>NOT(ISERROR(SEARCH(("Chưa có"),(L3))))</formula>
    </cfRule>
    <cfRule type="containsText" dxfId="17" priority="3" operator="containsText" text="T-">
      <formula>NOT(ISERROR(SEARCH(("T-"),(L3))))</formula>
    </cfRule>
  </conditionalFormatting>
  <pageMargins left="0.7" right="0.7" top="0.75" bottom="0.75" header="0" footer="0"/>
  <pageSetup scale="5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BC34A"/>
  </sheetPr>
  <dimension ref="A1:T2396"/>
  <sheetViews>
    <sheetView workbookViewId="0">
      <pane ySplit="2" topLeftCell="A3" activePane="bottomLeft" state="frozen"/>
      <selection pane="bottomLeft"/>
    </sheetView>
  </sheetViews>
  <sheetFormatPr defaultColWidth="10.109375" defaultRowHeight="18.75"/>
  <cols>
    <col min="1" max="1" width="5.44140625" style="55" customWidth="1"/>
    <col min="2" max="2" width="13.21875" style="55" customWidth="1"/>
    <col min="3" max="3" width="13.21875" style="55" hidden="1" customWidth="1"/>
    <col min="4" max="4" width="20.88671875" style="55" customWidth="1"/>
    <col min="5" max="5" width="7.6640625" style="55" customWidth="1"/>
    <col min="6" max="6" width="8.21875" style="55" customWidth="1"/>
    <col min="7" max="7" width="12.44140625" style="55" hidden="1" customWidth="1"/>
    <col min="8" max="8" width="13.44140625" style="55" customWidth="1"/>
    <col min="9" max="9" width="11.109375" style="55" customWidth="1"/>
    <col min="10" max="10" width="9.88671875" style="55" customWidth="1"/>
    <col min="11" max="11" width="14.109375" style="55" customWidth="1"/>
    <col min="12" max="12" width="15.6640625" style="55" customWidth="1"/>
    <col min="13" max="13" width="6.44140625" style="55" hidden="1" customWidth="1"/>
    <col min="14" max="14" width="13.88671875" style="55" customWidth="1"/>
    <col min="15" max="15" width="24" style="55" customWidth="1"/>
    <col min="16" max="16" width="13.21875" style="55" customWidth="1"/>
    <col min="17" max="17" width="13" style="55" customWidth="1"/>
    <col min="18" max="20" width="7" style="55" customWidth="1"/>
    <col min="21" max="16384" width="10.109375" style="55"/>
  </cols>
  <sheetData>
    <row r="1" spans="1:20" ht="51.75" customHeight="1">
      <c r="A1" s="51"/>
      <c r="B1" s="52"/>
      <c r="C1" s="53"/>
      <c r="D1" s="363" t="s">
        <v>6417</v>
      </c>
      <c r="E1" s="361"/>
      <c r="F1" s="361"/>
      <c r="G1" s="361"/>
      <c r="H1" s="361"/>
      <c r="I1" s="361"/>
      <c r="J1" s="361"/>
      <c r="K1" s="361"/>
      <c r="L1" s="361"/>
      <c r="M1" s="361"/>
      <c r="N1" s="361"/>
      <c r="O1" s="361"/>
      <c r="P1" s="361"/>
      <c r="Q1" s="361"/>
      <c r="R1" s="148"/>
      <c r="S1" s="148"/>
      <c r="T1" s="148"/>
    </row>
    <row r="2" spans="1:20" ht="31.5">
      <c r="A2" s="149" t="s">
        <v>0</v>
      </c>
      <c r="B2" s="149" t="s">
        <v>1</v>
      </c>
      <c r="C2" s="150" t="s">
        <v>249</v>
      </c>
      <c r="D2" s="149" t="s">
        <v>1705</v>
      </c>
      <c r="E2" s="149" t="s">
        <v>251</v>
      </c>
      <c r="F2" s="151" t="s">
        <v>252</v>
      </c>
      <c r="G2" s="151" t="s">
        <v>253</v>
      </c>
      <c r="H2" s="151" t="s">
        <v>254</v>
      </c>
      <c r="I2" s="149" t="s">
        <v>255</v>
      </c>
      <c r="J2" s="149" t="s">
        <v>256</v>
      </c>
      <c r="K2" s="149" t="s">
        <v>257</v>
      </c>
      <c r="L2" s="149" t="s">
        <v>258</v>
      </c>
      <c r="M2" s="149" t="s">
        <v>259</v>
      </c>
      <c r="N2" s="149" t="s">
        <v>260</v>
      </c>
      <c r="O2" s="149" t="s">
        <v>261</v>
      </c>
      <c r="P2" s="149" t="s">
        <v>262</v>
      </c>
      <c r="Q2" s="149" t="s">
        <v>6</v>
      </c>
      <c r="R2" s="54"/>
      <c r="S2" s="54"/>
      <c r="T2" s="54"/>
    </row>
    <row r="3" spans="1:20" ht="31.5">
      <c r="A3" s="59">
        <f t="shared" ref="A3:A4" si="0">IF(LEN(B3)=0,"",SUBTOTAL(3,$B$3:B3))</f>
        <v>1</v>
      </c>
      <c r="B3" s="60" t="s">
        <v>1706</v>
      </c>
      <c r="C3" s="61" t="s">
        <v>1706</v>
      </c>
      <c r="D3" s="72" t="s">
        <v>1707</v>
      </c>
      <c r="E3" s="63" t="s">
        <v>270</v>
      </c>
      <c r="F3" s="152">
        <v>168</v>
      </c>
      <c r="G3" s="64" t="str">
        <f t="shared" ref="G3:G170" si="1">IF(F3&gt;=150,"Đ","K")</f>
        <v>Đ</v>
      </c>
      <c r="H3" s="152">
        <v>609</v>
      </c>
      <c r="I3" s="91">
        <v>27</v>
      </c>
      <c r="J3" s="65">
        <v>3</v>
      </c>
      <c r="K3" s="65">
        <v>1</v>
      </c>
      <c r="L3" s="91" t="s">
        <v>543</v>
      </c>
      <c r="M3" s="63" t="str">
        <f t="shared" ref="M3:M257" si="2">LEFT(L3,1)</f>
        <v>X</v>
      </c>
      <c r="N3" s="63" t="s">
        <v>1708</v>
      </c>
      <c r="O3" s="87" t="s">
        <v>339</v>
      </c>
      <c r="P3" s="63">
        <v>0</v>
      </c>
      <c r="Q3" s="63"/>
      <c r="R3" s="51"/>
      <c r="S3" s="51"/>
      <c r="T3" s="51"/>
    </row>
    <row r="4" spans="1:20" ht="31.5">
      <c r="A4" s="153" t="str">
        <f t="shared" si="0"/>
        <v/>
      </c>
      <c r="B4" s="154"/>
      <c r="C4" s="155" t="s">
        <v>1706</v>
      </c>
      <c r="D4" s="154" t="s">
        <v>1709</v>
      </c>
      <c r="E4" s="153" t="s">
        <v>270</v>
      </c>
      <c r="F4" s="90">
        <v>194</v>
      </c>
      <c r="G4" s="156" t="str">
        <f t="shared" si="1"/>
        <v>Đ</v>
      </c>
      <c r="H4" s="90">
        <v>670</v>
      </c>
      <c r="I4" s="157">
        <v>43</v>
      </c>
      <c r="J4" s="158">
        <v>3</v>
      </c>
      <c r="K4" s="158">
        <v>2</v>
      </c>
      <c r="L4" s="91" t="s">
        <v>301</v>
      </c>
      <c r="M4" s="153" t="str">
        <f t="shared" si="2"/>
        <v>X</v>
      </c>
      <c r="N4" s="153" t="s">
        <v>1710</v>
      </c>
      <c r="O4" s="87" t="s">
        <v>339</v>
      </c>
      <c r="P4" s="153">
        <v>0</v>
      </c>
      <c r="Q4" s="153"/>
      <c r="R4" s="51"/>
      <c r="S4" s="51"/>
      <c r="T4" s="51"/>
    </row>
    <row r="5" spans="1:20" ht="31.5">
      <c r="A5" s="63"/>
      <c r="B5" s="72"/>
      <c r="C5" s="61" t="s">
        <v>1706</v>
      </c>
      <c r="D5" s="72" t="s">
        <v>1711</v>
      </c>
      <c r="E5" s="63" t="s">
        <v>270</v>
      </c>
      <c r="F5" s="152">
        <v>310</v>
      </c>
      <c r="G5" s="64" t="str">
        <f t="shared" si="1"/>
        <v>Đ</v>
      </c>
      <c r="H5" s="152">
        <v>1100</v>
      </c>
      <c r="I5" s="91">
        <v>54</v>
      </c>
      <c r="J5" s="65">
        <v>2</v>
      </c>
      <c r="K5" s="65">
        <v>0</v>
      </c>
      <c r="L5" s="91" t="s">
        <v>1712</v>
      </c>
      <c r="M5" s="63" t="str">
        <f t="shared" si="2"/>
        <v>X</v>
      </c>
      <c r="N5" s="63" t="s">
        <v>1713</v>
      </c>
      <c r="O5" s="87" t="s">
        <v>309</v>
      </c>
      <c r="P5" s="63">
        <v>0</v>
      </c>
      <c r="Q5" s="63"/>
      <c r="R5" s="51"/>
      <c r="S5" s="51"/>
      <c r="T5" s="51"/>
    </row>
    <row r="6" spans="1:20" ht="31.5">
      <c r="A6" s="153"/>
      <c r="B6" s="154"/>
      <c r="C6" s="155" t="s">
        <v>1706</v>
      </c>
      <c r="D6" s="154" t="s">
        <v>1714</v>
      </c>
      <c r="E6" s="153" t="s">
        <v>270</v>
      </c>
      <c r="F6" s="90">
        <v>167</v>
      </c>
      <c r="G6" s="156" t="str">
        <f t="shared" si="1"/>
        <v>Đ</v>
      </c>
      <c r="H6" s="90">
        <v>597</v>
      </c>
      <c r="I6" s="157">
        <v>51</v>
      </c>
      <c r="J6" s="158">
        <v>4</v>
      </c>
      <c r="K6" s="158">
        <v>1</v>
      </c>
      <c r="L6" s="91" t="s">
        <v>767</v>
      </c>
      <c r="M6" s="153" t="str">
        <f t="shared" si="2"/>
        <v>X</v>
      </c>
      <c r="N6" s="153" t="s">
        <v>1715</v>
      </c>
      <c r="O6" s="87" t="s">
        <v>268</v>
      </c>
      <c r="P6" s="153">
        <v>0</v>
      </c>
      <c r="Q6" s="153"/>
      <c r="R6" s="51"/>
      <c r="S6" s="51"/>
      <c r="T6" s="51"/>
    </row>
    <row r="7" spans="1:20" ht="31.5">
      <c r="A7" s="63"/>
      <c r="B7" s="72"/>
      <c r="C7" s="61" t="s">
        <v>1706</v>
      </c>
      <c r="D7" s="72" t="s">
        <v>1716</v>
      </c>
      <c r="E7" s="63" t="s">
        <v>270</v>
      </c>
      <c r="F7" s="152">
        <v>156</v>
      </c>
      <c r="G7" s="64" t="str">
        <f t="shared" si="1"/>
        <v>Đ</v>
      </c>
      <c r="H7" s="152">
        <v>577</v>
      </c>
      <c r="I7" s="91">
        <v>25</v>
      </c>
      <c r="J7" s="65">
        <v>3</v>
      </c>
      <c r="K7" s="65">
        <v>4</v>
      </c>
      <c r="L7" s="91" t="s">
        <v>543</v>
      </c>
      <c r="M7" s="63" t="str">
        <f t="shared" si="2"/>
        <v>X</v>
      </c>
      <c r="N7" s="63" t="s">
        <v>1717</v>
      </c>
      <c r="O7" s="87" t="s">
        <v>286</v>
      </c>
      <c r="P7" s="63">
        <v>0</v>
      </c>
      <c r="Q7" s="63"/>
      <c r="R7" s="51"/>
      <c r="S7" s="51"/>
      <c r="T7" s="51"/>
    </row>
    <row r="8" spans="1:20" ht="31.5">
      <c r="A8" s="153"/>
      <c r="B8" s="154"/>
      <c r="C8" s="155" t="s">
        <v>1706</v>
      </c>
      <c r="D8" s="154" t="s">
        <v>1718</v>
      </c>
      <c r="E8" s="153" t="s">
        <v>265</v>
      </c>
      <c r="F8" s="90">
        <v>90</v>
      </c>
      <c r="G8" s="156" t="str">
        <f t="shared" si="1"/>
        <v>K</v>
      </c>
      <c r="H8" s="90">
        <v>350</v>
      </c>
      <c r="I8" s="157">
        <v>15</v>
      </c>
      <c r="J8" s="158">
        <v>3</v>
      </c>
      <c r="K8" s="158">
        <v>2</v>
      </c>
      <c r="L8" s="91" t="s">
        <v>274</v>
      </c>
      <c r="M8" s="153" t="str">
        <f t="shared" si="2"/>
        <v>X</v>
      </c>
      <c r="N8" s="153" t="s">
        <v>1719</v>
      </c>
      <c r="O8" s="87" t="s">
        <v>309</v>
      </c>
      <c r="P8" s="153">
        <v>0</v>
      </c>
      <c r="Q8" s="153"/>
      <c r="R8" s="51"/>
      <c r="S8" s="51"/>
      <c r="T8" s="51"/>
    </row>
    <row r="9" spans="1:20" ht="31.5">
      <c r="A9" s="63"/>
      <c r="B9" s="72"/>
      <c r="C9" s="61" t="s">
        <v>1706</v>
      </c>
      <c r="D9" s="72" t="s">
        <v>1720</v>
      </c>
      <c r="E9" s="63" t="s">
        <v>270</v>
      </c>
      <c r="F9" s="152">
        <v>138</v>
      </c>
      <c r="G9" s="64" t="str">
        <f t="shared" si="1"/>
        <v>K</v>
      </c>
      <c r="H9" s="152">
        <v>513</v>
      </c>
      <c r="I9" s="91">
        <v>29</v>
      </c>
      <c r="J9" s="65">
        <v>0</v>
      </c>
      <c r="K9" s="65">
        <v>0</v>
      </c>
      <c r="L9" s="91" t="s">
        <v>460</v>
      </c>
      <c r="M9" s="63" t="str">
        <f t="shared" si="2"/>
        <v>X</v>
      </c>
      <c r="N9" s="63" t="s">
        <v>1721</v>
      </c>
      <c r="O9" s="87" t="s">
        <v>309</v>
      </c>
      <c r="P9" s="63">
        <v>0</v>
      </c>
      <c r="Q9" s="63"/>
      <c r="R9" s="51"/>
      <c r="S9" s="51"/>
      <c r="T9" s="51"/>
    </row>
    <row r="10" spans="1:20" ht="31.5">
      <c r="A10" s="153"/>
      <c r="B10" s="154"/>
      <c r="C10" s="155" t="s">
        <v>1706</v>
      </c>
      <c r="D10" s="154" t="s">
        <v>1722</v>
      </c>
      <c r="E10" s="153" t="s">
        <v>270</v>
      </c>
      <c r="F10" s="90">
        <v>175</v>
      </c>
      <c r="G10" s="156" t="str">
        <f t="shared" si="1"/>
        <v>Đ</v>
      </c>
      <c r="H10" s="90">
        <v>670</v>
      </c>
      <c r="I10" s="157">
        <v>34</v>
      </c>
      <c r="J10" s="158">
        <v>2</v>
      </c>
      <c r="K10" s="158">
        <v>4</v>
      </c>
      <c r="L10" s="91" t="s">
        <v>543</v>
      </c>
      <c r="M10" s="153" t="str">
        <f t="shared" si="2"/>
        <v>X</v>
      </c>
      <c r="N10" s="153" t="s">
        <v>1723</v>
      </c>
      <c r="O10" s="87" t="s">
        <v>339</v>
      </c>
      <c r="P10" s="153">
        <v>0</v>
      </c>
      <c r="Q10" s="153"/>
      <c r="R10" s="51"/>
      <c r="S10" s="51"/>
      <c r="T10" s="51"/>
    </row>
    <row r="11" spans="1:20" ht="31.5">
      <c r="A11" s="63"/>
      <c r="B11" s="72"/>
      <c r="C11" s="61" t="s">
        <v>1706</v>
      </c>
      <c r="D11" s="72" t="s">
        <v>1724</v>
      </c>
      <c r="E11" s="63" t="s">
        <v>270</v>
      </c>
      <c r="F11" s="152">
        <v>151</v>
      </c>
      <c r="G11" s="64" t="str">
        <f t="shared" si="1"/>
        <v>Đ</v>
      </c>
      <c r="H11" s="152">
        <v>558</v>
      </c>
      <c r="I11" s="91">
        <v>42</v>
      </c>
      <c r="J11" s="65">
        <v>4</v>
      </c>
      <c r="K11" s="65">
        <v>2</v>
      </c>
      <c r="L11" s="91" t="s">
        <v>765</v>
      </c>
      <c r="M11" s="63" t="str">
        <f t="shared" si="2"/>
        <v>X</v>
      </c>
      <c r="N11" s="63" t="s">
        <v>1710</v>
      </c>
      <c r="O11" s="87" t="s">
        <v>286</v>
      </c>
      <c r="P11" s="63">
        <v>0</v>
      </c>
      <c r="Q11" s="63"/>
      <c r="R11" s="51"/>
      <c r="S11" s="51"/>
      <c r="T11" s="51"/>
    </row>
    <row r="12" spans="1:20" ht="31.5">
      <c r="A12" s="153"/>
      <c r="B12" s="154"/>
      <c r="C12" s="155" t="s">
        <v>1706</v>
      </c>
      <c r="D12" s="154" t="s">
        <v>1725</v>
      </c>
      <c r="E12" s="153" t="s">
        <v>265</v>
      </c>
      <c r="F12" s="90">
        <v>140</v>
      </c>
      <c r="G12" s="156" t="str">
        <f t="shared" si="1"/>
        <v>K</v>
      </c>
      <c r="H12" s="90">
        <v>534</v>
      </c>
      <c r="I12" s="157">
        <v>29</v>
      </c>
      <c r="J12" s="158">
        <v>2</v>
      </c>
      <c r="K12" s="158">
        <v>4</v>
      </c>
      <c r="L12" s="91" t="s">
        <v>274</v>
      </c>
      <c r="M12" s="153" t="str">
        <f t="shared" si="2"/>
        <v>X</v>
      </c>
      <c r="N12" s="153" t="s">
        <v>1713</v>
      </c>
      <c r="O12" s="87" t="s">
        <v>305</v>
      </c>
      <c r="P12" s="153">
        <v>0</v>
      </c>
      <c r="Q12" s="153"/>
      <c r="R12" s="51"/>
      <c r="S12" s="51"/>
      <c r="T12" s="51"/>
    </row>
    <row r="13" spans="1:20" ht="31.5">
      <c r="A13" s="63" t="str">
        <f t="shared" ref="A13:A20" si="3">IF(LEN(B13)=0,"",SUBTOTAL(3,$B$3:B13))</f>
        <v/>
      </c>
      <c r="B13" s="72"/>
      <c r="C13" s="61" t="s">
        <v>1706</v>
      </c>
      <c r="D13" s="72" t="s">
        <v>1726</v>
      </c>
      <c r="E13" s="63" t="s">
        <v>265</v>
      </c>
      <c r="F13" s="152">
        <v>125</v>
      </c>
      <c r="G13" s="64" t="str">
        <f t="shared" si="1"/>
        <v>K</v>
      </c>
      <c r="H13" s="152">
        <v>460</v>
      </c>
      <c r="I13" s="91">
        <v>48</v>
      </c>
      <c r="J13" s="65">
        <v>3</v>
      </c>
      <c r="K13" s="65">
        <v>4</v>
      </c>
      <c r="L13" s="91" t="s">
        <v>765</v>
      </c>
      <c r="M13" s="63" t="str">
        <f t="shared" si="2"/>
        <v>X</v>
      </c>
      <c r="N13" s="63" t="s">
        <v>1727</v>
      </c>
      <c r="O13" s="87" t="s">
        <v>286</v>
      </c>
      <c r="P13" s="63">
        <v>0</v>
      </c>
      <c r="Q13" s="63"/>
      <c r="R13" s="51"/>
      <c r="S13" s="51"/>
      <c r="T13" s="51"/>
    </row>
    <row r="14" spans="1:20" ht="31.5">
      <c r="A14" s="153" t="str">
        <f t="shared" si="3"/>
        <v/>
      </c>
      <c r="B14" s="154"/>
      <c r="C14" s="155" t="s">
        <v>1706</v>
      </c>
      <c r="D14" s="154" t="s">
        <v>1728</v>
      </c>
      <c r="E14" s="153" t="s">
        <v>270</v>
      </c>
      <c r="F14" s="90">
        <v>146</v>
      </c>
      <c r="G14" s="156" t="str">
        <f t="shared" si="1"/>
        <v>K</v>
      </c>
      <c r="H14" s="90">
        <v>470</v>
      </c>
      <c r="I14" s="157">
        <v>44</v>
      </c>
      <c r="J14" s="158">
        <v>1</v>
      </c>
      <c r="K14" s="158">
        <v>3</v>
      </c>
      <c r="L14" s="91" t="s">
        <v>460</v>
      </c>
      <c r="M14" s="153" t="str">
        <f t="shared" si="2"/>
        <v>X</v>
      </c>
      <c r="N14" s="153" t="s">
        <v>1729</v>
      </c>
      <c r="O14" s="87" t="s">
        <v>309</v>
      </c>
      <c r="P14" s="153">
        <v>0</v>
      </c>
      <c r="Q14" s="153"/>
      <c r="R14" s="51"/>
      <c r="S14" s="51"/>
      <c r="T14" s="51"/>
    </row>
    <row r="15" spans="1:20" ht="31.5">
      <c r="A15" s="63" t="str">
        <f t="shared" si="3"/>
        <v/>
      </c>
      <c r="B15" s="72"/>
      <c r="C15" s="61" t="s">
        <v>1706</v>
      </c>
      <c r="D15" s="72" t="s">
        <v>1730</v>
      </c>
      <c r="E15" s="63" t="s">
        <v>265</v>
      </c>
      <c r="F15" s="152">
        <v>91</v>
      </c>
      <c r="G15" s="64" t="str">
        <f t="shared" si="1"/>
        <v>K</v>
      </c>
      <c r="H15" s="152">
        <v>333</v>
      </c>
      <c r="I15" s="91">
        <v>25</v>
      </c>
      <c r="J15" s="65">
        <v>1</v>
      </c>
      <c r="K15" s="65">
        <v>2</v>
      </c>
      <c r="L15" s="91" t="s">
        <v>765</v>
      </c>
      <c r="M15" s="63" t="str">
        <f t="shared" si="2"/>
        <v>X</v>
      </c>
      <c r="N15" s="63" t="s">
        <v>1713</v>
      </c>
      <c r="O15" s="87" t="s">
        <v>309</v>
      </c>
      <c r="P15" s="63">
        <v>0</v>
      </c>
      <c r="Q15" s="63"/>
      <c r="R15" s="51"/>
      <c r="S15" s="51"/>
      <c r="T15" s="51"/>
    </row>
    <row r="16" spans="1:20" ht="31.5">
      <c r="A16" s="153" t="str">
        <f t="shared" si="3"/>
        <v/>
      </c>
      <c r="B16" s="154"/>
      <c r="C16" s="155" t="s">
        <v>1706</v>
      </c>
      <c r="D16" s="154" t="s">
        <v>1731</v>
      </c>
      <c r="E16" s="153" t="s">
        <v>300</v>
      </c>
      <c r="F16" s="90">
        <v>76</v>
      </c>
      <c r="G16" s="156" t="str">
        <f t="shared" si="1"/>
        <v>K</v>
      </c>
      <c r="H16" s="90">
        <v>342</v>
      </c>
      <c r="I16" s="157">
        <v>12</v>
      </c>
      <c r="J16" s="158">
        <v>0</v>
      </c>
      <c r="K16" s="158">
        <v>2</v>
      </c>
      <c r="L16" s="91" t="s">
        <v>1732</v>
      </c>
      <c r="M16" s="153" t="str">
        <f t="shared" si="2"/>
        <v>X</v>
      </c>
      <c r="N16" s="153" t="s">
        <v>1733</v>
      </c>
      <c r="O16" s="87" t="s">
        <v>268</v>
      </c>
      <c r="P16" s="153">
        <v>0</v>
      </c>
      <c r="Q16" s="153"/>
      <c r="R16" s="51"/>
      <c r="S16" s="51"/>
      <c r="T16" s="51"/>
    </row>
    <row r="17" spans="1:20" ht="31.5">
      <c r="A17" s="63" t="str">
        <f t="shared" si="3"/>
        <v/>
      </c>
      <c r="B17" s="72"/>
      <c r="C17" s="61" t="s">
        <v>1706</v>
      </c>
      <c r="D17" s="72" t="s">
        <v>1734</v>
      </c>
      <c r="E17" s="63" t="s">
        <v>265</v>
      </c>
      <c r="F17" s="152">
        <v>95</v>
      </c>
      <c r="G17" s="64" t="str">
        <f t="shared" si="1"/>
        <v>K</v>
      </c>
      <c r="H17" s="152">
        <v>359</v>
      </c>
      <c r="I17" s="91">
        <v>24</v>
      </c>
      <c r="J17" s="65">
        <v>1</v>
      </c>
      <c r="K17" s="65">
        <v>1</v>
      </c>
      <c r="L17" s="91" t="s">
        <v>266</v>
      </c>
      <c r="M17" s="63" t="str">
        <f t="shared" si="2"/>
        <v>X</v>
      </c>
      <c r="N17" s="63" t="s">
        <v>1713</v>
      </c>
      <c r="O17" s="87" t="s">
        <v>305</v>
      </c>
      <c r="P17" s="63">
        <v>0</v>
      </c>
      <c r="Q17" s="63"/>
      <c r="R17" s="51"/>
      <c r="S17" s="51"/>
      <c r="T17" s="51"/>
    </row>
    <row r="18" spans="1:20" ht="31.5">
      <c r="A18" s="153" t="str">
        <f t="shared" si="3"/>
        <v/>
      </c>
      <c r="B18" s="154"/>
      <c r="C18" s="155" t="s">
        <v>1706</v>
      </c>
      <c r="D18" s="154" t="s">
        <v>1735</v>
      </c>
      <c r="E18" s="153" t="s">
        <v>270</v>
      </c>
      <c r="F18" s="86">
        <v>165</v>
      </c>
      <c r="G18" s="156" t="str">
        <f t="shared" si="1"/>
        <v>Đ</v>
      </c>
      <c r="H18" s="86">
        <v>606</v>
      </c>
      <c r="I18" s="157">
        <v>86</v>
      </c>
      <c r="J18" s="158">
        <v>0</v>
      </c>
      <c r="K18" s="158">
        <v>0</v>
      </c>
      <c r="L18" s="65" t="s">
        <v>768</v>
      </c>
      <c r="M18" s="153" t="str">
        <f t="shared" si="2"/>
        <v>X</v>
      </c>
      <c r="N18" s="153" t="s">
        <v>1736</v>
      </c>
      <c r="O18" s="63" t="s">
        <v>377</v>
      </c>
      <c r="P18" s="153">
        <v>0</v>
      </c>
      <c r="Q18" s="153"/>
      <c r="R18" s="51"/>
      <c r="S18" s="51"/>
      <c r="T18" s="51"/>
    </row>
    <row r="19" spans="1:20" ht="31.5">
      <c r="A19" s="63" t="str">
        <f t="shared" si="3"/>
        <v/>
      </c>
      <c r="B19" s="72"/>
      <c r="C19" s="61" t="s">
        <v>1706</v>
      </c>
      <c r="D19" s="72" t="s">
        <v>1737</v>
      </c>
      <c r="E19" s="63" t="s">
        <v>270</v>
      </c>
      <c r="F19" s="152">
        <v>170</v>
      </c>
      <c r="G19" s="64" t="str">
        <f t="shared" si="1"/>
        <v>Đ</v>
      </c>
      <c r="H19" s="152">
        <v>646</v>
      </c>
      <c r="I19" s="91">
        <v>82</v>
      </c>
      <c r="J19" s="65">
        <v>2</v>
      </c>
      <c r="K19" s="65">
        <v>3</v>
      </c>
      <c r="L19" s="91" t="s">
        <v>543</v>
      </c>
      <c r="M19" s="63" t="str">
        <f t="shared" si="2"/>
        <v>X</v>
      </c>
      <c r="N19" s="63" t="s">
        <v>1738</v>
      </c>
      <c r="O19" s="87" t="s">
        <v>362</v>
      </c>
      <c r="P19" s="63">
        <v>0</v>
      </c>
      <c r="Q19" s="63"/>
      <c r="R19" s="51"/>
      <c r="S19" s="51"/>
      <c r="T19" s="51"/>
    </row>
    <row r="20" spans="1:20" ht="31.5">
      <c r="A20" s="153" t="str">
        <f t="shared" si="3"/>
        <v/>
      </c>
      <c r="B20" s="154"/>
      <c r="C20" s="155" t="s">
        <v>1706</v>
      </c>
      <c r="D20" s="154" t="s">
        <v>1739</v>
      </c>
      <c r="E20" s="153" t="s">
        <v>270</v>
      </c>
      <c r="F20" s="90">
        <v>202</v>
      </c>
      <c r="G20" s="156" t="str">
        <f t="shared" si="1"/>
        <v>Đ</v>
      </c>
      <c r="H20" s="90">
        <v>799</v>
      </c>
      <c r="I20" s="157">
        <v>37</v>
      </c>
      <c r="J20" s="158">
        <v>3</v>
      </c>
      <c r="K20" s="158">
        <v>2</v>
      </c>
      <c r="L20" s="91" t="s">
        <v>543</v>
      </c>
      <c r="M20" s="153" t="str">
        <f t="shared" si="2"/>
        <v>X</v>
      </c>
      <c r="N20" s="153" t="s">
        <v>1740</v>
      </c>
      <c r="O20" s="87" t="s">
        <v>442</v>
      </c>
      <c r="P20" s="153">
        <v>0</v>
      </c>
      <c r="Q20" s="153"/>
      <c r="R20" s="51"/>
      <c r="S20" s="51"/>
      <c r="T20" s="51"/>
    </row>
    <row r="21" spans="1:20" ht="31.5">
      <c r="A21" s="63"/>
      <c r="B21" s="72"/>
      <c r="C21" s="61" t="s">
        <v>1706</v>
      </c>
      <c r="D21" s="72" t="s">
        <v>1741</v>
      </c>
      <c r="E21" s="63" t="s">
        <v>265</v>
      </c>
      <c r="F21" s="152">
        <v>126</v>
      </c>
      <c r="G21" s="64" t="str">
        <f t="shared" si="1"/>
        <v>K</v>
      </c>
      <c r="H21" s="152">
        <v>399</v>
      </c>
      <c r="I21" s="91">
        <v>54</v>
      </c>
      <c r="J21" s="65">
        <v>2</v>
      </c>
      <c r="K21" s="65">
        <v>2</v>
      </c>
      <c r="L21" s="91" t="s">
        <v>301</v>
      </c>
      <c r="M21" s="63" t="str">
        <f t="shared" si="2"/>
        <v>X</v>
      </c>
      <c r="N21" s="63" t="s">
        <v>1742</v>
      </c>
      <c r="O21" s="87" t="s">
        <v>389</v>
      </c>
      <c r="P21" s="63">
        <v>0</v>
      </c>
      <c r="Q21" s="63"/>
      <c r="R21" s="51"/>
      <c r="S21" s="51"/>
      <c r="T21" s="51"/>
    </row>
    <row r="22" spans="1:20" ht="31.5">
      <c r="A22" s="153"/>
      <c r="B22" s="154"/>
      <c r="C22" s="155" t="s">
        <v>1706</v>
      </c>
      <c r="D22" s="154" t="s">
        <v>1743</v>
      </c>
      <c r="E22" s="153" t="s">
        <v>265</v>
      </c>
      <c r="F22" s="90">
        <v>134</v>
      </c>
      <c r="G22" s="156" t="str">
        <f t="shared" si="1"/>
        <v>K</v>
      </c>
      <c r="H22" s="90">
        <v>415</v>
      </c>
      <c r="I22" s="157">
        <v>73</v>
      </c>
      <c r="J22" s="158">
        <v>4</v>
      </c>
      <c r="K22" s="158">
        <v>2</v>
      </c>
      <c r="L22" s="91" t="s">
        <v>778</v>
      </c>
      <c r="M22" s="153" t="str">
        <f t="shared" si="2"/>
        <v>X</v>
      </c>
      <c r="N22" s="153" t="s">
        <v>1744</v>
      </c>
      <c r="O22" s="87" t="s">
        <v>442</v>
      </c>
      <c r="P22" s="153">
        <v>0</v>
      </c>
      <c r="Q22" s="153"/>
      <c r="R22" s="51"/>
      <c r="S22" s="51"/>
      <c r="T22" s="51"/>
    </row>
    <row r="23" spans="1:20" ht="31.5">
      <c r="A23" s="63"/>
      <c r="B23" s="72"/>
      <c r="C23" s="61" t="s">
        <v>1706</v>
      </c>
      <c r="D23" s="72" t="s">
        <v>1745</v>
      </c>
      <c r="E23" s="63" t="s">
        <v>270</v>
      </c>
      <c r="F23" s="152">
        <v>204</v>
      </c>
      <c r="G23" s="64" t="str">
        <f t="shared" si="1"/>
        <v>Đ</v>
      </c>
      <c r="H23" s="152">
        <v>732</v>
      </c>
      <c r="I23" s="91">
        <v>46</v>
      </c>
      <c r="J23" s="65">
        <v>0</v>
      </c>
      <c r="K23" s="65">
        <v>4</v>
      </c>
      <c r="L23" s="91" t="s">
        <v>543</v>
      </c>
      <c r="M23" s="63" t="str">
        <f t="shared" si="2"/>
        <v>X</v>
      </c>
      <c r="N23" s="63" t="s">
        <v>1746</v>
      </c>
      <c r="O23" s="87" t="s">
        <v>286</v>
      </c>
      <c r="P23" s="63">
        <v>0</v>
      </c>
      <c r="Q23" s="63"/>
      <c r="R23" s="51"/>
      <c r="S23" s="51"/>
      <c r="T23" s="51"/>
    </row>
    <row r="24" spans="1:20" ht="31.5">
      <c r="A24" s="153"/>
      <c r="B24" s="154"/>
      <c r="C24" s="155" t="s">
        <v>1706</v>
      </c>
      <c r="D24" s="154" t="s">
        <v>1747</v>
      </c>
      <c r="E24" s="153" t="s">
        <v>265</v>
      </c>
      <c r="F24" s="90">
        <v>138</v>
      </c>
      <c r="G24" s="156" t="str">
        <f t="shared" si="1"/>
        <v>K</v>
      </c>
      <c r="H24" s="90">
        <v>489</v>
      </c>
      <c r="I24" s="157">
        <v>32</v>
      </c>
      <c r="J24" s="158">
        <v>1</v>
      </c>
      <c r="K24" s="158">
        <v>1</v>
      </c>
      <c r="L24" s="91" t="s">
        <v>318</v>
      </c>
      <c r="M24" s="153" t="str">
        <f t="shared" si="2"/>
        <v>X</v>
      </c>
      <c r="N24" s="153" t="s">
        <v>1748</v>
      </c>
      <c r="O24" s="87" t="s">
        <v>410</v>
      </c>
      <c r="P24" s="153">
        <v>0</v>
      </c>
      <c r="Q24" s="153"/>
      <c r="R24" s="51"/>
      <c r="S24" s="51"/>
      <c r="T24" s="51"/>
    </row>
    <row r="25" spans="1:20" ht="31.5">
      <c r="A25" s="63"/>
      <c r="B25" s="72"/>
      <c r="C25" s="61" t="s">
        <v>1706</v>
      </c>
      <c r="D25" s="72" t="s">
        <v>1749</v>
      </c>
      <c r="E25" s="63" t="s">
        <v>265</v>
      </c>
      <c r="F25" s="152">
        <v>119</v>
      </c>
      <c r="G25" s="64" t="str">
        <f t="shared" si="1"/>
        <v>K</v>
      </c>
      <c r="H25" s="152">
        <v>386</v>
      </c>
      <c r="I25" s="91">
        <v>95</v>
      </c>
      <c r="J25" s="65">
        <v>2</v>
      </c>
      <c r="K25" s="65">
        <v>0</v>
      </c>
      <c r="L25" s="91" t="s">
        <v>460</v>
      </c>
      <c r="M25" s="63" t="str">
        <f t="shared" si="2"/>
        <v>X</v>
      </c>
      <c r="N25" s="63" t="s">
        <v>1717</v>
      </c>
      <c r="O25" s="87" t="s">
        <v>268</v>
      </c>
      <c r="P25" s="63">
        <v>0</v>
      </c>
      <c r="Q25" s="63"/>
      <c r="R25" s="51"/>
      <c r="S25" s="51"/>
      <c r="T25" s="51"/>
    </row>
    <row r="26" spans="1:20" ht="31.5">
      <c r="A26" s="153"/>
      <c r="B26" s="154"/>
      <c r="C26" s="155" t="s">
        <v>1706</v>
      </c>
      <c r="D26" s="154" t="s">
        <v>1750</v>
      </c>
      <c r="E26" s="153" t="s">
        <v>265</v>
      </c>
      <c r="F26" s="90">
        <v>81</v>
      </c>
      <c r="G26" s="156" t="str">
        <f t="shared" si="1"/>
        <v>K</v>
      </c>
      <c r="H26" s="90">
        <v>330</v>
      </c>
      <c r="I26" s="157">
        <v>32</v>
      </c>
      <c r="J26" s="158">
        <v>2</v>
      </c>
      <c r="K26" s="158">
        <v>3</v>
      </c>
      <c r="L26" s="91" t="s">
        <v>301</v>
      </c>
      <c r="M26" s="153" t="str">
        <f t="shared" si="2"/>
        <v>X</v>
      </c>
      <c r="N26" s="153" t="s">
        <v>1727</v>
      </c>
      <c r="O26" s="87" t="s">
        <v>353</v>
      </c>
      <c r="P26" s="153">
        <v>0</v>
      </c>
      <c r="Q26" s="153"/>
      <c r="R26" s="51"/>
      <c r="S26" s="51"/>
      <c r="T26" s="51"/>
    </row>
    <row r="27" spans="1:20" ht="31.5">
      <c r="A27" s="63"/>
      <c r="B27" s="72"/>
      <c r="C27" s="61" t="s">
        <v>1706</v>
      </c>
      <c r="D27" s="72" t="s">
        <v>1751</v>
      </c>
      <c r="E27" s="63" t="s">
        <v>265</v>
      </c>
      <c r="F27" s="152">
        <v>133</v>
      </c>
      <c r="G27" s="64" t="str">
        <f t="shared" si="1"/>
        <v>K</v>
      </c>
      <c r="H27" s="152">
        <v>501</v>
      </c>
      <c r="I27" s="91">
        <v>105</v>
      </c>
      <c r="J27" s="65">
        <v>3</v>
      </c>
      <c r="K27" s="65">
        <v>3</v>
      </c>
      <c r="L27" s="91" t="s">
        <v>266</v>
      </c>
      <c r="M27" s="63" t="str">
        <f t="shared" si="2"/>
        <v>X</v>
      </c>
      <c r="N27" s="63" t="s">
        <v>1752</v>
      </c>
      <c r="O27" s="87" t="s">
        <v>428</v>
      </c>
      <c r="P27" s="63">
        <v>0</v>
      </c>
      <c r="Q27" s="63"/>
      <c r="R27" s="51"/>
      <c r="S27" s="51"/>
      <c r="T27" s="51"/>
    </row>
    <row r="28" spans="1:20" ht="31.5">
      <c r="A28" s="153"/>
      <c r="B28" s="154"/>
      <c r="C28" s="155" t="s">
        <v>1706</v>
      </c>
      <c r="D28" s="154" t="s">
        <v>1753</v>
      </c>
      <c r="E28" s="153" t="s">
        <v>265</v>
      </c>
      <c r="F28" s="90">
        <v>106</v>
      </c>
      <c r="G28" s="156" t="str">
        <f t="shared" si="1"/>
        <v>K</v>
      </c>
      <c r="H28" s="90">
        <v>366</v>
      </c>
      <c r="I28" s="157">
        <v>24</v>
      </c>
      <c r="J28" s="158">
        <v>2</v>
      </c>
      <c r="K28" s="158">
        <v>3</v>
      </c>
      <c r="L28" s="91" t="s">
        <v>274</v>
      </c>
      <c r="M28" s="153" t="str">
        <f t="shared" si="2"/>
        <v>X</v>
      </c>
      <c r="N28" s="153" t="s">
        <v>1719</v>
      </c>
      <c r="O28" s="87" t="s">
        <v>286</v>
      </c>
      <c r="P28" s="153">
        <v>0</v>
      </c>
      <c r="Q28" s="153"/>
      <c r="R28" s="51"/>
      <c r="S28" s="51"/>
      <c r="T28" s="51"/>
    </row>
    <row r="29" spans="1:20" ht="31.5">
      <c r="A29" s="63"/>
      <c r="B29" s="72"/>
      <c r="C29" s="61" t="s">
        <v>1706</v>
      </c>
      <c r="D29" s="72" t="s">
        <v>1754</v>
      </c>
      <c r="E29" s="63" t="s">
        <v>265</v>
      </c>
      <c r="F29" s="152">
        <v>85</v>
      </c>
      <c r="G29" s="64" t="str">
        <f t="shared" si="1"/>
        <v>K</v>
      </c>
      <c r="H29" s="152">
        <v>281</v>
      </c>
      <c r="I29" s="91">
        <v>19</v>
      </c>
      <c r="J29" s="65">
        <v>3</v>
      </c>
      <c r="K29" s="65">
        <v>6</v>
      </c>
      <c r="L29" s="91" t="s">
        <v>279</v>
      </c>
      <c r="M29" s="63" t="str">
        <f t="shared" si="2"/>
        <v>X</v>
      </c>
      <c r="N29" s="63" t="s">
        <v>1717</v>
      </c>
      <c r="O29" s="87" t="s">
        <v>377</v>
      </c>
      <c r="P29" s="63">
        <v>0</v>
      </c>
      <c r="Q29" s="63"/>
      <c r="R29" s="51"/>
      <c r="S29" s="51"/>
      <c r="T29" s="51"/>
    </row>
    <row r="30" spans="1:20" ht="31.5">
      <c r="A30" s="153"/>
      <c r="B30" s="154"/>
      <c r="C30" s="155" t="s">
        <v>1706</v>
      </c>
      <c r="D30" s="154" t="s">
        <v>1755</v>
      </c>
      <c r="E30" s="153" t="s">
        <v>265</v>
      </c>
      <c r="F30" s="90">
        <v>109</v>
      </c>
      <c r="G30" s="156" t="str">
        <f t="shared" si="1"/>
        <v>K</v>
      </c>
      <c r="H30" s="90">
        <v>368</v>
      </c>
      <c r="I30" s="157">
        <v>41</v>
      </c>
      <c r="J30" s="158">
        <v>2</v>
      </c>
      <c r="K30" s="158">
        <v>4</v>
      </c>
      <c r="L30" s="91" t="s">
        <v>766</v>
      </c>
      <c r="M30" s="153" t="str">
        <f t="shared" si="2"/>
        <v>X</v>
      </c>
      <c r="N30" s="153" t="s">
        <v>1738</v>
      </c>
      <c r="O30" s="87" t="s">
        <v>305</v>
      </c>
      <c r="P30" s="153">
        <v>0</v>
      </c>
      <c r="Q30" s="153"/>
      <c r="R30" s="51"/>
      <c r="S30" s="51"/>
      <c r="T30" s="51"/>
    </row>
    <row r="31" spans="1:20" ht="31.5">
      <c r="A31" s="63"/>
      <c r="B31" s="72"/>
      <c r="C31" s="61" t="s">
        <v>1706</v>
      </c>
      <c r="D31" s="72" t="s">
        <v>1756</v>
      </c>
      <c r="E31" s="63" t="s">
        <v>265</v>
      </c>
      <c r="F31" s="152">
        <v>112</v>
      </c>
      <c r="G31" s="64" t="str">
        <f t="shared" si="1"/>
        <v>K</v>
      </c>
      <c r="H31" s="152">
        <v>427</v>
      </c>
      <c r="I31" s="91">
        <v>45</v>
      </c>
      <c r="J31" s="65">
        <v>4</v>
      </c>
      <c r="K31" s="65">
        <v>5</v>
      </c>
      <c r="L31" s="91" t="s">
        <v>543</v>
      </c>
      <c r="M31" s="63" t="str">
        <f t="shared" si="2"/>
        <v>X</v>
      </c>
      <c r="N31" s="63" t="s">
        <v>1757</v>
      </c>
      <c r="O31" s="87" t="s">
        <v>268</v>
      </c>
      <c r="P31" s="63">
        <v>0</v>
      </c>
      <c r="Q31" s="63"/>
      <c r="R31" s="51"/>
      <c r="S31" s="51"/>
      <c r="T31" s="51"/>
    </row>
    <row r="32" spans="1:20" ht="31.5">
      <c r="A32" s="153"/>
      <c r="B32" s="154"/>
      <c r="C32" s="155" t="s">
        <v>1706</v>
      </c>
      <c r="D32" s="154" t="s">
        <v>1758</v>
      </c>
      <c r="E32" s="153" t="s">
        <v>265</v>
      </c>
      <c r="F32" s="90">
        <v>115</v>
      </c>
      <c r="G32" s="156" t="str">
        <f t="shared" si="1"/>
        <v>K</v>
      </c>
      <c r="H32" s="90">
        <v>420</v>
      </c>
      <c r="I32" s="157">
        <v>44</v>
      </c>
      <c r="J32" s="158">
        <v>4</v>
      </c>
      <c r="K32" s="158">
        <v>3</v>
      </c>
      <c r="L32" s="91" t="s">
        <v>543</v>
      </c>
      <c r="M32" s="153" t="str">
        <f t="shared" si="2"/>
        <v>X</v>
      </c>
      <c r="N32" s="153" t="s">
        <v>1746</v>
      </c>
      <c r="O32" s="87" t="s">
        <v>305</v>
      </c>
      <c r="P32" s="153">
        <v>0</v>
      </c>
      <c r="Q32" s="153"/>
      <c r="R32" s="51"/>
      <c r="S32" s="51"/>
      <c r="T32" s="51"/>
    </row>
    <row r="33" spans="1:20" ht="31.5">
      <c r="A33" s="63"/>
      <c r="B33" s="72"/>
      <c r="C33" s="61" t="s">
        <v>1706</v>
      </c>
      <c r="D33" s="72" t="s">
        <v>1759</v>
      </c>
      <c r="E33" s="63" t="s">
        <v>265</v>
      </c>
      <c r="F33" s="152">
        <v>120</v>
      </c>
      <c r="G33" s="64" t="str">
        <f t="shared" si="1"/>
        <v>K</v>
      </c>
      <c r="H33" s="152">
        <v>440</v>
      </c>
      <c r="I33" s="91">
        <v>48</v>
      </c>
      <c r="J33" s="65">
        <v>3</v>
      </c>
      <c r="K33" s="65">
        <v>7</v>
      </c>
      <c r="L33" s="91" t="s">
        <v>543</v>
      </c>
      <c r="M33" s="63" t="str">
        <f t="shared" si="2"/>
        <v>X</v>
      </c>
      <c r="N33" s="63" t="s">
        <v>1715</v>
      </c>
      <c r="O33" s="87" t="s">
        <v>377</v>
      </c>
      <c r="P33" s="63">
        <v>0</v>
      </c>
      <c r="Q33" s="63"/>
      <c r="R33" s="51"/>
      <c r="S33" s="51"/>
      <c r="T33" s="51"/>
    </row>
    <row r="34" spans="1:20" ht="31.5">
      <c r="A34" s="153"/>
      <c r="B34" s="154"/>
      <c r="C34" s="155" t="s">
        <v>1706</v>
      </c>
      <c r="D34" s="154" t="s">
        <v>1760</v>
      </c>
      <c r="E34" s="153" t="s">
        <v>265</v>
      </c>
      <c r="F34" s="90">
        <v>80</v>
      </c>
      <c r="G34" s="156" t="str">
        <f t="shared" si="1"/>
        <v>K</v>
      </c>
      <c r="H34" s="90">
        <v>252</v>
      </c>
      <c r="I34" s="157">
        <v>57</v>
      </c>
      <c r="J34" s="158">
        <v>2</v>
      </c>
      <c r="K34" s="158">
        <v>4</v>
      </c>
      <c r="L34" s="91" t="s">
        <v>543</v>
      </c>
      <c r="M34" s="153" t="str">
        <f t="shared" si="2"/>
        <v>X</v>
      </c>
      <c r="N34" s="153" t="s">
        <v>1761</v>
      </c>
      <c r="O34" s="87" t="s">
        <v>362</v>
      </c>
      <c r="P34" s="153">
        <v>0</v>
      </c>
      <c r="Q34" s="153"/>
      <c r="R34" s="51"/>
      <c r="S34" s="51"/>
      <c r="T34" s="51"/>
    </row>
    <row r="35" spans="1:20" ht="31.5">
      <c r="A35" s="63"/>
      <c r="B35" s="72"/>
      <c r="C35" s="61" t="s">
        <v>1706</v>
      </c>
      <c r="D35" s="72" t="s">
        <v>1762</v>
      </c>
      <c r="E35" s="63" t="s">
        <v>270</v>
      </c>
      <c r="F35" s="152">
        <v>230</v>
      </c>
      <c r="G35" s="64" t="str">
        <f t="shared" si="1"/>
        <v>Đ</v>
      </c>
      <c r="H35" s="152">
        <v>780</v>
      </c>
      <c r="I35" s="91">
        <v>159</v>
      </c>
      <c r="J35" s="65">
        <v>2</v>
      </c>
      <c r="K35" s="65">
        <v>4</v>
      </c>
      <c r="L35" s="91" t="s">
        <v>765</v>
      </c>
      <c r="M35" s="63" t="str">
        <f t="shared" si="2"/>
        <v>X</v>
      </c>
      <c r="N35" s="63" t="s">
        <v>1763</v>
      </c>
      <c r="O35" s="87" t="s">
        <v>377</v>
      </c>
      <c r="P35" s="63">
        <v>0</v>
      </c>
      <c r="Q35" s="63"/>
      <c r="R35" s="51"/>
      <c r="S35" s="51"/>
      <c r="T35" s="51"/>
    </row>
    <row r="36" spans="1:20" ht="31.5">
      <c r="A36" s="153"/>
      <c r="B36" s="154"/>
      <c r="C36" s="155" t="s">
        <v>1706</v>
      </c>
      <c r="D36" s="154" t="s">
        <v>1764</v>
      </c>
      <c r="E36" s="153" t="s">
        <v>270</v>
      </c>
      <c r="F36" s="90">
        <v>185</v>
      </c>
      <c r="G36" s="156" t="str">
        <f t="shared" si="1"/>
        <v>Đ</v>
      </c>
      <c r="H36" s="90">
        <v>610</v>
      </c>
      <c r="I36" s="157">
        <v>64</v>
      </c>
      <c r="J36" s="158">
        <v>3</v>
      </c>
      <c r="K36" s="158">
        <v>4</v>
      </c>
      <c r="L36" s="91" t="s">
        <v>543</v>
      </c>
      <c r="M36" s="153" t="str">
        <f t="shared" si="2"/>
        <v>X</v>
      </c>
      <c r="N36" s="153" t="s">
        <v>1765</v>
      </c>
      <c r="O36" s="87" t="s">
        <v>362</v>
      </c>
      <c r="P36" s="153">
        <v>0</v>
      </c>
      <c r="Q36" s="153"/>
      <c r="R36" s="51"/>
      <c r="S36" s="51"/>
      <c r="T36" s="51"/>
    </row>
    <row r="37" spans="1:20" ht="31.5">
      <c r="A37" s="63"/>
      <c r="B37" s="72"/>
      <c r="C37" s="61" t="s">
        <v>1706</v>
      </c>
      <c r="D37" s="72" t="s">
        <v>1766</v>
      </c>
      <c r="E37" s="63" t="s">
        <v>265</v>
      </c>
      <c r="F37" s="152">
        <v>103</v>
      </c>
      <c r="G37" s="64" t="str">
        <f t="shared" si="1"/>
        <v>K</v>
      </c>
      <c r="H37" s="152">
        <v>365</v>
      </c>
      <c r="I37" s="91">
        <v>32</v>
      </c>
      <c r="J37" s="65">
        <v>3</v>
      </c>
      <c r="K37" s="65">
        <v>4</v>
      </c>
      <c r="L37" s="91" t="s">
        <v>266</v>
      </c>
      <c r="M37" s="63" t="str">
        <f t="shared" si="2"/>
        <v>X</v>
      </c>
      <c r="N37" s="63" t="s">
        <v>1767</v>
      </c>
      <c r="O37" s="87" t="s">
        <v>362</v>
      </c>
      <c r="P37" s="63">
        <v>0</v>
      </c>
      <c r="Q37" s="63"/>
      <c r="R37" s="51"/>
      <c r="S37" s="51"/>
      <c r="T37" s="51"/>
    </row>
    <row r="38" spans="1:20" ht="31.5">
      <c r="A38" s="153"/>
      <c r="B38" s="154"/>
      <c r="C38" s="155" t="s">
        <v>1706</v>
      </c>
      <c r="D38" s="154" t="s">
        <v>1768</v>
      </c>
      <c r="E38" s="153" t="s">
        <v>270</v>
      </c>
      <c r="F38" s="90">
        <v>172</v>
      </c>
      <c r="G38" s="156" t="str">
        <f t="shared" si="1"/>
        <v>Đ</v>
      </c>
      <c r="H38" s="90">
        <v>610</v>
      </c>
      <c r="I38" s="157">
        <v>69</v>
      </c>
      <c r="J38" s="158">
        <v>3</v>
      </c>
      <c r="K38" s="158">
        <v>4</v>
      </c>
      <c r="L38" s="91" t="s">
        <v>555</v>
      </c>
      <c r="M38" s="153" t="str">
        <f t="shared" si="2"/>
        <v>X</v>
      </c>
      <c r="N38" s="153" t="s">
        <v>1769</v>
      </c>
      <c r="O38" s="87" t="s">
        <v>400</v>
      </c>
      <c r="P38" s="153">
        <v>0</v>
      </c>
      <c r="Q38" s="153"/>
      <c r="R38" s="51"/>
      <c r="S38" s="51"/>
      <c r="T38" s="51"/>
    </row>
    <row r="39" spans="1:20" ht="31.5">
      <c r="A39" s="63"/>
      <c r="B39" s="72"/>
      <c r="C39" s="61" t="s">
        <v>1706</v>
      </c>
      <c r="D39" s="72" t="s">
        <v>1770</v>
      </c>
      <c r="E39" s="63" t="s">
        <v>270</v>
      </c>
      <c r="F39" s="152">
        <v>150</v>
      </c>
      <c r="G39" s="64" t="str">
        <f t="shared" si="1"/>
        <v>Đ</v>
      </c>
      <c r="H39" s="152">
        <v>569</v>
      </c>
      <c r="I39" s="91">
        <v>117</v>
      </c>
      <c r="J39" s="65">
        <v>3</v>
      </c>
      <c r="K39" s="65">
        <v>4</v>
      </c>
      <c r="L39" s="91" t="s">
        <v>543</v>
      </c>
      <c r="M39" s="63" t="str">
        <f t="shared" si="2"/>
        <v>X</v>
      </c>
      <c r="N39" s="63" t="s">
        <v>1761</v>
      </c>
      <c r="O39" s="87" t="s">
        <v>400</v>
      </c>
      <c r="P39" s="63">
        <v>0</v>
      </c>
      <c r="Q39" s="63"/>
      <c r="R39" s="51"/>
      <c r="S39" s="51"/>
      <c r="T39" s="51"/>
    </row>
    <row r="40" spans="1:20" ht="31.5">
      <c r="A40" s="153"/>
      <c r="B40" s="154"/>
      <c r="C40" s="155" t="s">
        <v>1706</v>
      </c>
      <c r="D40" s="154" t="s">
        <v>1771</v>
      </c>
      <c r="E40" s="153" t="s">
        <v>265</v>
      </c>
      <c r="F40" s="159">
        <v>106</v>
      </c>
      <c r="G40" s="156" t="str">
        <f t="shared" si="1"/>
        <v>K</v>
      </c>
      <c r="H40" s="90">
        <v>387</v>
      </c>
      <c r="I40" s="157">
        <v>42</v>
      </c>
      <c r="J40" s="158">
        <v>3</v>
      </c>
      <c r="K40" s="158">
        <v>5</v>
      </c>
      <c r="L40" s="91" t="s">
        <v>1618</v>
      </c>
      <c r="M40" s="153" t="str">
        <f t="shared" si="2"/>
        <v>X</v>
      </c>
      <c r="N40" s="153" t="s">
        <v>1738</v>
      </c>
      <c r="O40" s="87" t="s">
        <v>1772</v>
      </c>
      <c r="P40" s="153">
        <v>0</v>
      </c>
      <c r="Q40" s="153"/>
      <c r="R40" s="51"/>
      <c r="S40" s="51"/>
      <c r="T40" s="51"/>
    </row>
    <row r="41" spans="1:20" ht="31.5">
      <c r="A41" s="59">
        <f t="shared" ref="A41:A50" si="4">IF(LEN(B41)=0,"",SUBTOTAL(3,$B$3:B41))</f>
        <v>2</v>
      </c>
      <c r="B41" s="60" t="s">
        <v>1773</v>
      </c>
      <c r="C41" s="61" t="s">
        <v>1773</v>
      </c>
      <c r="D41" s="72" t="s">
        <v>1774</v>
      </c>
      <c r="E41" s="63" t="s">
        <v>265</v>
      </c>
      <c r="F41" s="73">
        <v>84</v>
      </c>
      <c r="G41" s="64" t="str">
        <f t="shared" si="1"/>
        <v>K</v>
      </c>
      <c r="H41" s="73">
        <v>408</v>
      </c>
      <c r="I41" s="63">
        <v>84</v>
      </c>
      <c r="J41" s="63">
        <v>3</v>
      </c>
      <c r="K41" s="63">
        <v>2</v>
      </c>
      <c r="L41" s="63" t="s">
        <v>367</v>
      </c>
      <c r="M41" s="63" t="str">
        <f t="shared" si="2"/>
        <v>T</v>
      </c>
      <c r="N41" s="63" t="s">
        <v>1775</v>
      </c>
      <c r="O41" s="63" t="s">
        <v>1204</v>
      </c>
      <c r="P41" s="63">
        <v>0</v>
      </c>
      <c r="Q41" s="63"/>
      <c r="R41" s="51"/>
      <c r="S41" s="51"/>
      <c r="T41" s="51"/>
    </row>
    <row r="42" spans="1:20" ht="31.5">
      <c r="A42" s="153" t="str">
        <f t="shared" si="4"/>
        <v/>
      </c>
      <c r="B42" s="154"/>
      <c r="C42" s="155" t="s">
        <v>1773</v>
      </c>
      <c r="D42" s="154" t="s">
        <v>1776</v>
      </c>
      <c r="E42" s="153" t="s">
        <v>265</v>
      </c>
      <c r="F42" s="160">
        <v>84</v>
      </c>
      <c r="G42" s="156" t="str">
        <f t="shared" si="1"/>
        <v>K</v>
      </c>
      <c r="H42" s="160">
        <v>397</v>
      </c>
      <c r="I42" s="153">
        <v>83</v>
      </c>
      <c r="J42" s="153">
        <v>4</v>
      </c>
      <c r="K42" s="153">
        <v>9</v>
      </c>
      <c r="L42" s="153" t="s">
        <v>274</v>
      </c>
      <c r="M42" s="153" t="str">
        <f t="shared" si="2"/>
        <v>X</v>
      </c>
      <c r="N42" s="153" t="s">
        <v>1777</v>
      </c>
      <c r="O42" s="153" t="s">
        <v>1778</v>
      </c>
      <c r="P42" s="153">
        <v>0</v>
      </c>
      <c r="Q42" s="153"/>
      <c r="R42" s="51"/>
      <c r="S42" s="51"/>
      <c r="T42" s="51"/>
    </row>
    <row r="43" spans="1:20" ht="31.5">
      <c r="A43" s="63" t="str">
        <f t="shared" si="4"/>
        <v/>
      </c>
      <c r="B43" s="72"/>
      <c r="C43" s="61" t="s">
        <v>1773</v>
      </c>
      <c r="D43" s="72" t="s">
        <v>1779</v>
      </c>
      <c r="E43" s="63" t="s">
        <v>265</v>
      </c>
      <c r="F43" s="73">
        <v>140</v>
      </c>
      <c r="G43" s="64" t="str">
        <f t="shared" si="1"/>
        <v>K</v>
      </c>
      <c r="H43" s="73">
        <v>631</v>
      </c>
      <c r="I43" s="63">
        <v>135</v>
      </c>
      <c r="J43" s="63">
        <v>3</v>
      </c>
      <c r="K43" s="63">
        <v>8</v>
      </c>
      <c r="L43" s="63" t="s">
        <v>274</v>
      </c>
      <c r="M43" s="63" t="str">
        <f t="shared" si="2"/>
        <v>X</v>
      </c>
      <c r="N43" s="63" t="s">
        <v>1780</v>
      </c>
      <c r="O43" s="63" t="s">
        <v>1180</v>
      </c>
      <c r="P43" s="63">
        <v>0</v>
      </c>
      <c r="Q43" s="63"/>
      <c r="R43" s="51"/>
      <c r="S43" s="51"/>
      <c r="T43" s="51"/>
    </row>
    <row r="44" spans="1:20">
      <c r="A44" s="153" t="str">
        <f t="shared" si="4"/>
        <v/>
      </c>
      <c r="B44" s="154"/>
      <c r="C44" s="155" t="s">
        <v>1773</v>
      </c>
      <c r="D44" s="154" t="s">
        <v>1781</v>
      </c>
      <c r="E44" s="153" t="s">
        <v>265</v>
      </c>
      <c r="F44" s="160">
        <v>101</v>
      </c>
      <c r="G44" s="156" t="str">
        <f t="shared" si="1"/>
        <v>K</v>
      </c>
      <c r="H44" s="160">
        <v>431</v>
      </c>
      <c r="I44" s="153">
        <v>101</v>
      </c>
      <c r="J44" s="153">
        <v>17</v>
      </c>
      <c r="K44" s="153">
        <v>14</v>
      </c>
      <c r="L44" s="153" t="s">
        <v>274</v>
      </c>
      <c r="M44" s="153" t="str">
        <f t="shared" si="2"/>
        <v>X</v>
      </c>
      <c r="N44" s="153" t="s">
        <v>1782</v>
      </c>
      <c r="O44" s="153" t="s">
        <v>1783</v>
      </c>
      <c r="P44" s="153">
        <v>0</v>
      </c>
      <c r="Q44" s="153"/>
      <c r="R44" s="51"/>
      <c r="S44" s="51"/>
      <c r="T44" s="51"/>
    </row>
    <row r="45" spans="1:20">
      <c r="A45" s="63" t="str">
        <f t="shared" si="4"/>
        <v/>
      </c>
      <c r="B45" s="72"/>
      <c r="C45" s="61" t="s">
        <v>1773</v>
      </c>
      <c r="D45" s="72" t="s">
        <v>1784</v>
      </c>
      <c r="E45" s="63" t="s">
        <v>265</v>
      </c>
      <c r="F45" s="73">
        <v>72</v>
      </c>
      <c r="G45" s="64" t="str">
        <f t="shared" si="1"/>
        <v>K</v>
      </c>
      <c r="H45" s="73">
        <v>315</v>
      </c>
      <c r="I45" s="63">
        <v>72</v>
      </c>
      <c r="J45" s="63">
        <v>60</v>
      </c>
      <c r="K45" s="63">
        <v>12</v>
      </c>
      <c r="L45" s="63" t="s">
        <v>274</v>
      </c>
      <c r="M45" s="63" t="str">
        <f t="shared" si="2"/>
        <v>X</v>
      </c>
      <c r="N45" s="63" t="s">
        <v>1785</v>
      </c>
      <c r="O45" s="63" t="s">
        <v>1778</v>
      </c>
      <c r="P45" s="63">
        <v>0</v>
      </c>
      <c r="Q45" s="63"/>
      <c r="R45" s="51"/>
      <c r="S45" s="51"/>
      <c r="T45" s="51"/>
    </row>
    <row r="46" spans="1:20">
      <c r="A46" s="153" t="str">
        <f t="shared" si="4"/>
        <v/>
      </c>
      <c r="B46" s="154"/>
      <c r="C46" s="155" t="s">
        <v>1773</v>
      </c>
      <c r="D46" s="154" t="s">
        <v>1786</v>
      </c>
      <c r="E46" s="153" t="s">
        <v>265</v>
      </c>
      <c r="F46" s="160">
        <v>107</v>
      </c>
      <c r="G46" s="156" t="str">
        <f t="shared" si="1"/>
        <v>K</v>
      </c>
      <c r="H46" s="160">
        <v>521</v>
      </c>
      <c r="I46" s="153">
        <v>107</v>
      </c>
      <c r="J46" s="153">
        <v>20</v>
      </c>
      <c r="K46" s="153">
        <v>30</v>
      </c>
      <c r="L46" s="153" t="s">
        <v>274</v>
      </c>
      <c r="M46" s="153" t="str">
        <f t="shared" si="2"/>
        <v>X</v>
      </c>
      <c r="N46" s="153" t="s">
        <v>1785</v>
      </c>
      <c r="O46" s="153" t="s">
        <v>1783</v>
      </c>
      <c r="P46" s="153">
        <v>0</v>
      </c>
      <c r="Q46" s="153"/>
      <c r="R46" s="51"/>
      <c r="S46" s="51"/>
      <c r="T46" s="51"/>
    </row>
    <row r="47" spans="1:20" ht="31.5">
      <c r="A47" s="63" t="str">
        <f t="shared" si="4"/>
        <v/>
      </c>
      <c r="B47" s="72"/>
      <c r="C47" s="61" t="s">
        <v>1773</v>
      </c>
      <c r="D47" s="72" t="s">
        <v>1787</v>
      </c>
      <c r="E47" s="63" t="s">
        <v>265</v>
      </c>
      <c r="F47" s="73">
        <v>127</v>
      </c>
      <c r="G47" s="64" t="str">
        <f t="shared" si="1"/>
        <v>K</v>
      </c>
      <c r="H47" s="73">
        <v>626</v>
      </c>
      <c r="I47" s="63">
        <v>127</v>
      </c>
      <c r="J47" s="63">
        <v>80</v>
      </c>
      <c r="K47" s="63">
        <v>38</v>
      </c>
      <c r="L47" s="63" t="s">
        <v>290</v>
      </c>
      <c r="M47" s="63" t="str">
        <f t="shared" si="2"/>
        <v>C</v>
      </c>
      <c r="N47" s="63" t="s">
        <v>1788</v>
      </c>
      <c r="O47" s="63" t="s">
        <v>1789</v>
      </c>
      <c r="P47" s="63">
        <v>0</v>
      </c>
      <c r="Q47" s="63"/>
      <c r="R47" s="51"/>
      <c r="S47" s="51"/>
      <c r="T47" s="51"/>
    </row>
    <row r="48" spans="1:20" ht="31.5">
      <c r="A48" s="153" t="str">
        <f t="shared" si="4"/>
        <v/>
      </c>
      <c r="B48" s="154"/>
      <c r="C48" s="155" t="s">
        <v>1773</v>
      </c>
      <c r="D48" s="154" t="s">
        <v>1790</v>
      </c>
      <c r="E48" s="153" t="s">
        <v>265</v>
      </c>
      <c r="F48" s="160">
        <v>82</v>
      </c>
      <c r="G48" s="156" t="str">
        <f t="shared" si="1"/>
        <v>K</v>
      </c>
      <c r="H48" s="160">
        <v>384</v>
      </c>
      <c r="I48" s="153">
        <v>81</v>
      </c>
      <c r="J48" s="153">
        <v>37</v>
      </c>
      <c r="K48" s="153">
        <v>32</v>
      </c>
      <c r="L48" s="153" t="s">
        <v>367</v>
      </c>
      <c r="M48" s="153" t="str">
        <f t="shared" si="2"/>
        <v>T</v>
      </c>
      <c r="N48" s="153" t="s">
        <v>1791</v>
      </c>
      <c r="O48" s="153" t="s">
        <v>1792</v>
      </c>
      <c r="P48" s="153">
        <v>0</v>
      </c>
      <c r="Q48" s="153"/>
      <c r="R48" s="51"/>
      <c r="S48" s="51"/>
      <c r="T48" s="51"/>
    </row>
    <row r="49" spans="1:20">
      <c r="A49" s="63" t="str">
        <f t="shared" si="4"/>
        <v/>
      </c>
      <c r="B49" s="72"/>
      <c r="C49" s="61" t="s">
        <v>1773</v>
      </c>
      <c r="D49" s="72" t="s">
        <v>1793</v>
      </c>
      <c r="E49" s="63" t="s">
        <v>265</v>
      </c>
      <c r="F49" s="73">
        <v>82</v>
      </c>
      <c r="G49" s="64" t="str">
        <f t="shared" si="1"/>
        <v>K</v>
      </c>
      <c r="H49" s="73">
        <v>434</v>
      </c>
      <c r="I49" s="63">
        <v>82</v>
      </c>
      <c r="J49" s="63">
        <v>73</v>
      </c>
      <c r="K49" s="63">
        <v>11</v>
      </c>
      <c r="L49" s="63" t="s">
        <v>290</v>
      </c>
      <c r="M49" s="63" t="str">
        <f t="shared" si="2"/>
        <v>C</v>
      </c>
      <c r="N49" s="63" t="s">
        <v>1785</v>
      </c>
      <c r="O49" s="63" t="s">
        <v>1794</v>
      </c>
      <c r="P49" s="63">
        <v>0</v>
      </c>
      <c r="Q49" s="63"/>
      <c r="R49" s="51"/>
      <c r="S49" s="51"/>
      <c r="T49" s="51"/>
    </row>
    <row r="50" spans="1:20" ht="31.5">
      <c r="A50" s="153" t="str">
        <f t="shared" si="4"/>
        <v/>
      </c>
      <c r="B50" s="154"/>
      <c r="C50" s="155" t="s">
        <v>1773</v>
      </c>
      <c r="D50" s="154" t="s">
        <v>1795</v>
      </c>
      <c r="E50" s="153" t="s">
        <v>265</v>
      </c>
      <c r="F50" s="160">
        <v>74</v>
      </c>
      <c r="G50" s="156" t="str">
        <f t="shared" si="1"/>
        <v>K</v>
      </c>
      <c r="H50" s="160">
        <v>315</v>
      </c>
      <c r="I50" s="153">
        <v>73</v>
      </c>
      <c r="J50" s="153">
        <v>3</v>
      </c>
      <c r="K50" s="153">
        <v>8</v>
      </c>
      <c r="L50" s="153" t="s">
        <v>274</v>
      </c>
      <c r="M50" s="153" t="str">
        <f t="shared" si="2"/>
        <v>X</v>
      </c>
      <c r="N50" s="153" t="s">
        <v>1796</v>
      </c>
      <c r="O50" s="153" t="s">
        <v>1218</v>
      </c>
      <c r="P50" s="153">
        <v>0</v>
      </c>
      <c r="Q50" s="153"/>
      <c r="R50" s="51"/>
      <c r="S50" s="51"/>
      <c r="T50" s="51"/>
    </row>
    <row r="51" spans="1:20">
      <c r="A51" s="63"/>
      <c r="B51" s="72"/>
      <c r="C51" s="61" t="s">
        <v>1773</v>
      </c>
      <c r="D51" s="72" t="s">
        <v>1797</v>
      </c>
      <c r="E51" s="63" t="s">
        <v>265</v>
      </c>
      <c r="F51" s="73">
        <v>92</v>
      </c>
      <c r="G51" s="64" t="str">
        <f t="shared" si="1"/>
        <v>K</v>
      </c>
      <c r="H51" s="73">
        <v>408</v>
      </c>
      <c r="I51" s="63">
        <v>92</v>
      </c>
      <c r="J51" s="63">
        <v>3</v>
      </c>
      <c r="K51" s="63">
        <v>3</v>
      </c>
      <c r="L51" s="63" t="s">
        <v>274</v>
      </c>
      <c r="M51" s="63" t="str">
        <f t="shared" si="2"/>
        <v>X</v>
      </c>
      <c r="N51" s="63" t="s">
        <v>1798</v>
      </c>
      <c r="O51" s="63" t="s">
        <v>1216</v>
      </c>
      <c r="P51" s="63">
        <v>0</v>
      </c>
      <c r="Q51" s="63"/>
      <c r="R51" s="51"/>
      <c r="S51" s="51"/>
      <c r="T51" s="51"/>
    </row>
    <row r="52" spans="1:20">
      <c r="A52" s="153"/>
      <c r="B52" s="154"/>
      <c r="C52" s="155" t="s">
        <v>1773</v>
      </c>
      <c r="D52" s="154" t="s">
        <v>1799</v>
      </c>
      <c r="E52" s="153" t="s">
        <v>300</v>
      </c>
      <c r="F52" s="160">
        <v>26</v>
      </c>
      <c r="G52" s="156" t="str">
        <f t="shared" si="1"/>
        <v>K</v>
      </c>
      <c r="H52" s="160">
        <v>143</v>
      </c>
      <c r="I52" s="153">
        <v>25</v>
      </c>
      <c r="J52" s="153">
        <v>3</v>
      </c>
      <c r="K52" s="153">
        <v>2</v>
      </c>
      <c r="L52" s="153" t="s">
        <v>274</v>
      </c>
      <c r="M52" s="153" t="str">
        <f t="shared" si="2"/>
        <v>X</v>
      </c>
      <c r="N52" s="153" t="s">
        <v>1798</v>
      </c>
      <c r="O52" s="153" t="s">
        <v>1218</v>
      </c>
      <c r="P52" s="153">
        <v>0</v>
      </c>
      <c r="Q52" s="153"/>
      <c r="R52" s="51"/>
      <c r="S52" s="51"/>
      <c r="T52" s="51"/>
    </row>
    <row r="53" spans="1:20" ht="31.5">
      <c r="A53" s="63"/>
      <c r="B53" s="72"/>
      <c r="C53" s="61" t="s">
        <v>1773</v>
      </c>
      <c r="D53" s="72" t="s">
        <v>1800</v>
      </c>
      <c r="E53" s="63" t="s">
        <v>265</v>
      </c>
      <c r="F53" s="73">
        <v>109</v>
      </c>
      <c r="G53" s="64" t="str">
        <f t="shared" si="1"/>
        <v>K</v>
      </c>
      <c r="H53" s="73">
        <v>444</v>
      </c>
      <c r="I53" s="63">
        <v>105</v>
      </c>
      <c r="J53" s="63">
        <v>4</v>
      </c>
      <c r="K53" s="63">
        <v>0</v>
      </c>
      <c r="L53" s="63" t="s">
        <v>274</v>
      </c>
      <c r="M53" s="63" t="str">
        <f t="shared" si="2"/>
        <v>X</v>
      </c>
      <c r="N53" s="63" t="s">
        <v>1780</v>
      </c>
      <c r="O53" s="63" t="s">
        <v>1801</v>
      </c>
      <c r="P53" s="63">
        <v>0</v>
      </c>
      <c r="Q53" s="63"/>
      <c r="R53" s="51"/>
      <c r="S53" s="51"/>
      <c r="T53" s="51"/>
    </row>
    <row r="54" spans="1:20" ht="31.5">
      <c r="A54" s="153"/>
      <c r="B54" s="154"/>
      <c r="C54" s="155" t="s">
        <v>1773</v>
      </c>
      <c r="D54" s="154" t="s">
        <v>1802</v>
      </c>
      <c r="E54" s="153" t="s">
        <v>265</v>
      </c>
      <c r="F54" s="160">
        <v>105</v>
      </c>
      <c r="G54" s="156" t="str">
        <f t="shared" si="1"/>
        <v>K</v>
      </c>
      <c r="H54" s="160">
        <v>463</v>
      </c>
      <c r="I54" s="153">
        <v>105</v>
      </c>
      <c r="J54" s="153">
        <v>6</v>
      </c>
      <c r="K54" s="153">
        <v>4</v>
      </c>
      <c r="L54" s="153" t="s">
        <v>274</v>
      </c>
      <c r="M54" s="153" t="str">
        <f t="shared" si="2"/>
        <v>X</v>
      </c>
      <c r="N54" s="153" t="s">
        <v>1803</v>
      </c>
      <c r="O54" s="153" t="s">
        <v>1218</v>
      </c>
      <c r="P54" s="153">
        <v>0</v>
      </c>
      <c r="Q54" s="153"/>
      <c r="R54" s="51"/>
      <c r="S54" s="51"/>
      <c r="T54" s="51"/>
    </row>
    <row r="55" spans="1:20" ht="31.5">
      <c r="A55" s="63"/>
      <c r="B55" s="72"/>
      <c r="C55" s="61" t="s">
        <v>1773</v>
      </c>
      <c r="D55" s="72" t="s">
        <v>1804</v>
      </c>
      <c r="E55" s="63" t="s">
        <v>265</v>
      </c>
      <c r="F55" s="73">
        <v>101</v>
      </c>
      <c r="G55" s="64" t="str">
        <f t="shared" si="1"/>
        <v>K</v>
      </c>
      <c r="H55" s="73">
        <v>436</v>
      </c>
      <c r="I55" s="63">
        <v>99</v>
      </c>
      <c r="J55" s="63">
        <v>1</v>
      </c>
      <c r="K55" s="63">
        <v>7</v>
      </c>
      <c r="L55" s="63" t="s">
        <v>274</v>
      </c>
      <c r="M55" s="63" t="str">
        <f t="shared" si="2"/>
        <v>X</v>
      </c>
      <c r="N55" s="63" t="s">
        <v>1805</v>
      </c>
      <c r="O55" s="63" t="s">
        <v>272</v>
      </c>
      <c r="P55" s="63">
        <v>0</v>
      </c>
      <c r="Q55" s="63"/>
      <c r="R55" s="51"/>
      <c r="S55" s="51"/>
      <c r="T55" s="51"/>
    </row>
    <row r="56" spans="1:20" ht="31.5">
      <c r="A56" s="153"/>
      <c r="B56" s="154"/>
      <c r="C56" s="155" t="s">
        <v>1773</v>
      </c>
      <c r="D56" s="154" t="s">
        <v>1806</v>
      </c>
      <c r="E56" s="153" t="s">
        <v>265</v>
      </c>
      <c r="F56" s="160">
        <v>82</v>
      </c>
      <c r="G56" s="156" t="str">
        <f t="shared" si="1"/>
        <v>K</v>
      </c>
      <c r="H56" s="160">
        <v>374</v>
      </c>
      <c r="I56" s="153">
        <v>82</v>
      </c>
      <c r="J56" s="153">
        <v>3</v>
      </c>
      <c r="K56" s="153">
        <v>5</v>
      </c>
      <c r="L56" s="153" t="s">
        <v>274</v>
      </c>
      <c r="M56" s="153" t="str">
        <f t="shared" si="2"/>
        <v>X</v>
      </c>
      <c r="N56" s="153" t="s">
        <v>1807</v>
      </c>
      <c r="O56" s="153" t="s">
        <v>281</v>
      </c>
      <c r="P56" s="153">
        <v>0</v>
      </c>
      <c r="Q56" s="153"/>
      <c r="R56" s="51"/>
      <c r="S56" s="51"/>
      <c r="T56" s="51"/>
    </row>
    <row r="57" spans="1:20" ht="31.5">
      <c r="A57" s="63"/>
      <c r="B57" s="72"/>
      <c r="C57" s="61" t="s">
        <v>1773</v>
      </c>
      <c r="D57" s="72" t="s">
        <v>1808</v>
      </c>
      <c r="E57" s="63" t="s">
        <v>265</v>
      </c>
      <c r="F57" s="73">
        <v>82</v>
      </c>
      <c r="G57" s="64" t="str">
        <f t="shared" si="1"/>
        <v>K</v>
      </c>
      <c r="H57" s="73">
        <v>362</v>
      </c>
      <c r="I57" s="63">
        <v>79</v>
      </c>
      <c r="J57" s="63">
        <v>6</v>
      </c>
      <c r="K57" s="63">
        <v>8</v>
      </c>
      <c r="L57" s="63" t="s">
        <v>274</v>
      </c>
      <c r="M57" s="63" t="str">
        <f t="shared" si="2"/>
        <v>X</v>
      </c>
      <c r="N57" s="63" t="s">
        <v>1780</v>
      </c>
      <c r="O57" s="63" t="s">
        <v>1207</v>
      </c>
      <c r="P57" s="63">
        <v>0</v>
      </c>
      <c r="Q57" s="63"/>
      <c r="R57" s="51"/>
      <c r="S57" s="51"/>
      <c r="T57" s="51"/>
    </row>
    <row r="58" spans="1:20">
      <c r="A58" s="153"/>
      <c r="B58" s="154"/>
      <c r="C58" s="155" t="s">
        <v>1773</v>
      </c>
      <c r="D58" s="154" t="s">
        <v>1809</v>
      </c>
      <c r="E58" s="153" t="s">
        <v>300</v>
      </c>
      <c r="F58" s="160">
        <v>48</v>
      </c>
      <c r="G58" s="156" t="str">
        <f t="shared" si="1"/>
        <v>K</v>
      </c>
      <c r="H58" s="160">
        <v>228</v>
      </c>
      <c r="I58" s="153">
        <v>48</v>
      </c>
      <c r="J58" s="153">
        <v>7</v>
      </c>
      <c r="K58" s="153">
        <v>13</v>
      </c>
      <c r="L58" s="153" t="s">
        <v>274</v>
      </c>
      <c r="M58" s="153" t="str">
        <f t="shared" si="2"/>
        <v>X</v>
      </c>
      <c r="N58" s="153" t="s">
        <v>1782</v>
      </c>
      <c r="O58" s="153" t="s">
        <v>1204</v>
      </c>
      <c r="P58" s="153">
        <v>0</v>
      </c>
      <c r="Q58" s="153"/>
      <c r="R58" s="51"/>
      <c r="S58" s="51"/>
      <c r="T58" s="51"/>
    </row>
    <row r="59" spans="1:20">
      <c r="A59" s="63"/>
      <c r="B59" s="72"/>
      <c r="C59" s="61" t="s">
        <v>1773</v>
      </c>
      <c r="D59" s="72" t="s">
        <v>1810</v>
      </c>
      <c r="E59" s="63" t="s">
        <v>300</v>
      </c>
      <c r="F59" s="73">
        <v>68</v>
      </c>
      <c r="G59" s="64" t="str">
        <f t="shared" si="1"/>
        <v>K</v>
      </c>
      <c r="H59" s="73">
        <v>323</v>
      </c>
      <c r="I59" s="63">
        <v>68</v>
      </c>
      <c r="J59" s="63">
        <v>5</v>
      </c>
      <c r="K59" s="63">
        <v>14</v>
      </c>
      <c r="L59" s="63" t="s">
        <v>274</v>
      </c>
      <c r="M59" s="63" t="str">
        <f t="shared" si="2"/>
        <v>X</v>
      </c>
      <c r="N59" s="63" t="s">
        <v>1782</v>
      </c>
      <c r="O59" s="63" t="s">
        <v>1183</v>
      </c>
      <c r="P59" s="63">
        <v>0</v>
      </c>
      <c r="Q59" s="63"/>
      <c r="R59" s="51"/>
      <c r="S59" s="51"/>
      <c r="T59" s="51"/>
    </row>
    <row r="60" spans="1:20">
      <c r="A60" s="153"/>
      <c r="B60" s="154"/>
      <c r="C60" s="155" t="s">
        <v>1773</v>
      </c>
      <c r="D60" s="154" t="s">
        <v>1811</v>
      </c>
      <c r="E60" s="153" t="s">
        <v>300</v>
      </c>
      <c r="F60" s="160">
        <v>67</v>
      </c>
      <c r="G60" s="156" t="str">
        <f t="shared" si="1"/>
        <v>K</v>
      </c>
      <c r="H60" s="160">
        <v>327</v>
      </c>
      <c r="I60" s="153">
        <v>67</v>
      </c>
      <c r="J60" s="153">
        <v>7</v>
      </c>
      <c r="K60" s="153">
        <v>31</v>
      </c>
      <c r="L60" s="153" t="s">
        <v>274</v>
      </c>
      <c r="M60" s="153" t="str">
        <f t="shared" si="2"/>
        <v>X</v>
      </c>
      <c r="N60" s="153" t="s">
        <v>1782</v>
      </c>
      <c r="O60" s="153" t="s">
        <v>1180</v>
      </c>
      <c r="P60" s="153">
        <v>0</v>
      </c>
      <c r="Q60" s="153"/>
      <c r="R60" s="51"/>
      <c r="S60" s="51"/>
      <c r="T60" s="51"/>
    </row>
    <row r="61" spans="1:20">
      <c r="A61" s="63"/>
      <c r="B61" s="72"/>
      <c r="C61" s="61" t="s">
        <v>1773</v>
      </c>
      <c r="D61" s="72" t="s">
        <v>1812</v>
      </c>
      <c r="E61" s="63" t="s">
        <v>300</v>
      </c>
      <c r="F61" s="73">
        <v>13</v>
      </c>
      <c r="G61" s="64" t="str">
        <f t="shared" si="1"/>
        <v>K</v>
      </c>
      <c r="H61" s="73">
        <v>54</v>
      </c>
      <c r="I61" s="63">
        <v>13</v>
      </c>
      <c r="J61" s="63">
        <v>6</v>
      </c>
      <c r="K61" s="63">
        <v>1</v>
      </c>
      <c r="L61" s="63" t="s">
        <v>274</v>
      </c>
      <c r="M61" s="63" t="str">
        <f t="shared" si="2"/>
        <v>X</v>
      </c>
      <c r="N61" s="63" t="s">
        <v>1782</v>
      </c>
      <c r="O61" s="63" t="s">
        <v>1813</v>
      </c>
      <c r="P61" s="63">
        <v>0</v>
      </c>
      <c r="Q61" s="63"/>
      <c r="R61" s="51"/>
      <c r="S61" s="51"/>
      <c r="T61" s="51"/>
    </row>
    <row r="62" spans="1:20">
      <c r="A62" s="153"/>
      <c r="B62" s="154"/>
      <c r="C62" s="155" t="s">
        <v>1773</v>
      </c>
      <c r="D62" s="154" t="s">
        <v>1814</v>
      </c>
      <c r="E62" s="153" t="s">
        <v>300</v>
      </c>
      <c r="F62" s="160">
        <v>48</v>
      </c>
      <c r="G62" s="156" t="str">
        <f t="shared" si="1"/>
        <v>K</v>
      </c>
      <c r="H62" s="160">
        <v>218</v>
      </c>
      <c r="I62" s="153">
        <v>48</v>
      </c>
      <c r="J62" s="153">
        <v>11</v>
      </c>
      <c r="K62" s="153">
        <v>34</v>
      </c>
      <c r="L62" s="153" t="s">
        <v>274</v>
      </c>
      <c r="M62" s="153" t="str">
        <f t="shared" si="2"/>
        <v>X</v>
      </c>
      <c r="N62" s="153" t="s">
        <v>1782</v>
      </c>
      <c r="O62" s="153" t="s">
        <v>1778</v>
      </c>
      <c r="P62" s="153">
        <v>0</v>
      </c>
      <c r="Q62" s="153"/>
      <c r="R62" s="51"/>
      <c r="S62" s="51"/>
      <c r="T62" s="51"/>
    </row>
    <row r="63" spans="1:20">
      <c r="A63" s="63"/>
      <c r="B63" s="72"/>
      <c r="C63" s="61" t="s">
        <v>1773</v>
      </c>
      <c r="D63" s="72" t="s">
        <v>1815</v>
      </c>
      <c r="E63" s="63" t="s">
        <v>300</v>
      </c>
      <c r="F63" s="73">
        <v>38</v>
      </c>
      <c r="G63" s="64" t="str">
        <f t="shared" si="1"/>
        <v>K</v>
      </c>
      <c r="H63" s="73">
        <v>173</v>
      </c>
      <c r="I63" s="63">
        <v>38</v>
      </c>
      <c r="J63" s="63">
        <v>2</v>
      </c>
      <c r="K63" s="63">
        <v>5</v>
      </c>
      <c r="L63" s="63" t="s">
        <v>274</v>
      </c>
      <c r="M63" s="63" t="str">
        <f t="shared" si="2"/>
        <v>X</v>
      </c>
      <c r="N63" s="63" t="s">
        <v>1782</v>
      </c>
      <c r="O63" s="63" t="s">
        <v>1816</v>
      </c>
      <c r="P63" s="63">
        <v>0</v>
      </c>
      <c r="Q63" s="63"/>
      <c r="R63" s="51"/>
      <c r="S63" s="51"/>
      <c r="T63" s="51"/>
    </row>
    <row r="64" spans="1:20">
      <c r="A64" s="153"/>
      <c r="B64" s="154"/>
      <c r="C64" s="155" t="s">
        <v>1773</v>
      </c>
      <c r="D64" s="154" t="s">
        <v>1817</v>
      </c>
      <c r="E64" s="153" t="s">
        <v>300</v>
      </c>
      <c r="F64" s="160">
        <v>56</v>
      </c>
      <c r="G64" s="156" t="str">
        <f t="shared" si="1"/>
        <v>K</v>
      </c>
      <c r="H64" s="160">
        <v>272</v>
      </c>
      <c r="I64" s="153">
        <v>56</v>
      </c>
      <c r="J64" s="153">
        <v>14</v>
      </c>
      <c r="K64" s="153">
        <v>42</v>
      </c>
      <c r="L64" s="153" t="s">
        <v>274</v>
      </c>
      <c r="M64" s="153" t="str">
        <f t="shared" si="2"/>
        <v>X</v>
      </c>
      <c r="N64" s="153" t="s">
        <v>1785</v>
      </c>
      <c r="O64" s="153" t="s">
        <v>1778</v>
      </c>
      <c r="P64" s="153">
        <v>0</v>
      </c>
      <c r="Q64" s="153"/>
      <c r="R64" s="51"/>
      <c r="S64" s="51"/>
      <c r="T64" s="51"/>
    </row>
    <row r="65" spans="1:20">
      <c r="A65" s="63"/>
      <c r="B65" s="72"/>
      <c r="C65" s="61" t="s">
        <v>1773</v>
      </c>
      <c r="D65" s="72" t="s">
        <v>1818</v>
      </c>
      <c r="E65" s="63" t="s">
        <v>265</v>
      </c>
      <c r="F65" s="73">
        <v>97</v>
      </c>
      <c r="G65" s="64" t="str">
        <f t="shared" si="1"/>
        <v>K</v>
      </c>
      <c r="H65" s="73">
        <v>460</v>
      </c>
      <c r="I65" s="63">
        <v>97</v>
      </c>
      <c r="J65" s="63">
        <v>2</v>
      </c>
      <c r="K65" s="63">
        <v>1</v>
      </c>
      <c r="L65" s="63" t="s">
        <v>274</v>
      </c>
      <c r="M65" s="63" t="str">
        <f t="shared" si="2"/>
        <v>X</v>
      </c>
      <c r="N65" s="63" t="s">
        <v>1798</v>
      </c>
      <c r="O65" s="63" t="s">
        <v>1819</v>
      </c>
      <c r="P65" s="63">
        <v>0</v>
      </c>
      <c r="Q65" s="63"/>
      <c r="R65" s="51"/>
      <c r="S65" s="51"/>
      <c r="T65" s="51"/>
    </row>
    <row r="66" spans="1:20" ht="31.5">
      <c r="A66" s="153"/>
      <c r="B66" s="154"/>
      <c r="C66" s="155" t="s">
        <v>1773</v>
      </c>
      <c r="D66" s="154" t="s">
        <v>1820</v>
      </c>
      <c r="E66" s="153" t="s">
        <v>300</v>
      </c>
      <c r="F66" s="160">
        <v>51</v>
      </c>
      <c r="G66" s="156" t="str">
        <f t="shared" si="1"/>
        <v>K</v>
      </c>
      <c r="H66" s="160">
        <v>242</v>
      </c>
      <c r="I66" s="153">
        <v>50</v>
      </c>
      <c r="J66" s="153">
        <v>0</v>
      </c>
      <c r="K66" s="153">
        <v>0</v>
      </c>
      <c r="L66" s="153" t="s">
        <v>290</v>
      </c>
      <c r="M66" s="153" t="str">
        <f t="shared" si="2"/>
        <v>C</v>
      </c>
      <c r="N66" s="153" t="s">
        <v>1805</v>
      </c>
      <c r="O66" s="153" t="s">
        <v>1813</v>
      </c>
      <c r="P66" s="153">
        <v>0</v>
      </c>
      <c r="Q66" s="153"/>
      <c r="R66" s="51"/>
      <c r="S66" s="51"/>
      <c r="T66" s="51"/>
    </row>
    <row r="67" spans="1:20" ht="31.5">
      <c r="A67" s="63"/>
      <c r="B67" s="72"/>
      <c r="C67" s="61" t="s">
        <v>1773</v>
      </c>
      <c r="D67" s="72" t="s">
        <v>1821</v>
      </c>
      <c r="E67" s="63" t="s">
        <v>300</v>
      </c>
      <c r="F67" s="73">
        <v>51</v>
      </c>
      <c r="G67" s="64" t="str">
        <f t="shared" si="1"/>
        <v>K</v>
      </c>
      <c r="H67" s="73">
        <v>220</v>
      </c>
      <c r="I67" s="63">
        <v>47</v>
      </c>
      <c r="J67" s="63">
        <v>2</v>
      </c>
      <c r="K67" s="63">
        <v>5</v>
      </c>
      <c r="L67" s="63" t="s">
        <v>274</v>
      </c>
      <c r="M67" s="63" t="str">
        <f t="shared" si="2"/>
        <v>X</v>
      </c>
      <c r="N67" s="63" t="s">
        <v>1822</v>
      </c>
      <c r="O67" s="63" t="s">
        <v>1789</v>
      </c>
      <c r="P67" s="63">
        <v>0</v>
      </c>
      <c r="Q67" s="63"/>
      <c r="R67" s="51"/>
      <c r="S67" s="51"/>
      <c r="T67" s="51"/>
    </row>
    <row r="68" spans="1:20">
      <c r="A68" s="153"/>
      <c r="B68" s="154"/>
      <c r="C68" s="155" t="s">
        <v>1773</v>
      </c>
      <c r="D68" s="154" t="s">
        <v>1823</v>
      </c>
      <c r="E68" s="153" t="s">
        <v>265</v>
      </c>
      <c r="F68" s="160">
        <v>87</v>
      </c>
      <c r="G68" s="156" t="str">
        <f t="shared" si="1"/>
        <v>K</v>
      </c>
      <c r="H68" s="160">
        <v>382</v>
      </c>
      <c r="I68" s="153">
        <v>87</v>
      </c>
      <c r="J68" s="153">
        <v>4</v>
      </c>
      <c r="K68" s="153">
        <v>5</v>
      </c>
      <c r="L68" s="153" t="s">
        <v>274</v>
      </c>
      <c r="M68" s="153" t="str">
        <f t="shared" si="2"/>
        <v>X</v>
      </c>
      <c r="N68" s="153" t="s">
        <v>1798</v>
      </c>
      <c r="O68" s="153" t="s">
        <v>1824</v>
      </c>
      <c r="P68" s="153">
        <v>0</v>
      </c>
      <c r="Q68" s="153"/>
      <c r="R68" s="51"/>
      <c r="S68" s="51"/>
      <c r="T68" s="51"/>
    </row>
    <row r="69" spans="1:20">
      <c r="A69" s="63"/>
      <c r="B69" s="72"/>
      <c r="C69" s="61" t="s">
        <v>1773</v>
      </c>
      <c r="D69" s="72" t="s">
        <v>1825</v>
      </c>
      <c r="E69" s="63" t="s">
        <v>300</v>
      </c>
      <c r="F69" s="73">
        <v>57</v>
      </c>
      <c r="G69" s="64" t="str">
        <f t="shared" si="1"/>
        <v>K</v>
      </c>
      <c r="H69" s="73">
        <v>348</v>
      </c>
      <c r="I69" s="63">
        <v>59</v>
      </c>
      <c r="J69" s="63">
        <v>52</v>
      </c>
      <c r="K69" s="63">
        <v>2</v>
      </c>
      <c r="L69" s="63" t="s">
        <v>274</v>
      </c>
      <c r="M69" s="63" t="str">
        <f t="shared" si="2"/>
        <v>X</v>
      </c>
      <c r="N69" s="63" t="s">
        <v>1826</v>
      </c>
      <c r="O69" s="63" t="s">
        <v>1792</v>
      </c>
      <c r="P69" s="63">
        <v>0</v>
      </c>
      <c r="Q69" s="63"/>
      <c r="R69" s="51"/>
      <c r="S69" s="51"/>
      <c r="T69" s="51"/>
    </row>
    <row r="70" spans="1:20">
      <c r="A70" s="153"/>
      <c r="B70" s="154"/>
      <c r="C70" s="155" t="s">
        <v>1773</v>
      </c>
      <c r="D70" s="154" t="s">
        <v>1827</v>
      </c>
      <c r="E70" s="153" t="s">
        <v>300</v>
      </c>
      <c r="F70" s="160">
        <v>21</v>
      </c>
      <c r="G70" s="156" t="str">
        <f t="shared" si="1"/>
        <v>K</v>
      </c>
      <c r="H70" s="160">
        <v>93</v>
      </c>
      <c r="I70" s="153">
        <v>21</v>
      </c>
      <c r="J70" s="153">
        <v>20</v>
      </c>
      <c r="K70" s="153">
        <v>0</v>
      </c>
      <c r="L70" s="153" t="s">
        <v>274</v>
      </c>
      <c r="M70" s="153" t="str">
        <f t="shared" si="2"/>
        <v>X</v>
      </c>
      <c r="N70" s="153" t="s">
        <v>1826</v>
      </c>
      <c r="O70" s="153" t="s">
        <v>1828</v>
      </c>
      <c r="P70" s="153">
        <v>0</v>
      </c>
      <c r="Q70" s="153"/>
      <c r="R70" s="51"/>
      <c r="S70" s="51"/>
      <c r="T70" s="51"/>
    </row>
    <row r="71" spans="1:20">
      <c r="A71" s="63"/>
      <c r="B71" s="72"/>
      <c r="C71" s="61" t="s">
        <v>1773</v>
      </c>
      <c r="D71" s="72" t="s">
        <v>1829</v>
      </c>
      <c r="E71" s="63" t="s">
        <v>300</v>
      </c>
      <c r="F71" s="73">
        <v>21</v>
      </c>
      <c r="G71" s="64" t="str">
        <f t="shared" si="1"/>
        <v>K</v>
      </c>
      <c r="H71" s="73">
        <v>101</v>
      </c>
      <c r="I71" s="63">
        <v>21</v>
      </c>
      <c r="J71" s="63">
        <v>9</v>
      </c>
      <c r="K71" s="63">
        <v>8</v>
      </c>
      <c r="L71" s="63" t="s">
        <v>274</v>
      </c>
      <c r="M71" s="63" t="str">
        <f t="shared" si="2"/>
        <v>X</v>
      </c>
      <c r="N71" s="63" t="s">
        <v>1830</v>
      </c>
      <c r="O71" s="63" t="s">
        <v>1831</v>
      </c>
      <c r="P71" s="63">
        <v>0</v>
      </c>
      <c r="Q71" s="63"/>
      <c r="R71" s="51"/>
      <c r="S71" s="51"/>
      <c r="T71" s="51"/>
    </row>
    <row r="72" spans="1:20">
      <c r="A72" s="153"/>
      <c r="B72" s="154"/>
      <c r="C72" s="155" t="s">
        <v>1773</v>
      </c>
      <c r="D72" s="154" t="s">
        <v>1832</v>
      </c>
      <c r="E72" s="153" t="s">
        <v>265</v>
      </c>
      <c r="F72" s="160">
        <v>74</v>
      </c>
      <c r="G72" s="156" t="str">
        <f t="shared" si="1"/>
        <v>K</v>
      </c>
      <c r="H72" s="160">
        <v>408</v>
      </c>
      <c r="I72" s="153">
        <v>74</v>
      </c>
      <c r="J72" s="153">
        <v>65</v>
      </c>
      <c r="K72" s="153">
        <v>7</v>
      </c>
      <c r="L72" s="153" t="s">
        <v>274</v>
      </c>
      <c r="M72" s="153" t="str">
        <f t="shared" si="2"/>
        <v>X</v>
      </c>
      <c r="N72" s="153" t="s">
        <v>1826</v>
      </c>
      <c r="O72" s="153" t="s">
        <v>1833</v>
      </c>
      <c r="P72" s="153">
        <v>0</v>
      </c>
      <c r="Q72" s="153"/>
      <c r="R72" s="51"/>
      <c r="S72" s="51"/>
      <c r="T72" s="51"/>
    </row>
    <row r="73" spans="1:20" ht="47.25">
      <c r="A73" s="63"/>
      <c r="B73" s="72"/>
      <c r="C73" s="61" t="s">
        <v>1773</v>
      </c>
      <c r="D73" s="161" t="s">
        <v>1834</v>
      </c>
      <c r="E73" s="63" t="s">
        <v>265</v>
      </c>
      <c r="F73" s="73">
        <v>74</v>
      </c>
      <c r="G73" s="64" t="str">
        <f t="shared" si="1"/>
        <v>K</v>
      </c>
      <c r="H73" s="73">
        <v>434</v>
      </c>
      <c r="I73" s="63">
        <v>74</v>
      </c>
      <c r="J73" s="63">
        <v>68</v>
      </c>
      <c r="K73" s="63">
        <v>4</v>
      </c>
      <c r="L73" s="63" t="s">
        <v>274</v>
      </c>
      <c r="M73" s="63" t="str">
        <f t="shared" si="2"/>
        <v>X</v>
      </c>
      <c r="N73" s="63" t="s">
        <v>1826</v>
      </c>
      <c r="O73" s="63" t="s">
        <v>1835</v>
      </c>
      <c r="P73" s="63">
        <v>0</v>
      </c>
      <c r="Q73" s="63" t="s">
        <v>1836</v>
      </c>
      <c r="R73" s="51"/>
      <c r="S73" s="51"/>
      <c r="T73" s="51"/>
    </row>
    <row r="74" spans="1:20" ht="63">
      <c r="A74" s="162">
        <f t="shared" ref="A74:A83" si="5">IF(LEN(B74)=0,"",SUBTOTAL(3,$B$3:B74))</f>
        <v>3</v>
      </c>
      <c r="B74" s="163" t="s">
        <v>1837</v>
      </c>
      <c r="C74" s="155" t="s">
        <v>1837</v>
      </c>
      <c r="D74" s="154" t="s">
        <v>1838</v>
      </c>
      <c r="E74" s="153" t="s">
        <v>265</v>
      </c>
      <c r="F74" s="160">
        <v>101</v>
      </c>
      <c r="G74" s="156" t="str">
        <f t="shared" si="1"/>
        <v>K</v>
      </c>
      <c r="H74" s="160">
        <v>449</v>
      </c>
      <c r="I74" s="153">
        <v>101</v>
      </c>
      <c r="J74" s="153">
        <v>1</v>
      </c>
      <c r="K74" s="153">
        <v>2</v>
      </c>
      <c r="L74" s="153" t="s">
        <v>290</v>
      </c>
      <c r="M74" s="153" t="str">
        <f t="shared" si="2"/>
        <v>C</v>
      </c>
      <c r="N74" s="153" t="s">
        <v>1839</v>
      </c>
      <c r="O74" s="153" t="s">
        <v>1833</v>
      </c>
      <c r="P74" s="153">
        <v>0</v>
      </c>
      <c r="Q74" s="153" t="s">
        <v>1840</v>
      </c>
      <c r="R74" s="51"/>
      <c r="S74" s="51"/>
      <c r="T74" s="51"/>
    </row>
    <row r="75" spans="1:20" ht="63">
      <c r="A75" s="63" t="str">
        <f t="shared" si="5"/>
        <v/>
      </c>
      <c r="B75" s="72"/>
      <c r="C75" s="61" t="s">
        <v>1837</v>
      </c>
      <c r="D75" s="72" t="s">
        <v>1841</v>
      </c>
      <c r="E75" s="63" t="s">
        <v>270</v>
      </c>
      <c r="F75" s="73">
        <v>176</v>
      </c>
      <c r="G75" s="64" t="str">
        <f t="shared" si="1"/>
        <v>Đ</v>
      </c>
      <c r="H75" s="73">
        <v>711</v>
      </c>
      <c r="I75" s="63">
        <v>172</v>
      </c>
      <c r="J75" s="63">
        <v>6</v>
      </c>
      <c r="K75" s="63">
        <v>3</v>
      </c>
      <c r="L75" s="63" t="s">
        <v>290</v>
      </c>
      <c r="M75" s="63" t="str">
        <f t="shared" si="2"/>
        <v>C</v>
      </c>
      <c r="N75" s="63" t="s">
        <v>1842</v>
      </c>
      <c r="O75" s="63" t="s">
        <v>1843</v>
      </c>
      <c r="P75" s="63">
        <v>0</v>
      </c>
      <c r="Q75" s="63" t="s">
        <v>1844</v>
      </c>
      <c r="R75" s="51"/>
      <c r="S75" s="51"/>
      <c r="T75" s="51"/>
    </row>
    <row r="76" spans="1:20" ht="63">
      <c r="A76" s="153" t="str">
        <f t="shared" si="5"/>
        <v/>
      </c>
      <c r="B76" s="154"/>
      <c r="C76" s="155" t="s">
        <v>1837</v>
      </c>
      <c r="D76" s="154" t="s">
        <v>1845</v>
      </c>
      <c r="E76" s="153" t="s">
        <v>265</v>
      </c>
      <c r="F76" s="160">
        <v>124</v>
      </c>
      <c r="G76" s="156" t="str">
        <f t="shared" si="1"/>
        <v>K</v>
      </c>
      <c r="H76" s="160">
        <v>505</v>
      </c>
      <c r="I76" s="153">
        <v>124</v>
      </c>
      <c r="J76" s="153">
        <v>11</v>
      </c>
      <c r="K76" s="153">
        <v>2</v>
      </c>
      <c r="L76" s="153" t="s">
        <v>290</v>
      </c>
      <c r="M76" s="153" t="str">
        <f t="shared" si="2"/>
        <v>C</v>
      </c>
      <c r="N76" s="153" t="s">
        <v>1846</v>
      </c>
      <c r="O76" s="153" t="s">
        <v>1783</v>
      </c>
      <c r="P76" s="153">
        <v>0</v>
      </c>
      <c r="Q76" s="153" t="s">
        <v>1847</v>
      </c>
      <c r="R76" s="51"/>
      <c r="S76" s="51"/>
      <c r="T76" s="51"/>
    </row>
    <row r="77" spans="1:20" ht="63">
      <c r="A77" s="63" t="str">
        <f t="shared" si="5"/>
        <v/>
      </c>
      <c r="B77" s="72"/>
      <c r="C77" s="61" t="s">
        <v>1837</v>
      </c>
      <c r="D77" s="72" t="s">
        <v>1848</v>
      </c>
      <c r="E77" s="63" t="s">
        <v>270</v>
      </c>
      <c r="F77" s="73">
        <v>166</v>
      </c>
      <c r="G77" s="64" t="str">
        <f t="shared" si="1"/>
        <v>Đ</v>
      </c>
      <c r="H77" s="73">
        <v>683</v>
      </c>
      <c r="I77" s="63">
        <v>166</v>
      </c>
      <c r="J77" s="63">
        <v>3</v>
      </c>
      <c r="K77" s="63">
        <v>10</v>
      </c>
      <c r="L77" s="63" t="s">
        <v>290</v>
      </c>
      <c r="M77" s="63" t="str">
        <f t="shared" si="2"/>
        <v>C</v>
      </c>
      <c r="N77" s="63" t="s">
        <v>1849</v>
      </c>
      <c r="O77" s="63" t="s">
        <v>1819</v>
      </c>
      <c r="P77" s="63">
        <v>0</v>
      </c>
      <c r="Q77" s="63" t="s">
        <v>1850</v>
      </c>
      <c r="R77" s="51"/>
      <c r="S77" s="51"/>
      <c r="T77" s="51"/>
    </row>
    <row r="78" spans="1:20" ht="63">
      <c r="A78" s="153" t="str">
        <f t="shared" si="5"/>
        <v/>
      </c>
      <c r="B78" s="154"/>
      <c r="C78" s="155" t="s">
        <v>1837</v>
      </c>
      <c r="D78" s="154" t="s">
        <v>1851</v>
      </c>
      <c r="E78" s="153" t="s">
        <v>270</v>
      </c>
      <c r="F78" s="160">
        <v>156</v>
      </c>
      <c r="G78" s="156" t="str">
        <f t="shared" si="1"/>
        <v>Đ</v>
      </c>
      <c r="H78" s="160">
        <v>695</v>
      </c>
      <c r="I78" s="153">
        <v>154</v>
      </c>
      <c r="J78" s="153">
        <v>6</v>
      </c>
      <c r="K78" s="153">
        <v>5</v>
      </c>
      <c r="L78" s="153" t="s">
        <v>290</v>
      </c>
      <c r="M78" s="153" t="str">
        <f t="shared" si="2"/>
        <v>C</v>
      </c>
      <c r="N78" s="153" t="s">
        <v>1852</v>
      </c>
      <c r="O78" s="153" t="s">
        <v>1853</v>
      </c>
      <c r="P78" s="153">
        <v>0</v>
      </c>
      <c r="Q78" s="153" t="s">
        <v>1854</v>
      </c>
      <c r="R78" s="51"/>
      <c r="S78" s="51"/>
      <c r="T78" s="51"/>
    </row>
    <row r="79" spans="1:20" ht="63">
      <c r="A79" s="63" t="str">
        <f t="shared" si="5"/>
        <v/>
      </c>
      <c r="B79" s="72"/>
      <c r="C79" s="61" t="s">
        <v>1837</v>
      </c>
      <c r="D79" s="72" t="s">
        <v>1855</v>
      </c>
      <c r="E79" s="63" t="s">
        <v>265</v>
      </c>
      <c r="F79" s="73">
        <v>127</v>
      </c>
      <c r="G79" s="64" t="str">
        <f t="shared" si="1"/>
        <v>K</v>
      </c>
      <c r="H79" s="73">
        <v>539</v>
      </c>
      <c r="I79" s="63">
        <v>114</v>
      </c>
      <c r="J79" s="63">
        <v>7</v>
      </c>
      <c r="K79" s="63">
        <v>2</v>
      </c>
      <c r="L79" s="63" t="s">
        <v>290</v>
      </c>
      <c r="M79" s="63" t="str">
        <f t="shared" si="2"/>
        <v>C</v>
      </c>
      <c r="N79" s="63" t="s">
        <v>1856</v>
      </c>
      <c r="O79" s="63" t="s">
        <v>1183</v>
      </c>
      <c r="P79" s="63">
        <v>0</v>
      </c>
      <c r="Q79" s="63" t="s">
        <v>1857</v>
      </c>
      <c r="R79" s="51"/>
      <c r="S79" s="51"/>
      <c r="T79" s="51"/>
    </row>
    <row r="80" spans="1:20" ht="63">
      <c r="A80" s="153" t="str">
        <f t="shared" si="5"/>
        <v/>
      </c>
      <c r="B80" s="154"/>
      <c r="C80" s="155" t="s">
        <v>1837</v>
      </c>
      <c r="D80" s="154" t="s">
        <v>1858</v>
      </c>
      <c r="E80" s="153" t="s">
        <v>265</v>
      </c>
      <c r="F80" s="160">
        <v>123</v>
      </c>
      <c r="G80" s="156" t="str">
        <f t="shared" si="1"/>
        <v>K</v>
      </c>
      <c r="H80" s="160">
        <v>479</v>
      </c>
      <c r="I80" s="153">
        <v>122</v>
      </c>
      <c r="J80" s="153">
        <v>8</v>
      </c>
      <c r="K80" s="153">
        <v>3</v>
      </c>
      <c r="L80" s="153" t="s">
        <v>290</v>
      </c>
      <c r="M80" s="153" t="str">
        <f t="shared" si="2"/>
        <v>C</v>
      </c>
      <c r="N80" s="153" t="s">
        <v>1859</v>
      </c>
      <c r="O80" s="153" t="s">
        <v>1204</v>
      </c>
      <c r="P80" s="153">
        <v>0</v>
      </c>
      <c r="Q80" s="153" t="s">
        <v>1860</v>
      </c>
      <c r="R80" s="51"/>
      <c r="S80" s="51"/>
      <c r="T80" s="51"/>
    </row>
    <row r="81" spans="1:20" ht="63">
      <c r="A81" s="63" t="str">
        <f t="shared" si="5"/>
        <v/>
      </c>
      <c r="B81" s="72"/>
      <c r="C81" s="61" t="s">
        <v>1837</v>
      </c>
      <c r="D81" s="72" t="s">
        <v>1861</v>
      </c>
      <c r="E81" s="63" t="s">
        <v>265</v>
      </c>
      <c r="F81" s="73">
        <v>120</v>
      </c>
      <c r="G81" s="64" t="str">
        <f t="shared" si="1"/>
        <v>K</v>
      </c>
      <c r="H81" s="73">
        <v>521</v>
      </c>
      <c r="I81" s="63">
        <v>100</v>
      </c>
      <c r="J81" s="63">
        <v>6</v>
      </c>
      <c r="K81" s="63">
        <v>10</v>
      </c>
      <c r="L81" s="63" t="s">
        <v>290</v>
      </c>
      <c r="M81" s="63" t="str">
        <f t="shared" si="2"/>
        <v>C</v>
      </c>
      <c r="N81" s="63" t="s">
        <v>1862</v>
      </c>
      <c r="O81" s="63" t="s">
        <v>1183</v>
      </c>
      <c r="P81" s="63">
        <v>0</v>
      </c>
      <c r="Q81" s="63" t="s">
        <v>1863</v>
      </c>
      <c r="R81" s="51"/>
      <c r="S81" s="51"/>
      <c r="T81" s="51"/>
    </row>
    <row r="82" spans="1:20" ht="63">
      <c r="A82" s="153" t="str">
        <f t="shared" si="5"/>
        <v/>
      </c>
      <c r="B82" s="154"/>
      <c r="C82" s="155" t="s">
        <v>1837</v>
      </c>
      <c r="D82" s="154" t="s">
        <v>1864</v>
      </c>
      <c r="E82" s="153" t="s">
        <v>265</v>
      </c>
      <c r="F82" s="160">
        <v>120</v>
      </c>
      <c r="G82" s="156" t="str">
        <f t="shared" si="1"/>
        <v>K</v>
      </c>
      <c r="H82" s="160">
        <v>493</v>
      </c>
      <c r="I82" s="153">
        <v>103</v>
      </c>
      <c r="J82" s="153">
        <v>3</v>
      </c>
      <c r="K82" s="153">
        <v>1</v>
      </c>
      <c r="L82" s="153" t="s">
        <v>290</v>
      </c>
      <c r="M82" s="153" t="str">
        <f t="shared" si="2"/>
        <v>C</v>
      </c>
      <c r="N82" s="153" t="s">
        <v>1865</v>
      </c>
      <c r="O82" s="153" t="s">
        <v>272</v>
      </c>
      <c r="P82" s="153">
        <v>0</v>
      </c>
      <c r="Q82" s="153" t="s">
        <v>1866</v>
      </c>
      <c r="R82" s="51"/>
      <c r="S82" s="51"/>
      <c r="T82" s="51"/>
    </row>
    <row r="83" spans="1:20" ht="63">
      <c r="A83" s="63" t="str">
        <f t="shared" si="5"/>
        <v/>
      </c>
      <c r="B83" s="72"/>
      <c r="C83" s="61" t="s">
        <v>1837</v>
      </c>
      <c r="D83" s="72" t="s">
        <v>1867</v>
      </c>
      <c r="E83" s="63" t="s">
        <v>300</v>
      </c>
      <c r="F83" s="73">
        <v>96</v>
      </c>
      <c r="G83" s="64" t="str">
        <f t="shared" si="1"/>
        <v>K</v>
      </c>
      <c r="H83" s="73">
        <v>416</v>
      </c>
      <c r="I83" s="63">
        <v>80</v>
      </c>
      <c r="J83" s="63">
        <v>4</v>
      </c>
      <c r="K83" s="63">
        <v>9</v>
      </c>
      <c r="L83" s="63" t="s">
        <v>290</v>
      </c>
      <c r="M83" s="63" t="str">
        <f t="shared" si="2"/>
        <v>C</v>
      </c>
      <c r="N83" s="63" t="s">
        <v>1868</v>
      </c>
      <c r="O83" s="63" t="s">
        <v>1204</v>
      </c>
      <c r="P83" s="63">
        <v>0</v>
      </c>
      <c r="Q83" s="63" t="s">
        <v>1869</v>
      </c>
      <c r="R83" s="51"/>
      <c r="S83" s="51"/>
      <c r="T83" s="51"/>
    </row>
    <row r="84" spans="1:20" ht="63">
      <c r="A84" s="153"/>
      <c r="B84" s="154"/>
      <c r="C84" s="155" t="s">
        <v>1837</v>
      </c>
      <c r="D84" s="154" t="s">
        <v>1870</v>
      </c>
      <c r="E84" s="153" t="s">
        <v>300</v>
      </c>
      <c r="F84" s="160">
        <v>85</v>
      </c>
      <c r="G84" s="156" t="str">
        <f t="shared" si="1"/>
        <v>K</v>
      </c>
      <c r="H84" s="160">
        <v>353</v>
      </c>
      <c r="I84" s="153">
        <v>83</v>
      </c>
      <c r="J84" s="153">
        <v>1</v>
      </c>
      <c r="K84" s="153">
        <v>8</v>
      </c>
      <c r="L84" s="153" t="s">
        <v>290</v>
      </c>
      <c r="M84" s="153" t="str">
        <f t="shared" si="2"/>
        <v>C</v>
      </c>
      <c r="N84" s="153" t="s">
        <v>1871</v>
      </c>
      <c r="O84" s="153" t="s">
        <v>1778</v>
      </c>
      <c r="P84" s="153">
        <v>0</v>
      </c>
      <c r="Q84" s="153" t="s">
        <v>1872</v>
      </c>
      <c r="R84" s="51"/>
      <c r="S84" s="51"/>
      <c r="T84" s="51"/>
    </row>
    <row r="85" spans="1:20" ht="63">
      <c r="A85" s="63"/>
      <c r="B85" s="72"/>
      <c r="C85" s="61" t="s">
        <v>1837</v>
      </c>
      <c r="D85" s="72" t="s">
        <v>1873</v>
      </c>
      <c r="E85" s="63" t="s">
        <v>300</v>
      </c>
      <c r="F85" s="73">
        <v>73</v>
      </c>
      <c r="G85" s="64" t="str">
        <f t="shared" si="1"/>
        <v>K</v>
      </c>
      <c r="H85" s="73">
        <v>11</v>
      </c>
      <c r="I85" s="63">
        <v>63</v>
      </c>
      <c r="J85" s="63">
        <v>2</v>
      </c>
      <c r="K85" s="63">
        <v>4</v>
      </c>
      <c r="L85" s="63" t="s">
        <v>311</v>
      </c>
      <c r="M85" s="63" t="str">
        <f t="shared" si="2"/>
        <v>X</v>
      </c>
      <c r="N85" s="63" t="s">
        <v>1874</v>
      </c>
      <c r="O85" s="63" t="s">
        <v>281</v>
      </c>
      <c r="P85" s="63">
        <v>0</v>
      </c>
      <c r="Q85" s="63"/>
      <c r="R85" s="51"/>
      <c r="S85" s="51"/>
      <c r="T85" s="51"/>
    </row>
    <row r="86" spans="1:20" ht="78.75">
      <c r="A86" s="153"/>
      <c r="B86" s="154"/>
      <c r="C86" s="155" t="s">
        <v>1837</v>
      </c>
      <c r="D86" s="154" t="s">
        <v>1875</v>
      </c>
      <c r="E86" s="153" t="s">
        <v>300</v>
      </c>
      <c r="F86" s="160">
        <v>32</v>
      </c>
      <c r="G86" s="156" t="str">
        <f t="shared" si="1"/>
        <v>K</v>
      </c>
      <c r="H86" s="160">
        <v>138</v>
      </c>
      <c r="I86" s="153">
        <v>15</v>
      </c>
      <c r="J86" s="153">
        <v>0</v>
      </c>
      <c r="K86" s="153">
        <v>1</v>
      </c>
      <c r="L86" s="153" t="s">
        <v>311</v>
      </c>
      <c r="M86" s="153" t="str">
        <f t="shared" si="2"/>
        <v>X</v>
      </c>
      <c r="N86" s="153" t="s">
        <v>1876</v>
      </c>
      <c r="O86" s="153" t="s">
        <v>1877</v>
      </c>
      <c r="P86" s="153">
        <v>0</v>
      </c>
      <c r="Q86" s="153"/>
      <c r="R86" s="51"/>
      <c r="S86" s="51"/>
      <c r="T86" s="51"/>
    </row>
    <row r="87" spans="1:20" ht="63">
      <c r="A87" s="63"/>
      <c r="B87" s="72"/>
      <c r="C87" s="61" t="s">
        <v>1837</v>
      </c>
      <c r="D87" s="72" t="s">
        <v>1878</v>
      </c>
      <c r="E87" s="63" t="s">
        <v>300</v>
      </c>
      <c r="F87" s="73">
        <v>39</v>
      </c>
      <c r="G87" s="64" t="str">
        <f t="shared" si="1"/>
        <v>K</v>
      </c>
      <c r="H87" s="73">
        <v>146</v>
      </c>
      <c r="I87" s="63">
        <v>35</v>
      </c>
      <c r="J87" s="63">
        <v>1</v>
      </c>
      <c r="K87" s="63">
        <v>1</v>
      </c>
      <c r="L87" s="63" t="s">
        <v>311</v>
      </c>
      <c r="M87" s="63" t="str">
        <f t="shared" si="2"/>
        <v>X</v>
      </c>
      <c r="N87" s="63" t="s">
        <v>1879</v>
      </c>
      <c r="O87" s="63" t="s">
        <v>1824</v>
      </c>
      <c r="P87" s="63">
        <v>0</v>
      </c>
      <c r="Q87" s="63"/>
      <c r="R87" s="51"/>
      <c r="S87" s="51"/>
      <c r="T87" s="51"/>
    </row>
    <row r="88" spans="1:20" ht="63">
      <c r="A88" s="153"/>
      <c r="B88" s="154"/>
      <c r="C88" s="155" t="s">
        <v>1837</v>
      </c>
      <c r="D88" s="154" t="s">
        <v>1880</v>
      </c>
      <c r="E88" s="153" t="s">
        <v>300</v>
      </c>
      <c r="F88" s="160">
        <v>50</v>
      </c>
      <c r="G88" s="156" t="str">
        <f t="shared" si="1"/>
        <v>K</v>
      </c>
      <c r="H88" s="160">
        <v>193</v>
      </c>
      <c r="I88" s="153">
        <v>50</v>
      </c>
      <c r="J88" s="153">
        <v>4</v>
      </c>
      <c r="K88" s="153">
        <v>5</v>
      </c>
      <c r="L88" s="153" t="s">
        <v>311</v>
      </c>
      <c r="M88" s="153" t="str">
        <f t="shared" si="2"/>
        <v>X</v>
      </c>
      <c r="N88" s="153" t="s">
        <v>1881</v>
      </c>
      <c r="O88" s="153" t="s">
        <v>1877</v>
      </c>
      <c r="P88" s="153">
        <v>0</v>
      </c>
      <c r="Q88" s="153"/>
      <c r="R88" s="51"/>
      <c r="S88" s="51"/>
      <c r="T88" s="51"/>
    </row>
    <row r="89" spans="1:20" ht="63">
      <c r="A89" s="63"/>
      <c r="B89" s="72"/>
      <c r="C89" s="61" t="s">
        <v>1837</v>
      </c>
      <c r="D89" s="72" t="s">
        <v>1882</v>
      </c>
      <c r="E89" s="63" t="s">
        <v>300</v>
      </c>
      <c r="F89" s="73">
        <v>47</v>
      </c>
      <c r="G89" s="64" t="str">
        <f t="shared" si="1"/>
        <v>K</v>
      </c>
      <c r="H89" s="73">
        <v>204</v>
      </c>
      <c r="I89" s="63">
        <v>45</v>
      </c>
      <c r="J89" s="63">
        <v>4</v>
      </c>
      <c r="K89" s="63">
        <v>1</v>
      </c>
      <c r="L89" s="63" t="s">
        <v>311</v>
      </c>
      <c r="M89" s="63" t="str">
        <f t="shared" si="2"/>
        <v>X</v>
      </c>
      <c r="N89" s="63" t="s">
        <v>1883</v>
      </c>
      <c r="O89" s="63" t="s">
        <v>1824</v>
      </c>
      <c r="P89" s="63">
        <v>0</v>
      </c>
      <c r="Q89" s="63"/>
      <c r="R89" s="51"/>
      <c r="S89" s="51"/>
      <c r="T89" s="51"/>
    </row>
    <row r="90" spans="1:20" ht="63">
      <c r="A90" s="153"/>
      <c r="B90" s="154"/>
      <c r="C90" s="155" t="s">
        <v>1837</v>
      </c>
      <c r="D90" s="154" t="s">
        <v>1884</v>
      </c>
      <c r="E90" s="153" t="s">
        <v>300</v>
      </c>
      <c r="F90" s="160">
        <v>75</v>
      </c>
      <c r="G90" s="156" t="str">
        <f t="shared" si="1"/>
        <v>K</v>
      </c>
      <c r="H90" s="160">
        <v>297</v>
      </c>
      <c r="I90" s="153">
        <v>67</v>
      </c>
      <c r="J90" s="153">
        <v>2</v>
      </c>
      <c r="K90" s="153">
        <v>0</v>
      </c>
      <c r="L90" s="153" t="s">
        <v>290</v>
      </c>
      <c r="M90" s="153" t="str">
        <f t="shared" si="2"/>
        <v>C</v>
      </c>
      <c r="N90" s="153" t="s">
        <v>1885</v>
      </c>
      <c r="O90" s="153" t="s">
        <v>1813</v>
      </c>
      <c r="P90" s="153">
        <v>0</v>
      </c>
      <c r="Q90" s="153" t="s">
        <v>1886</v>
      </c>
      <c r="R90" s="51"/>
      <c r="S90" s="51"/>
      <c r="T90" s="51"/>
    </row>
    <row r="91" spans="1:20" ht="63">
      <c r="A91" s="63"/>
      <c r="B91" s="72"/>
      <c r="C91" s="61" t="s">
        <v>1837</v>
      </c>
      <c r="D91" s="72" t="s">
        <v>1887</v>
      </c>
      <c r="E91" s="63" t="s">
        <v>300</v>
      </c>
      <c r="F91" s="73">
        <v>76</v>
      </c>
      <c r="G91" s="64" t="str">
        <f t="shared" si="1"/>
        <v>K</v>
      </c>
      <c r="H91" s="73">
        <v>309</v>
      </c>
      <c r="I91" s="63">
        <v>50</v>
      </c>
      <c r="J91" s="63">
        <v>1</v>
      </c>
      <c r="K91" s="63">
        <v>2</v>
      </c>
      <c r="L91" s="63" t="s">
        <v>434</v>
      </c>
      <c r="M91" s="63" t="str">
        <f t="shared" si="2"/>
        <v>X</v>
      </c>
      <c r="N91" s="63" t="s">
        <v>1888</v>
      </c>
      <c r="O91" s="63" t="s">
        <v>1816</v>
      </c>
      <c r="P91" s="63">
        <v>0</v>
      </c>
      <c r="Q91" s="63"/>
      <c r="R91" s="51"/>
      <c r="S91" s="51"/>
      <c r="T91" s="51"/>
    </row>
    <row r="92" spans="1:20" ht="63">
      <c r="A92" s="153"/>
      <c r="B92" s="154"/>
      <c r="C92" s="155" t="s">
        <v>1837</v>
      </c>
      <c r="D92" s="154" t="s">
        <v>1889</v>
      </c>
      <c r="E92" s="153" t="s">
        <v>265</v>
      </c>
      <c r="F92" s="160">
        <v>122</v>
      </c>
      <c r="G92" s="156" t="str">
        <f t="shared" si="1"/>
        <v>K</v>
      </c>
      <c r="H92" s="160">
        <v>486</v>
      </c>
      <c r="I92" s="153">
        <v>102</v>
      </c>
      <c r="J92" s="153">
        <v>2</v>
      </c>
      <c r="K92" s="153">
        <v>4</v>
      </c>
      <c r="L92" s="153" t="s">
        <v>290</v>
      </c>
      <c r="M92" s="153" t="str">
        <f t="shared" si="2"/>
        <v>C</v>
      </c>
      <c r="N92" s="153" t="s">
        <v>1890</v>
      </c>
      <c r="O92" s="153" t="s">
        <v>1190</v>
      </c>
      <c r="P92" s="153">
        <v>0</v>
      </c>
      <c r="Q92" s="153" t="s">
        <v>1891</v>
      </c>
      <c r="R92" s="51"/>
      <c r="S92" s="51"/>
      <c r="T92" s="51"/>
    </row>
    <row r="93" spans="1:20" ht="63">
      <c r="A93" s="63"/>
      <c r="B93" s="72"/>
      <c r="C93" s="61" t="s">
        <v>1837</v>
      </c>
      <c r="D93" s="72" t="s">
        <v>1892</v>
      </c>
      <c r="E93" s="63" t="s">
        <v>300</v>
      </c>
      <c r="F93" s="73">
        <v>90</v>
      </c>
      <c r="G93" s="64" t="str">
        <f t="shared" si="1"/>
        <v>K</v>
      </c>
      <c r="H93" s="73">
        <v>395</v>
      </c>
      <c r="I93" s="63">
        <v>90</v>
      </c>
      <c r="J93" s="63">
        <v>0</v>
      </c>
      <c r="K93" s="63">
        <v>6</v>
      </c>
      <c r="L93" s="63" t="s">
        <v>290</v>
      </c>
      <c r="M93" s="63" t="str">
        <f t="shared" si="2"/>
        <v>C</v>
      </c>
      <c r="N93" s="63" t="s">
        <v>1893</v>
      </c>
      <c r="O93" s="63" t="s">
        <v>1778</v>
      </c>
      <c r="P93" s="63">
        <v>0</v>
      </c>
      <c r="Q93" s="63" t="s">
        <v>1894</v>
      </c>
      <c r="R93" s="51"/>
      <c r="S93" s="51"/>
      <c r="T93" s="51"/>
    </row>
    <row r="94" spans="1:20" ht="47.25">
      <c r="A94" s="162">
        <f>IF(LEN(B94)=0,"",SUBTOTAL(3,$B$3:B94))</f>
        <v>4</v>
      </c>
      <c r="B94" s="163" t="s">
        <v>1895</v>
      </c>
      <c r="C94" s="155" t="s">
        <v>1895</v>
      </c>
      <c r="D94" s="164" t="s">
        <v>1896</v>
      </c>
      <c r="E94" s="153" t="s">
        <v>300</v>
      </c>
      <c r="F94" s="90">
        <v>83</v>
      </c>
      <c r="G94" s="156" t="str">
        <f t="shared" si="1"/>
        <v>K</v>
      </c>
      <c r="H94" s="160">
        <v>400</v>
      </c>
      <c r="I94" s="153">
        <v>82</v>
      </c>
      <c r="J94" s="153">
        <v>42</v>
      </c>
      <c r="K94" s="153">
        <v>24</v>
      </c>
      <c r="L94" s="153" t="s">
        <v>274</v>
      </c>
      <c r="M94" s="153" t="str">
        <f t="shared" si="2"/>
        <v>X</v>
      </c>
      <c r="N94" s="153" t="s">
        <v>1897</v>
      </c>
      <c r="O94" s="153" t="s">
        <v>1204</v>
      </c>
      <c r="P94" s="153" t="s">
        <v>1898</v>
      </c>
      <c r="Q94" s="153"/>
      <c r="R94" s="51"/>
      <c r="S94" s="51"/>
      <c r="T94" s="51"/>
    </row>
    <row r="95" spans="1:20" ht="63">
      <c r="A95" s="63"/>
      <c r="B95" s="72"/>
      <c r="C95" s="61" t="s">
        <v>1895</v>
      </c>
      <c r="D95" s="62" t="s">
        <v>1899</v>
      </c>
      <c r="E95" s="63" t="s">
        <v>300</v>
      </c>
      <c r="F95" s="90">
        <v>90</v>
      </c>
      <c r="G95" s="64" t="str">
        <f t="shared" si="1"/>
        <v>K</v>
      </c>
      <c r="H95" s="73">
        <v>371</v>
      </c>
      <c r="I95" s="63">
        <v>86</v>
      </c>
      <c r="J95" s="63">
        <v>14</v>
      </c>
      <c r="K95" s="63">
        <v>3</v>
      </c>
      <c r="L95" s="63" t="s">
        <v>460</v>
      </c>
      <c r="M95" s="63" t="str">
        <f t="shared" si="2"/>
        <v>X</v>
      </c>
      <c r="N95" s="63" t="s">
        <v>1900</v>
      </c>
      <c r="O95" s="63" t="s">
        <v>1183</v>
      </c>
      <c r="P95" s="63" t="s">
        <v>1898</v>
      </c>
      <c r="Q95" s="63"/>
      <c r="R95" s="51"/>
      <c r="S95" s="51"/>
      <c r="T95" s="51"/>
    </row>
    <row r="96" spans="1:20" ht="63">
      <c r="A96" s="153"/>
      <c r="B96" s="154"/>
      <c r="C96" s="155" t="s">
        <v>1895</v>
      </c>
      <c r="D96" s="164" t="s">
        <v>1901</v>
      </c>
      <c r="E96" s="153" t="s">
        <v>300</v>
      </c>
      <c r="F96" s="90">
        <v>93</v>
      </c>
      <c r="G96" s="156" t="str">
        <f t="shared" si="1"/>
        <v>K</v>
      </c>
      <c r="H96" s="160">
        <v>393</v>
      </c>
      <c r="I96" s="153">
        <v>86</v>
      </c>
      <c r="J96" s="153">
        <v>21</v>
      </c>
      <c r="K96" s="153">
        <v>21</v>
      </c>
      <c r="L96" s="153" t="s">
        <v>318</v>
      </c>
      <c r="M96" s="153" t="str">
        <f t="shared" si="2"/>
        <v>X</v>
      </c>
      <c r="N96" s="153" t="s">
        <v>1902</v>
      </c>
      <c r="O96" s="153" t="s">
        <v>1180</v>
      </c>
      <c r="P96" s="153" t="s">
        <v>1898</v>
      </c>
      <c r="Q96" s="153"/>
      <c r="R96" s="51"/>
      <c r="S96" s="51"/>
      <c r="T96" s="51"/>
    </row>
    <row r="97" spans="1:20" ht="63">
      <c r="A97" s="63"/>
      <c r="B97" s="72"/>
      <c r="C97" s="61" t="s">
        <v>1895</v>
      </c>
      <c r="D97" s="62" t="s">
        <v>1903</v>
      </c>
      <c r="E97" s="63" t="s">
        <v>300</v>
      </c>
      <c r="F97" s="90">
        <v>60</v>
      </c>
      <c r="G97" s="64" t="str">
        <f t="shared" si="1"/>
        <v>K</v>
      </c>
      <c r="H97" s="73">
        <v>311</v>
      </c>
      <c r="I97" s="63">
        <v>57</v>
      </c>
      <c r="J97" s="63">
        <v>10</v>
      </c>
      <c r="K97" s="63">
        <v>7</v>
      </c>
      <c r="L97" s="63" t="s">
        <v>318</v>
      </c>
      <c r="M97" s="63" t="str">
        <f t="shared" si="2"/>
        <v>X</v>
      </c>
      <c r="N97" s="63" t="s">
        <v>1904</v>
      </c>
      <c r="O97" s="63" t="s">
        <v>1853</v>
      </c>
      <c r="P97" s="63" t="s">
        <v>1898</v>
      </c>
      <c r="Q97" s="63"/>
      <c r="R97" s="51"/>
      <c r="S97" s="51"/>
      <c r="T97" s="51"/>
    </row>
    <row r="98" spans="1:20" ht="31.5">
      <c r="A98" s="153"/>
      <c r="B98" s="154"/>
      <c r="C98" s="155" t="s">
        <v>1895</v>
      </c>
      <c r="D98" s="164" t="s">
        <v>1905</v>
      </c>
      <c r="E98" s="153" t="s">
        <v>300</v>
      </c>
      <c r="F98" s="90">
        <v>41</v>
      </c>
      <c r="G98" s="156" t="str">
        <f t="shared" si="1"/>
        <v>K</v>
      </c>
      <c r="H98" s="160">
        <v>177</v>
      </c>
      <c r="I98" s="153">
        <v>38</v>
      </c>
      <c r="J98" s="153">
        <v>11</v>
      </c>
      <c r="K98" s="153">
        <v>9</v>
      </c>
      <c r="L98" s="153" t="s">
        <v>318</v>
      </c>
      <c r="M98" s="153" t="str">
        <f t="shared" si="2"/>
        <v>X</v>
      </c>
      <c r="N98" s="153" t="s">
        <v>1906</v>
      </c>
      <c r="O98" s="153" t="s">
        <v>1190</v>
      </c>
      <c r="P98" s="153" t="s">
        <v>1898</v>
      </c>
      <c r="Q98" s="153"/>
      <c r="R98" s="51"/>
      <c r="S98" s="51"/>
      <c r="T98" s="51"/>
    </row>
    <row r="99" spans="1:20">
      <c r="A99" s="63"/>
      <c r="B99" s="72"/>
      <c r="C99" s="61" t="s">
        <v>1895</v>
      </c>
      <c r="D99" s="62" t="s">
        <v>1907</v>
      </c>
      <c r="E99" s="63" t="s">
        <v>300</v>
      </c>
      <c r="F99" s="90">
        <v>50</v>
      </c>
      <c r="G99" s="64" t="str">
        <f t="shared" si="1"/>
        <v>K</v>
      </c>
      <c r="H99" s="73">
        <v>232</v>
      </c>
      <c r="I99" s="63">
        <v>49</v>
      </c>
      <c r="J99" s="63">
        <v>36</v>
      </c>
      <c r="K99" s="63">
        <v>10</v>
      </c>
      <c r="L99" s="63" t="s">
        <v>318</v>
      </c>
      <c r="M99" s="63" t="str">
        <f t="shared" si="2"/>
        <v>X</v>
      </c>
      <c r="N99" s="63" t="s">
        <v>1908</v>
      </c>
      <c r="O99" s="63" t="s">
        <v>1813</v>
      </c>
      <c r="P99" s="63" t="s">
        <v>1898</v>
      </c>
      <c r="Q99" s="63"/>
      <c r="R99" s="51"/>
      <c r="S99" s="51"/>
      <c r="T99" s="51"/>
    </row>
    <row r="100" spans="1:20" ht="31.5">
      <c r="A100" s="153"/>
      <c r="B100" s="154"/>
      <c r="C100" s="155" t="s">
        <v>1895</v>
      </c>
      <c r="D100" s="164" t="s">
        <v>1909</v>
      </c>
      <c r="E100" s="153" t="s">
        <v>300</v>
      </c>
      <c r="F100" s="90">
        <v>49</v>
      </c>
      <c r="G100" s="156" t="str">
        <f t="shared" si="1"/>
        <v>K</v>
      </c>
      <c r="H100" s="160">
        <v>236</v>
      </c>
      <c r="I100" s="153">
        <v>49</v>
      </c>
      <c r="J100" s="153">
        <v>33</v>
      </c>
      <c r="K100" s="153">
        <v>4</v>
      </c>
      <c r="L100" s="153" t="s">
        <v>318</v>
      </c>
      <c r="M100" s="153" t="str">
        <f t="shared" si="2"/>
        <v>X</v>
      </c>
      <c r="N100" s="153" t="s">
        <v>1910</v>
      </c>
      <c r="O100" s="153" t="s">
        <v>1789</v>
      </c>
      <c r="P100" s="153" t="s">
        <v>1898</v>
      </c>
      <c r="Q100" s="153"/>
      <c r="R100" s="51"/>
      <c r="S100" s="51"/>
      <c r="T100" s="51"/>
    </row>
    <row r="101" spans="1:20" ht="31.5">
      <c r="A101" s="63"/>
      <c r="B101" s="72"/>
      <c r="C101" s="61" t="s">
        <v>1895</v>
      </c>
      <c r="D101" s="62" t="s">
        <v>1911</v>
      </c>
      <c r="E101" s="63" t="s">
        <v>300</v>
      </c>
      <c r="F101" s="90">
        <v>49</v>
      </c>
      <c r="G101" s="64" t="str">
        <f t="shared" si="1"/>
        <v>K</v>
      </c>
      <c r="H101" s="73">
        <v>234</v>
      </c>
      <c r="I101" s="63">
        <v>51</v>
      </c>
      <c r="J101" s="63">
        <v>36</v>
      </c>
      <c r="K101" s="63">
        <v>12</v>
      </c>
      <c r="L101" s="63" t="s">
        <v>318</v>
      </c>
      <c r="M101" s="63" t="str">
        <f t="shared" si="2"/>
        <v>X</v>
      </c>
      <c r="N101" s="63" t="s">
        <v>1912</v>
      </c>
      <c r="O101" s="63" t="s">
        <v>1792</v>
      </c>
      <c r="P101" s="63" t="s">
        <v>1898</v>
      </c>
      <c r="Q101" s="63"/>
      <c r="R101" s="51"/>
      <c r="S101" s="51"/>
      <c r="T101" s="51"/>
    </row>
    <row r="102" spans="1:20" ht="78.75">
      <c r="A102" s="153"/>
      <c r="B102" s="154"/>
      <c r="C102" s="155" t="s">
        <v>1895</v>
      </c>
      <c r="D102" s="164" t="s">
        <v>1913</v>
      </c>
      <c r="E102" s="153" t="s">
        <v>265</v>
      </c>
      <c r="F102" s="90">
        <v>114</v>
      </c>
      <c r="G102" s="156" t="str">
        <f t="shared" si="1"/>
        <v>K</v>
      </c>
      <c r="H102" s="160">
        <v>513</v>
      </c>
      <c r="I102" s="153">
        <v>111</v>
      </c>
      <c r="J102" s="153">
        <v>14</v>
      </c>
      <c r="K102" s="153">
        <v>13</v>
      </c>
      <c r="L102" s="153" t="s">
        <v>460</v>
      </c>
      <c r="M102" s="153" t="str">
        <f t="shared" si="2"/>
        <v>X</v>
      </c>
      <c r="N102" s="153" t="s">
        <v>1914</v>
      </c>
      <c r="O102" s="153" t="s">
        <v>1180</v>
      </c>
      <c r="P102" s="153" t="s">
        <v>1898</v>
      </c>
      <c r="Q102" s="153"/>
      <c r="R102" s="51"/>
      <c r="S102" s="51"/>
      <c r="T102" s="51"/>
    </row>
    <row r="103" spans="1:20" ht="47.25">
      <c r="A103" s="63"/>
      <c r="B103" s="72"/>
      <c r="C103" s="61" t="s">
        <v>1895</v>
      </c>
      <c r="D103" s="62" t="s">
        <v>1915</v>
      </c>
      <c r="E103" s="63" t="s">
        <v>300</v>
      </c>
      <c r="F103" s="90">
        <v>104</v>
      </c>
      <c r="G103" s="64" t="str">
        <f t="shared" si="1"/>
        <v>K</v>
      </c>
      <c r="H103" s="73">
        <v>472</v>
      </c>
      <c r="I103" s="63">
        <v>101</v>
      </c>
      <c r="J103" s="63">
        <v>19</v>
      </c>
      <c r="K103" s="63">
        <v>14</v>
      </c>
      <c r="L103" s="63" t="s">
        <v>318</v>
      </c>
      <c r="M103" s="63" t="str">
        <f t="shared" si="2"/>
        <v>X</v>
      </c>
      <c r="N103" s="63" t="s">
        <v>1916</v>
      </c>
      <c r="O103" s="63" t="s">
        <v>1778</v>
      </c>
      <c r="P103" s="63" t="s">
        <v>1898</v>
      </c>
      <c r="Q103" s="63"/>
      <c r="R103" s="51"/>
      <c r="S103" s="51"/>
      <c r="T103" s="51"/>
    </row>
    <row r="104" spans="1:20" ht="47.25">
      <c r="A104" s="153"/>
      <c r="B104" s="154"/>
      <c r="C104" s="155" t="s">
        <v>1895</v>
      </c>
      <c r="D104" s="164" t="s">
        <v>1917</v>
      </c>
      <c r="E104" s="153" t="s">
        <v>300</v>
      </c>
      <c r="F104" s="90">
        <v>71</v>
      </c>
      <c r="G104" s="156" t="str">
        <f t="shared" si="1"/>
        <v>K</v>
      </c>
      <c r="H104" s="160">
        <v>328</v>
      </c>
      <c r="I104" s="153">
        <v>70</v>
      </c>
      <c r="J104" s="153">
        <v>19</v>
      </c>
      <c r="K104" s="153">
        <v>3</v>
      </c>
      <c r="L104" s="153" t="s">
        <v>318</v>
      </c>
      <c r="M104" s="153" t="str">
        <f t="shared" si="2"/>
        <v>X</v>
      </c>
      <c r="N104" s="153" t="s">
        <v>1918</v>
      </c>
      <c r="O104" s="153" t="s">
        <v>1853</v>
      </c>
      <c r="P104" s="153" t="s">
        <v>1898</v>
      </c>
      <c r="Q104" s="153"/>
      <c r="R104" s="51"/>
      <c r="S104" s="51"/>
      <c r="T104" s="51"/>
    </row>
    <row r="105" spans="1:20" ht="63">
      <c r="A105" s="63"/>
      <c r="B105" s="72"/>
      <c r="C105" s="61" t="s">
        <v>1895</v>
      </c>
      <c r="D105" s="62" t="s">
        <v>1919</v>
      </c>
      <c r="E105" s="63" t="s">
        <v>300</v>
      </c>
      <c r="F105" s="90">
        <v>81</v>
      </c>
      <c r="G105" s="64" t="str">
        <f t="shared" si="1"/>
        <v>K</v>
      </c>
      <c r="H105" s="73">
        <v>389</v>
      </c>
      <c r="I105" s="63">
        <v>77</v>
      </c>
      <c r="J105" s="63">
        <v>28</v>
      </c>
      <c r="K105" s="63">
        <v>14</v>
      </c>
      <c r="L105" s="63" t="s">
        <v>318</v>
      </c>
      <c r="M105" s="63" t="str">
        <f t="shared" si="2"/>
        <v>X</v>
      </c>
      <c r="N105" s="63" t="s">
        <v>1920</v>
      </c>
      <c r="O105" s="63" t="s">
        <v>1778</v>
      </c>
      <c r="P105" s="63" t="s">
        <v>1898</v>
      </c>
      <c r="Q105" s="63"/>
      <c r="R105" s="51"/>
      <c r="S105" s="51"/>
      <c r="T105" s="51"/>
    </row>
    <row r="106" spans="1:20" ht="47.25">
      <c r="A106" s="153"/>
      <c r="B106" s="154"/>
      <c r="C106" s="155" t="s">
        <v>1895</v>
      </c>
      <c r="D106" s="164" t="s">
        <v>1921</v>
      </c>
      <c r="E106" s="153" t="s">
        <v>300</v>
      </c>
      <c r="F106" s="90">
        <v>64</v>
      </c>
      <c r="G106" s="156" t="str">
        <f t="shared" si="1"/>
        <v>K</v>
      </c>
      <c r="H106" s="160">
        <v>323</v>
      </c>
      <c r="I106" s="153">
        <v>61</v>
      </c>
      <c r="J106" s="153">
        <v>27</v>
      </c>
      <c r="K106" s="153">
        <v>17</v>
      </c>
      <c r="L106" s="153" t="s">
        <v>318</v>
      </c>
      <c r="M106" s="153" t="str">
        <f t="shared" si="2"/>
        <v>X</v>
      </c>
      <c r="N106" s="153" t="s">
        <v>1922</v>
      </c>
      <c r="O106" s="153" t="s">
        <v>1813</v>
      </c>
      <c r="P106" s="153" t="s">
        <v>1898</v>
      </c>
      <c r="Q106" s="153"/>
      <c r="R106" s="51"/>
      <c r="S106" s="51"/>
      <c r="T106" s="51"/>
    </row>
    <row r="107" spans="1:20">
      <c r="A107" s="63"/>
      <c r="B107" s="72"/>
      <c r="C107" s="61" t="s">
        <v>1895</v>
      </c>
      <c r="D107" s="62" t="s">
        <v>1923</v>
      </c>
      <c r="E107" s="63" t="s">
        <v>300</v>
      </c>
      <c r="F107" s="90">
        <v>25</v>
      </c>
      <c r="G107" s="64" t="str">
        <f t="shared" si="1"/>
        <v>K</v>
      </c>
      <c r="H107" s="73">
        <v>120</v>
      </c>
      <c r="I107" s="63">
        <v>24</v>
      </c>
      <c r="J107" s="63">
        <v>8</v>
      </c>
      <c r="K107" s="63">
        <v>12</v>
      </c>
      <c r="L107" s="63" t="s">
        <v>318</v>
      </c>
      <c r="M107" s="63" t="str">
        <f t="shared" si="2"/>
        <v>X</v>
      </c>
      <c r="N107" s="63" t="s">
        <v>1908</v>
      </c>
      <c r="O107" s="63" t="s">
        <v>1783</v>
      </c>
      <c r="P107" s="63">
        <v>0</v>
      </c>
      <c r="Q107" s="63"/>
      <c r="R107" s="51"/>
      <c r="S107" s="51"/>
      <c r="T107" s="51"/>
    </row>
    <row r="108" spans="1:20" ht="47.25">
      <c r="A108" s="153"/>
      <c r="B108" s="154"/>
      <c r="C108" s="155" t="s">
        <v>1895</v>
      </c>
      <c r="D108" s="164" t="s">
        <v>1924</v>
      </c>
      <c r="E108" s="153" t="s">
        <v>300</v>
      </c>
      <c r="F108" s="90">
        <v>24</v>
      </c>
      <c r="G108" s="156" t="str">
        <f t="shared" si="1"/>
        <v>K</v>
      </c>
      <c r="H108" s="160">
        <v>114</v>
      </c>
      <c r="I108" s="153">
        <v>24</v>
      </c>
      <c r="J108" s="153">
        <v>17</v>
      </c>
      <c r="K108" s="153">
        <v>7</v>
      </c>
      <c r="L108" s="153" t="s">
        <v>318</v>
      </c>
      <c r="M108" s="153" t="str">
        <f t="shared" si="2"/>
        <v>X</v>
      </c>
      <c r="N108" s="153" t="s">
        <v>1925</v>
      </c>
      <c r="O108" s="153" t="s">
        <v>1853</v>
      </c>
      <c r="P108" s="153">
        <v>0</v>
      </c>
      <c r="Q108" s="153"/>
      <c r="R108" s="51"/>
      <c r="S108" s="51"/>
      <c r="T108" s="51"/>
    </row>
    <row r="109" spans="1:20" ht="31.5">
      <c r="A109" s="63"/>
      <c r="B109" s="72"/>
      <c r="C109" s="61" t="s">
        <v>1895</v>
      </c>
      <c r="D109" s="62" t="s">
        <v>1926</v>
      </c>
      <c r="E109" s="63" t="s">
        <v>300</v>
      </c>
      <c r="F109" s="90">
        <v>64</v>
      </c>
      <c r="G109" s="64" t="str">
        <f t="shared" si="1"/>
        <v>K</v>
      </c>
      <c r="H109" s="73">
        <v>280</v>
      </c>
      <c r="I109" s="63">
        <v>62</v>
      </c>
      <c r="J109" s="63">
        <v>37</v>
      </c>
      <c r="K109" s="63">
        <v>12</v>
      </c>
      <c r="L109" s="63" t="s">
        <v>318</v>
      </c>
      <c r="M109" s="63" t="str">
        <f t="shared" si="2"/>
        <v>X</v>
      </c>
      <c r="N109" s="63" t="s">
        <v>1927</v>
      </c>
      <c r="O109" s="63" t="s">
        <v>281</v>
      </c>
      <c r="P109" s="63">
        <v>0</v>
      </c>
      <c r="Q109" s="63"/>
      <c r="R109" s="51"/>
      <c r="S109" s="51"/>
      <c r="T109" s="51"/>
    </row>
    <row r="110" spans="1:20" ht="47.25">
      <c r="A110" s="153"/>
      <c r="B110" s="154"/>
      <c r="C110" s="155" t="s">
        <v>1895</v>
      </c>
      <c r="D110" s="164" t="s">
        <v>1928</v>
      </c>
      <c r="E110" s="153" t="s">
        <v>300</v>
      </c>
      <c r="F110" s="90">
        <v>65</v>
      </c>
      <c r="G110" s="156" t="str">
        <f t="shared" si="1"/>
        <v>K</v>
      </c>
      <c r="H110" s="160">
        <v>317</v>
      </c>
      <c r="I110" s="153">
        <v>65</v>
      </c>
      <c r="J110" s="153">
        <v>12</v>
      </c>
      <c r="K110" s="153">
        <v>14</v>
      </c>
      <c r="L110" s="153" t="s">
        <v>318</v>
      </c>
      <c r="M110" s="153" t="str">
        <f t="shared" si="2"/>
        <v>X</v>
      </c>
      <c r="N110" s="153" t="s">
        <v>1929</v>
      </c>
      <c r="O110" s="153" t="s">
        <v>1180</v>
      </c>
      <c r="P110" s="153" t="s">
        <v>1898</v>
      </c>
      <c r="Q110" s="153"/>
      <c r="R110" s="51"/>
      <c r="S110" s="51"/>
      <c r="T110" s="51"/>
    </row>
    <row r="111" spans="1:20" ht="47.25">
      <c r="A111" s="63"/>
      <c r="B111" s="72"/>
      <c r="C111" s="61" t="s">
        <v>1895</v>
      </c>
      <c r="D111" s="62" t="s">
        <v>1930</v>
      </c>
      <c r="E111" s="63" t="s">
        <v>300</v>
      </c>
      <c r="F111" s="90">
        <v>73</v>
      </c>
      <c r="G111" s="64" t="str">
        <f t="shared" si="1"/>
        <v>K</v>
      </c>
      <c r="H111" s="73">
        <v>351</v>
      </c>
      <c r="I111" s="63">
        <v>73</v>
      </c>
      <c r="J111" s="63">
        <v>13</v>
      </c>
      <c r="K111" s="63">
        <v>7</v>
      </c>
      <c r="L111" s="63" t="s">
        <v>318</v>
      </c>
      <c r="M111" s="63" t="str">
        <f t="shared" si="2"/>
        <v>X</v>
      </c>
      <c r="N111" s="63" t="s">
        <v>1931</v>
      </c>
      <c r="O111" s="63" t="s">
        <v>281</v>
      </c>
      <c r="P111" s="63" t="s">
        <v>1898</v>
      </c>
      <c r="Q111" s="63"/>
      <c r="R111" s="51"/>
      <c r="S111" s="51"/>
      <c r="T111" s="51"/>
    </row>
    <row r="112" spans="1:20" ht="47.25">
      <c r="A112" s="153"/>
      <c r="B112" s="154"/>
      <c r="C112" s="155" t="s">
        <v>1895</v>
      </c>
      <c r="D112" s="164" t="s">
        <v>1932</v>
      </c>
      <c r="E112" s="153" t="s">
        <v>300</v>
      </c>
      <c r="F112" s="90">
        <v>47</v>
      </c>
      <c r="G112" s="156" t="str">
        <f t="shared" si="1"/>
        <v>K</v>
      </c>
      <c r="H112" s="160">
        <v>197</v>
      </c>
      <c r="I112" s="153">
        <v>45</v>
      </c>
      <c r="J112" s="153">
        <v>15</v>
      </c>
      <c r="K112" s="153">
        <v>14</v>
      </c>
      <c r="L112" s="153" t="s">
        <v>318</v>
      </c>
      <c r="M112" s="153" t="str">
        <f t="shared" si="2"/>
        <v>X</v>
      </c>
      <c r="N112" s="153" t="s">
        <v>1933</v>
      </c>
      <c r="O112" s="153" t="s">
        <v>281</v>
      </c>
      <c r="P112" s="153" t="s">
        <v>1898</v>
      </c>
      <c r="Q112" s="153"/>
      <c r="R112" s="51"/>
      <c r="S112" s="51"/>
      <c r="T112" s="51"/>
    </row>
    <row r="113" spans="1:20" ht="94.5">
      <c r="A113" s="63"/>
      <c r="B113" s="72"/>
      <c r="C113" s="61" t="s">
        <v>1895</v>
      </c>
      <c r="D113" s="62" t="s">
        <v>1934</v>
      </c>
      <c r="E113" s="63" t="s">
        <v>265</v>
      </c>
      <c r="F113" s="90">
        <v>125</v>
      </c>
      <c r="G113" s="64" t="str">
        <f t="shared" si="1"/>
        <v>K</v>
      </c>
      <c r="H113" s="73">
        <v>446</v>
      </c>
      <c r="I113" s="63">
        <v>107</v>
      </c>
      <c r="J113" s="63">
        <v>3</v>
      </c>
      <c r="K113" s="63">
        <v>2</v>
      </c>
      <c r="L113" s="63" t="s">
        <v>318</v>
      </c>
      <c r="M113" s="63" t="str">
        <f t="shared" si="2"/>
        <v>X</v>
      </c>
      <c r="N113" s="63" t="s">
        <v>1935</v>
      </c>
      <c r="O113" s="63" t="s">
        <v>1193</v>
      </c>
      <c r="P113" s="63">
        <v>0</v>
      </c>
      <c r="Q113" s="63"/>
      <c r="R113" s="51"/>
      <c r="S113" s="51"/>
      <c r="T113" s="51"/>
    </row>
    <row r="114" spans="1:20">
      <c r="A114" s="153"/>
      <c r="B114" s="154"/>
      <c r="C114" s="155" t="s">
        <v>1895</v>
      </c>
      <c r="D114" s="164" t="s">
        <v>1936</v>
      </c>
      <c r="E114" s="153" t="s">
        <v>300</v>
      </c>
      <c r="F114" s="90">
        <v>34</v>
      </c>
      <c r="G114" s="156" t="str">
        <f t="shared" si="1"/>
        <v>K</v>
      </c>
      <c r="H114" s="160">
        <v>199</v>
      </c>
      <c r="I114" s="153">
        <v>34</v>
      </c>
      <c r="J114" s="153">
        <v>13</v>
      </c>
      <c r="K114" s="153">
        <v>20</v>
      </c>
      <c r="L114" s="153" t="s">
        <v>318</v>
      </c>
      <c r="M114" s="153" t="str">
        <f t="shared" si="2"/>
        <v>X</v>
      </c>
      <c r="N114" s="153" t="s">
        <v>1908</v>
      </c>
      <c r="O114" s="153" t="s">
        <v>281</v>
      </c>
      <c r="P114" s="153" t="s">
        <v>1898</v>
      </c>
      <c r="Q114" s="153"/>
      <c r="R114" s="51"/>
      <c r="S114" s="51"/>
      <c r="T114" s="51"/>
    </row>
    <row r="115" spans="1:20" ht="94.5">
      <c r="A115" s="63"/>
      <c r="B115" s="72"/>
      <c r="C115" s="61" t="s">
        <v>1895</v>
      </c>
      <c r="D115" s="62" t="s">
        <v>1937</v>
      </c>
      <c r="E115" s="63" t="s">
        <v>270</v>
      </c>
      <c r="F115" s="90">
        <v>226</v>
      </c>
      <c r="G115" s="64" t="str">
        <f t="shared" si="1"/>
        <v>Đ</v>
      </c>
      <c r="H115" s="73">
        <v>817</v>
      </c>
      <c r="I115" s="63">
        <v>198</v>
      </c>
      <c r="J115" s="63">
        <v>1</v>
      </c>
      <c r="K115" s="63">
        <v>0</v>
      </c>
      <c r="L115" s="63" t="s">
        <v>460</v>
      </c>
      <c r="M115" s="63" t="str">
        <f t="shared" si="2"/>
        <v>X</v>
      </c>
      <c r="N115" s="63" t="s">
        <v>1938</v>
      </c>
      <c r="O115" s="63" t="s">
        <v>1939</v>
      </c>
      <c r="P115" s="63">
        <v>0</v>
      </c>
      <c r="Q115" s="63"/>
      <c r="R115" s="51"/>
      <c r="S115" s="51"/>
      <c r="T115" s="51"/>
    </row>
    <row r="116" spans="1:20" ht="78.75">
      <c r="A116" s="153"/>
      <c r="B116" s="154"/>
      <c r="C116" s="155" t="s">
        <v>1895</v>
      </c>
      <c r="D116" s="164" t="s">
        <v>1940</v>
      </c>
      <c r="E116" s="153" t="s">
        <v>265</v>
      </c>
      <c r="F116" s="90">
        <v>131</v>
      </c>
      <c r="G116" s="156" t="str">
        <f t="shared" si="1"/>
        <v>K</v>
      </c>
      <c r="H116" s="160">
        <v>487</v>
      </c>
      <c r="I116" s="153">
        <v>147</v>
      </c>
      <c r="J116" s="153">
        <v>3</v>
      </c>
      <c r="K116" s="153">
        <v>2</v>
      </c>
      <c r="L116" s="153" t="s">
        <v>318</v>
      </c>
      <c r="M116" s="153" t="str">
        <f t="shared" si="2"/>
        <v>X</v>
      </c>
      <c r="N116" s="153" t="s">
        <v>1941</v>
      </c>
      <c r="O116" s="153" t="s">
        <v>1939</v>
      </c>
      <c r="P116" s="153">
        <v>0</v>
      </c>
      <c r="Q116" s="153"/>
      <c r="R116" s="51"/>
      <c r="S116" s="51"/>
      <c r="T116" s="51"/>
    </row>
    <row r="117" spans="1:20" ht="78.75">
      <c r="A117" s="63"/>
      <c r="B117" s="72"/>
      <c r="C117" s="61" t="s">
        <v>1895</v>
      </c>
      <c r="D117" s="62" t="s">
        <v>1942</v>
      </c>
      <c r="E117" s="63" t="s">
        <v>265</v>
      </c>
      <c r="F117" s="90">
        <v>140</v>
      </c>
      <c r="G117" s="64" t="str">
        <f t="shared" si="1"/>
        <v>K</v>
      </c>
      <c r="H117" s="73">
        <v>572</v>
      </c>
      <c r="I117" s="63">
        <v>133</v>
      </c>
      <c r="J117" s="63">
        <v>4</v>
      </c>
      <c r="K117" s="63">
        <v>6</v>
      </c>
      <c r="L117" s="63" t="s">
        <v>318</v>
      </c>
      <c r="M117" s="63" t="str">
        <f t="shared" si="2"/>
        <v>X</v>
      </c>
      <c r="N117" s="63" t="s">
        <v>1943</v>
      </c>
      <c r="O117" s="63" t="s">
        <v>272</v>
      </c>
      <c r="P117" s="63" t="s">
        <v>1898</v>
      </c>
      <c r="Q117" s="63"/>
      <c r="R117" s="51"/>
      <c r="S117" s="51"/>
      <c r="T117" s="51"/>
    </row>
    <row r="118" spans="1:20" ht="47.25">
      <c r="A118" s="153"/>
      <c r="B118" s="154"/>
      <c r="C118" s="155" t="s">
        <v>1895</v>
      </c>
      <c r="D118" s="164" t="s">
        <v>1944</v>
      </c>
      <c r="E118" s="153" t="s">
        <v>300</v>
      </c>
      <c r="F118" s="90">
        <v>36</v>
      </c>
      <c r="G118" s="156" t="str">
        <f t="shared" si="1"/>
        <v>K</v>
      </c>
      <c r="H118" s="160">
        <v>210</v>
      </c>
      <c r="I118" s="153">
        <v>36</v>
      </c>
      <c r="J118" s="153">
        <v>6</v>
      </c>
      <c r="K118" s="153">
        <v>2</v>
      </c>
      <c r="L118" s="153" t="s">
        <v>318</v>
      </c>
      <c r="M118" s="153" t="str">
        <f t="shared" si="2"/>
        <v>X</v>
      </c>
      <c r="N118" s="153" t="s">
        <v>1945</v>
      </c>
      <c r="O118" s="153" t="s">
        <v>1197</v>
      </c>
      <c r="P118" s="153" t="s">
        <v>1898</v>
      </c>
      <c r="Q118" s="153"/>
      <c r="R118" s="51"/>
      <c r="S118" s="51"/>
      <c r="T118" s="51"/>
    </row>
    <row r="119" spans="1:20" ht="63">
      <c r="A119" s="63"/>
      <c r="B119" s="72"/>
      <c r="C119" s="61" t="s">
        <v>1895</v>
      </c>
      <c r="D119" s="62" t="s">
        <v>1800</v>
      </c>
      <c r="E119" s="63" t="s">
        <v>265</v>
      </c>
      <c r="F119" s="90">
        <v>116</v>
      </c>
      <c r="G119" s="64" t="str">
        <f t="shared" si="1"/>
        <v>K</v>
      </c>
      <c r="H119" s="73">
        <v>558</v>
      </c>
      <c r="I119" s="63">
        <v>114</v>
      </c>
      <c r="J119" s="63">
        <v>21</v>
      </c>
      <c r="K119" s="63">
        <v>60</v>
      </c>
      <c r="L119" s="63" t="s">
        <v>318</v>
      </c>
      <c r="M119" s="63" t="str">
        <f t="shared" si="2"/>
        <v>X</v>
      </c>
      <c r="N119" s="63" t="s">
        <v>1946</v>
      </c>
      <c r="O119" s="63" t="s">
        <v>1204</v>
      </c>
      <c r="P119" s="63" t="s">
        <v>1898</v>
      </c>
      <c r="Q119" s="63"/>
      <c r="R119" s="51"/>
      <c r="S119" s="51"/>
      <c r="T119" s="51"/>
    </row>
    <row r="120" spans="1:20" ht="31.5">
      <c r="A120" s="153"/>
      <c r="B120" s="154"/>
      <c r="C120" s="155" t="s">
        <v>1895</v>
      </c>
      <c r="D120" s="164" t="s">
        <v>1947</v>
      </c>
      <c r="E120" s="153" t="s">
        <v>300</v>
      </c>
      <c r="F120" s="90">
        <v>33</v>
      </c>
      <c r="G120" s="156" t="str">
        <f t="shared" si="1"/>
        <v>K</v>
      </c>
      <c r="H120" s="160">
        <v>161</v>
      </c>
      <c r="I120" s="153">
        <v>33</v>
      </c>
      <c r="J120" s="153">
        <v>13</v>
      </c>
      <c r="K120" s="153">
        <v>9</v>
      </c>
      <c r="L120" s="153" t="s">
        <v>318</v>
      </c>
      <c r="M120" s="153" t="str">
        <f t="shared" si="2"/>
        <v>X</v>
      </c>
      <c r="N120" s="153" t="s">
        <v>1948</v>
      </c>
      <c r="O120" s="153" t="s">
        <v>1819</v>
      </c>
      <c r="P120" s="153" t="s">
        <v>1898</v>
      </c>
      <c r="Q120" s="153"/>
      <c r="R120" s="51"/>
      <c r="S120" s="51"/>
      <c r="T120" s="51"/>
    </row>
    <row r="121" spans="1:20" ht="31.5">
      <c r="A121" s="63"/>
      <c r="B121" s="72"/>
      <c r="C121" s="61" t="s">
        <v>1895</v>
      </c>
      <c r="D121" s="62" t="s">
        <v>1949</v>
      </c>
      <c r="E121" s="63" t="s">
        <v>300</v>
      </c>
      <c r="F121" s="90">
        <v>53</v>
      </c>
      <c r="G121" s="64" t="str">
        <f t="shared" si="1"/>
        <v>K</v>
      </c>
      <c r="H121" s="73">
        <v>262</v>
      </c>
      <c r="I121" s="63">
        <v>53</v>
      </c>
      <c r="J121" s="63">
        <v>4</v>
      </c>
      <c r="K121" s="63">
        <v>5</v>
      </c>
      <c r="L121" s="63" t="s">
        <v>318</v>
      </c>
      <c r="M121" s="63" t="str">
        <f t="shared" si="2"/>
        <v>X</v>
      </c>
      <c r="N121" s="63" t="s">
        <v>1950</v>
      </c>
      <c r="O121" s="63" t="s">
        <v>1783</v>
      </c>
      <c r="P121" s="63" t="s">
        <v>1898</v>
      </c>
      <c r="Q121" s="63"/>
      <c r="R121" s="51"/>
      <c r="S121" s="51"/>
      <c r="T121" s="51"/>
    </row>
    <row r="122" spans="1:20" ht="78.75">
      <c r="A122" s="153" t="str">
        <f t="shared" ref="A122:A130" si="6">IF(LEN(B122)=0,"",SUBTOTAL(3,$B$3:B122))</f>
        <v/>
      </c>
      <c r="B122" s="154"/>
      <c r="C122" s="155" t="s">
        <v>1895</v>
      </c>
      <c r="D122" s="164" t="s">
        <v>1951</v>
      </c>
      <c r="E122" s="153" t="s">
        <v>300</v>
      </c>
      <c r="F122" s="90">
        <v>90</v>
      </c>
      <c r="G122" s="156" t="str">
        <f t="shared" si="1"/>
        <v>K</v>
      </c>
      <c r="H122" s="160">
        <v>450</v>
      </c>
      <c r="I122" s="153">
        <v>90</v>
      </c>
      <c r="J122" s="153">
        <v>23</v>
      </c>
      <c r="K122" s="153">
        <v>18</v>
      </c>
      <c r="L122" s="153" t="s">
        <v>318</v>
      </c>
      <c r="M122" s="153" t="str">
        <f t="shared" si="2"/>
        <v>X</v>
      </c>
      <c r="N122" s="153" t="s">
        <v>1952</v>
      </c>
      <c r="O122" s="153" t="s">
        <v>1792</v>
      </c>
      <c r="P122" s="153" t="s">
        <v>1898</v>
      </c>
      <c r="Q122" s="153"/>
      <c r="R122" s="51"/>
      <c r="S122" s="51"/>
      <c r="T122" s="51"/>
    </row>
    <row r="123" spans="1:20" ht="31.5">
      <c r="A123" s="63" t="str">
        <f t="shared" si="6"/>
        <v/>
      </c>
      <c r="B123" s="72"/>
      <c r="C123" s="61" t="s">
        <v>1895</v>
      </c>
      <c r="D123" s="62" t="s">
        <v>1953</v>
      </c>
      <c r="E123" s="63" t="s">
        <v>300</v>
      </c>
      <c r="F123" s="90">
        <v>87</v>
      </c>
      <c r="G123" s="64" t="str">
        <f t="shared" si="1"/>
        <v>K</v>
      </c>
      <c r="H123" s="73">
        <v>462</v>
      </c>
      <c r="I123" s="63">
        <v>88</v>
      </c>
      <c r="J123" s="63">
        <v>53</v>
      </c>
      <c r="K123" s="63">
        <v>12</v>
      </c>
      <c r="L123" s="63" t="s">
        <v>318</v>
      </c>
      <c r="M123" s="63" t="str">
        <f t="shared" si="2"/>
        <v>X</v>
      </c>
      <c r="N123" s="63" t="s">
        <v>1954</v>
      </c>
      <c r="O123" s="63" t="s">
        <v>1792</v>
      </c>
      <c r="P123" s="63" t="s">
        <v>1898</v>
      </c>
      <c r="Q123" s="63"/>
      <c r="R123" s="51"/>
      <c r="S123" s="51"/>
      <c r="T123" s="51"/>
    </row>
    <row r="124" spans="1:20" ht="31.5">
      <c r="A124" s="153" t="str">
        <f t="shared" si="6"/>
        <v/>
      </c>
      <c r="B124" s="154"/>
      <c r="C124" s="155" t="s">
        <v>1895</v>
      </c>
      <c r="D124" s="164" t="s">
        <v>1955</v>
      </c>
      <c r="E124" s="153" t="s">
        <v>265</v>
      </c>
      <c r="F124" s="90">
        <v>110</v>
      </c>
      <c r="G124" s="156" t="str">
        <f t="shared" si="1"/>
        <v>K</v>
      </c>
      <c r="H124" s="160">
        <v>581</v>
      </c>
      <c r="I124" s="153">
        <v>107</v>
      </c>
      <c r="J124" s="153">
        <v>76</v>
      </c>
      <c r="K124" s="153">
        <v>26</v>
      </c>
      <c r="L124" s="153" t="s">
        <v>318</v>
      </c>
      <c r="M124" s="153" t="str">
        <f t="shared" si="2"/>
        <v>X</v>
      </c>
      <c r="N124" s="153" t="s">
        <v>1956</v>
      </c>
      <c r="O124" s="153" t="s">
        <v>1824</v>
      </c>
      <c r="P124" s="153" t="s">
        <v>1898</v>
      </c>
      <c r="Q124" s="153"/>
      <c r="R124" s="51"/>
      <c r="S124" s="51"/>
      <c r="T124" s="51"/>
    </row>
    <row r="125" spans="1:20" ht="63">
      <c r="A125" s="63" t="str">
        <f t="shared" si="6"/>
        <v/>
      </c>
      <c r="B125" s="72"/>
      <c r="C125" s="61" t="s">
        <v>1895</v>
      </c>
      <c r="D125" s="62" t="s">
        <v>1957</v>
      </c>
      <c r="E125" s="63" t="s">
        <v>300</v>
      </c>
      <c r="F125" s="90">
        <v>44</v>
      </c>
      <c r="G125" s="64" t="str">
        <f t="shared" si="1"/>
        <v>K</v>
      </c>
      <c r="H125" s="73">
        <v>224</v>
      </c>
      <c r="I125" s="63">
        <v>43</v>
      </c>
      <c r="J125" s="63">
        <v>4</v>
      </c>
      <c r="K125" s="63">
        <v>4</v>
      </c>
      <c r="L125" s="63" t="s">
        <v>318</v>
      </c>
      <c r="M125" s="63" t="str">
        <f t="shared" si="2"/>
        <v>X</v>
      </c>
      <c r="N125" s="63" t="s">
        <v>1958</v>
      </c>
      <c r="O125" s="63" t="s">
        <v>1813</v>
      </c>
      <c r="P125" s="63" t="s">
        <v>1898</v>
      </c>
      <c r="Q125" s="63"/>
      <c r="R125" s="51"/>
      <c r="S125" s="51"/>
      <c r="T125" s="51"/>
    </row>
    <row r="126" spans="1:20">
      <c r="A126" s="153" t="str">
        <f t="shared" si="6"/>
        <v/>
      </c>
      <c r="B126" s="154"/>
      <c r="C126" s="155" t="s">
        <v>1895</v>
      </c>
      <c r="D126" s="164" t="s">
        <v>1959</v>
      </c>
      <c r="E126" s="153" t="s">
        <v>300</v>
      </c>
      <c r="F126" s="90">
        <v>99</v>
      </c>
      <c r="G126" s="156" t="str">
        <f t="shared" si="1"/>
        <v>K</v>
      </c>
      <c r="H126" s="160">
        <v>543</v>
      </c>
      <c r="I126" s="153">
        <v>98</v>
      </c>
      <c r="J126" s="153">
        <v>67</v>
      </c>
      <c r="K126" s="153">
        <v>21</v>
      </c>
      <c r="L126" s="153" t="s">
        <v>318</v>
      </c>
      <c r="M126" s="153" t="str">
        <f t="shared" si="2"/>
        <v>X</v>
      </c>
      <c r="N126" s="153" t="s">
        <v>1908</v>
      </c>
      <c r="O126" s="153" t="s">
        <v>1835</v>
      </c>
      <c r="P126" s="153" t="s">
        <v>1898</v>
      </c>
      <c r="Q126" s="153"/>
      <c r="R126" s="51"/>
      <c r="S126" s="51"/>
      <c r="T126" s="51"/>
    </row>
    <row r="127" spans="1:20">
      <c r="A127" s="63" t="str">
        <f t="shared" si="6"/>
        <v/>
      </c>
      <c r="B127" s="72"/>
      <c r="C127" s="61" t="s">
        <v>1895</v>
      </c>
      <c r="D127" s="62" t="s">
        <v>1960</v>
      </c>
      <c r="E127" s="63" t="s">
        <v>265</v>
      </c>
      <c r="F127" s="90">
        <v>110</v>
      </c>
      <c r="G127" s="64" t="str">
        <f t="shared" si="1"/>
        <v>K</v>
      </c>
      <c r="H127" s="73">
        <v>568</v>
      </c>
      <c r="I127" s="63">
        <v>110</v>
      </c>
      <c r="J127" s="63">
        <v>84</v>
      </c>
      <c r="K127" s="63">
        <v>25</v>
      </c>
      <c r="L127" s="63" t="s">
        <v>318</v>
      </c>
      <c r="M127" s="63" t="str">
        <f t="shared" si="2"/>
        <v>X</v>
      </c>
      <c r="N127" s="63" t="s">
        <v>1908</v>
      </c>
      <c r="O127" s="63" t="s">
        <v>1843</v>
      </c>
      <c r="P127" s="63" t="s">
        <v>1898</v>
      </c>
      <c r="Q127" s="63"/>
      <c r="R127" s="51"/>
      <c r="S127" s="51"/>
      <c r="T127" s="51"/>
    </row>
    <row r="128" spans="1:20" ht="47.25">
      <c r="A128" s="153" t="str">
        <f t="shared" si="6"/>
        <v/>
      </c>
      <c r="B128" s="154"/>
      <c r="C128" s="155" t="s">
        <v>1895</v>
      </c>
      <c r="D128" s="164" t="s">
        <v>1961</v>
      </c>
      <c r="E128" s="153" t="s">
        <v>300</v>
      </c>
      <c r="F128" s="90">
        <v>49</v>
      </c>
      <c r="G128" s="156" t="str">
        <f t="shared" si="1"/>
        <v>K</v>
      </c>
      <c r="H128" s="160">
        <v>241</v>
      </c>
      <c r="I128" s="153">
        <v>50</v>
      </c>
      <c r="J128" s="153">
        <v>26</v>
      </c>
      <c r="K128" s="153">
        <v>11</v>
      </c>
      <c r="L128" s="153" t="s">
        <v>318</v>
      </c>
      <c r="M128" s="153" t="str">
        <f t="shared" si="2"/>
        <v>X</v>
      </c>
      <c r="N128" s="153" t="s">
        <v>1962</v>
      </c>
      <c r="O128" s="153" t="s">
        <v>1831</v>
      </c>
      <c r="P128" s="153" t="s">
        <v>1898</v>
      </c>
      <c r="Q128" s="153"/>
      <c r="R128" s="51"/>
      <c r="S128" s="51"/>
      <c r="T128" s="51"/>
    </row>
    <row r="129" spans="1:20" ht="63">
      <c r="A129" s="63" t="str">
        <f t="shared" si="6"/>
        <v/>
      </c>
      <c r="B129" s="72"/>
      <c r="C129" s="61" t="s">
        <v>1895</v>
      </c>
      <c r="D129" s="62" t="s">
        <v>1963</v>
      </c>
      <c r="E129" s="63" t="s">
        <v>300</v>
      </c>
      <c r="F129" s="90">
        <v>99</v>
      </c>
      <c r="G129" s="64" t="str">
        <f t="shared" si="1"/>
        <v>K</v>
      </c>
      <c r="H129" s="73">
        <v>484</v>
      </c>
      <c r="I129" s="63">
        <v>96</v>
      </c>
      <c r="J129" s="63">
        <v>11</v>
      </c>
      <c r="K129" s="63">
        <v>8</v>
      </c>
      <c r="L129" s="63" t="s">
        <v>318</v>
      </c>
      <c r="M129" s="63" t="str">
        <f t="shared" si="2"/>
        <v>X</v>
      </c>
      <c r="N129" s="63" t="s">
        <v>1964</v>
      </c>
      <c r="O129" s="63" t="s">
        <v>1877</v>
      </c>
      <c r="P129" s="63" t="s">
        <v>1898</v>
      </c>
      <c r="Q129" s="63"/>
      <c r="R129" s="51"/>
      <c r="S129" s="51"/>
      <c r="T129" s="51"/>
    </row>
    <row r="130" spans="1:20" ht="63">
      <c r="A130" s="153" t="str">
        <f t="shared" si="6"/>
        <v/>
      </c>
      <c r="B130" s="154"/>
      <c r="C130" s="155" t="s">
        <v>1895</v>
      </c>
      <c r="D130" s="164" t="s">
        <v>1965</v>
      </c>
      <c r="E130" s="153" t="s">
        <v>300</v>
      </c>
      <c r="F130" s="90">
        <v>48</v>
      </c>
      <c r="G130" s="156" t="str">
        <f t="shared" si="1"/>
        <v>K</v>
      </c>
      <c r="H130" s="160">
        <v>210</v>
      </c>
      <c r="I130" s="153">
        <v>48</v>
      </c>
      <c r="J130" s="153">
        <v>3</v>
      </c>
      <c r="K130" s="153">
        <v>1</v>
      </c>
      <c r="L130" s="153" t="s">
        <v>318</v>
      </c>
      <c r="M130" s="153" t="str">
        <f t="shared" si="2"/>
        <v>X</v>
      </c>
      <c r="N130" s="153" t="s">
        <v>1966</v>
      </c>
      <c r="O130" s="153" t="s">
        <v>1778</v>
      </c>
      <c r="P130" s="153" t="s">
        <v>1898</v>
      </c>
      <c r="Q130" s="153"/>
      <c r="R130" s="51"/>
      <c r="S130" s="51"/>
      <c r="T130" s="51"/>
    </row>
    <row r="131" spans="1:20" ht="47.25">
      <c r="A131" s="63"/>
      <c r="B131" s="72"/>
      <c r="C131" s="61" t="s">
        <v>1895</v>
      </c>
      <c r="D131" s="62" t="s">
        <v>1967</v>
      </c>
      <c r="E131" s="63" t="s">
        <v>300</v>
      </c>
      <c r="F131" s="90">
        <v>37</v>
      </c>
      <c r="G131" s="64" t="str">
        <f t="shared" si="1"/>
        <v>K</v>
      </c>
      <c r="H131" s="73">
        <v>188</v>
      </c>
      <c r="I131" s="63">
        <v>36</v>
      </c>
      <c r="J131" s="63">
        <v>23</v>
      </c>
      <c r="K131" s="63">
        <v>11</v>
      </c>
      <c r="L131" s="63" t="s">
        <v>1968</v>
      </c>
      <c r="M131" s="63" t="str">
        <f t="shared" si="2"/>
        <v>T</v>
      </c>
      <c r="N131" s="63" t="s">
        <v>1969</v>
      </c>
      <c r="O131" s="63" t="s">
        <v>1877</v>
      </c>
      <c r="P131" s="63" t="s">
        <v>1898</v>
      </c>
      <c r="Q131" s="63"/>
      <c r="R131" s="51"/>
      <c r="S131" s="51"/>
      <c r="T131" s="51"/>
    </row>
    <row r="132" spans="1:20" ht="63">
      <c r="A132" s="162">
        <f t="shared" ref="A132:A141" si="7">IF(LEN(B132)=0,"",SUBTOTAL(3,$B$3:B132))</f>
        <v>5</v>
      </c>
      <c r="B132" s="163" t="s">
        <v>1970</v>
      </c>
      <c r="C132" s="155" t="s">
        <v>1970</v>
      </c>
      <c r="D132" s="154" t="s">
        <v>1971</v>
      </c>
      <c r="E132" s="153" t="s">
        <v>300</v>
      </c>
      <c r="F132" s="160">
        <v>117</v>
      </c>
      <c r="G132" s="156" t="str">
        <f t="shared" si="1"/>
        <v>K</v>
      </c>
      <c r="H132" s="160">
        <v>469</v>
      </c>
      <c r="I132" s="153">
        <v>115</v>
      </c>
      <c r="J132" s="153">
        <v>16</v>
      </c>
      <c r="K132" s="153">
        <v>31</v>
      </c>
      <c r="L132" s="153" t="s">
        <v>274</v>
      </c>
      <c r="M132" s="153" t="str">
        <f t="shared" si="2"/>
        <v>X</v>
      </c>
      <c r="N132" s="153" t="s">
        <v>1972</v>
      </c>
      <c r="O132" s="153" t="s">
        <v>309</v>
      </c>
      <c r="P132" s="153">
        <v>0</v>
      </c>
      <c r="Q132" s="153"/>
      <c r="R132" s="51"/>
      <c r="S132" s="51"/>
      <c r="T132" s="51"/>
    </row>
    <row r="133" spans="1:20" ht="78.75">
      <c r="A133" s="63" t="str">
        <f t="shared" si="7"/>
        <v/>
      </c>
      <c r="B133" s="72"/>
      <c r="C133" s="61" t="s">
        <v>1970</v>
      </c>
      <c r="D133" s="72" t="s">
        <v>1973</v>
      </c>
      <c r="E133" s="63" t="s">
        <v>265</v>
      </c>
      <c r="F133" s="73">
        <v>105</v>
      </c>
      <c r="G133" s="64" t="str">
        <f t="shared" si="1"/>
        <v>K</v>
      </c>
      <c r="H133" s="73">
        <v>444</v>
      </c>
      <c r="I133" s="63">
        <v>102</v>
      </c>
      <c r="J133" s="63">
        <v>2</v>
      </c>
      <c r="K133" s="63">
        <v>7</v>
      </c>
      <c r="L133" s="63" t="s">
        <v>274</v>
      </c>
      <c r="M133" s="63" t="str">
        <f t="shared" si="2"/>
        <v>X</v>
      </c>
      <c r="N133" s="63" t="s">
        <v>1974</v>
      </c>
      <c r="O133" s="63" t="s">
        <v>1216</v>
      </c>
      <c r="P133" s="63">
        <v>0</v>
      </c>
      <c r="Q133" s="63"/>
      <c r="R133" s="51"/>
      <c r="S133" s="51"/>
      <c r="T133" s="51"/>
    </row>
    <row r="134" spans="1:20" ht="78.75">
      <c r="A134" s="153" t="str">
        <f t="shared" si="7"/>
        <v/>
      </c>
      <c r="B134" s="154"/>
      <c r="C134" s="155" t="s">
        <v>1970</v>
      </c>
      <c r="D134" s="154" t="s">
        <v>1975</v>
      </c>
      <c r="E134" s="153" t="s">
        <v>300</v>
      </c>
      <c r="F134" s="160">
        <v>124</v>
      </c>
      <c r="G134" s="156" t="str">
        <f t="shared" si="1"/>
        <v>K</v>
      </c>
      <c r="H134" s="160">
        <v>560</v>
      </c>
      <c r="I134" s="153">
        <v>123</v>
      </c>
      <c r="J134" s="153">
        <v>11</v>
      </c>
      <c r="K134" s="153">
        <v>12</v>
      </c>
      <c r="L134" s="153" t="s">
        <v>274</v>
      </c>
      <c r="M134" s="153" t="str">
        <f t="shared" si="2"/>
        <v>X</v>
      </c>
      <c r="N134" s="153" t="s">
        <v>1976</v>
      </c>
      <c r="O134" s="153" t="s">
        <v>339</v>
      </c>
      <c r="P134" s="153">
        <v>0</v>
      </c>
      <c r="Q134" s="153"/>
      <c r="R134" s="51"/>
      <c r="S134" s="51"/>
      <c r="T134" s="51"/>
    </row>
    <row r="135" spans="1:20" ht="47.25">
      <c r="A135" s="63" t="str">
        <f t="shared" si="7"/>
        <v/>
      </c>
      <c r="B135" s="72"/>
      <c r="C135" s="61" t="s">
        <v>1970</v>
      </c>
      <c r="D135" s="72" t="s">
        <v>1977</v>
      </c>
      <c r="E135" s="63" t="s">
        <v>300</v>
      </c>
      <c r="F135" s="73">
        <v>102</v>
      </c>
      <c r="G135" s="64" t="str">
        <f t="shared" si="1"/>
        <v>K</v>
      </c>
      <c r="H135" s="73">
        <v>424</v>
      </c>
      <c r="I135" s="63">
        <v>102</v>
      </c>
      <c r="J135" s="63">
        <v>79</v>
      </c>
      <c r="K135" s="63">
        <v>12</v>
      </c>
      <c r="L135" s="63" t="s">
        <v>367</v>
      </c>
      <c r="M135" s="63" t="str">
        <f t="shared" si="2"/>
        <v>T</v>
      </c>
      <c r="N135" s="63" t="s">
        <v>1978</v>
      </c>
      <c r="O135" s="63" t="s">
        <v>1979</v>
      </c>
      <c r="P135" s="63">
        <v>0</v>
      </c>
      <c r="Q135" s="63"/>
      <c r="R135" s="51"/>
      <c r="S135" s="51"/>
      <c r="T135" s="51"/>
    </row>
    <row r="136" spans="1:20" ht="63">
      <c r="A136" s="153" t="str">
        <f t="shared" si="7"/>
        <v/>
      </c>
      <c r="B136" s="154"/>
      <c r="C136" s="155" t="s">
        <v>1970</v>
      </c>
      <c r="D136" s="154" t="s">
        <v>1980</v>
      </c>
      <c r="E136" s="153" t="s">
        <v>300</v>
      </c>
      <c r="F136" s="160">
        <v>48</v>
      </c>
      <c r="G136" s="156" t="str">
        <f t="shared" si="1"/>
        <v>K</v>
      </c>
      <c r="H136" s="160">
        <v>216</v>
      </c>
      <c r="I136" s="153">
        <v>48</v>
      </c>
      <c r="J136" s="153">
        <v>38</v>
      </c>
      <c r="K136" s="153">
        <v>8</v>
      </c>
      <c r="L136" s="153" t="s">
        <v>367</v>
      </c>
      <c r="M136" s="153" t="str">
        <f t="shared" si="2"/>
        <v>T</v>
      </c>
      <c r="N136" s="153" t="s">
        <v>1981</v>
      </c>
      <c r="O136" s="153" t="s">
        <v>1025</v>
      </c>
      <c r="P136" s="153">
        <v>0</v>
      </c>
      <c r="Q136" s="153"/>
      <c r="R136" s="51"/>
      <c r="S136" s="51"/>
      <c r="T136" s="51"/>
    </row>
    <row r="137" spans="1:20" ht="78.75">
      <c r="A137" s="63" t="str">
        <f t="shared" si="7"/>
        <v/>
      </c>
      <c r="B137" s="72"/>
      <c r="C137" s="61" t="s">
        <v>1970</v>
      </c>
      <c r="D137" s="72" t="s">
        <v>1982</v>
      </c>
      <c r="E137" s="63" t="s">
        <v>300</v>
      </c>
      <c r="F137" s="73">
        <v>102</v>
      </c>
      <c r="G137" s="64" t="str">
        <f t="shared" si="1"/>
        <v>K</v>
      </c>
      <c r="H137" s="73">
        <v>472</v>
      </c>
      <c r="I137" s="63">
        <v>102</v>
      </c>
      <c r="J137" s="63">
        <v>9</v>
      </c>
      <c r="K137" s="63">
        <v>29</v>
      </c>
      <c r="L137" s="63" t="s">
        <v>367</v>
      </c>
      <c r="M137" s="63" t="str">
        <f t="shared" si="2"/>
        <v>T</v>
      </c>
      <c r="N137" s="63" t="s">
        <v>1983</v>
      </c>
      <c r="O137" s="63" t="s">
        <v>1984</v>
      </c>
      <c r="P137" s="63">
        <v>0</v>
      </c>
      <c r="Q137" s="63"/>
      <c r="R137" s="51"/>
      <c r="S137" s="51"/>
      <c r="T137" s="51"/>
    </row>
    <row r="138" spans="1:20" ht="63">
      <c r="A138" s="153" t="str">
        <f t="shared" si="7"/>
        <v/>
      </c>
      <c r="B138" s="154"/>
      <c r="C138" s="155" t="s">
        <v>1970</v>
      </c>
      <c r="D138" s="154" t="s">
        <v>1887</v>
      </c>
      <c r="E138" s="153" t="s">
        <v>300</v>
      </c>
      <c r="F138" s="160">
        <v>109</v>
      </c>
      <c r="G138" s="156" t="str">
        <f t="shared" si="1"/>
        <v>K</v>
      </c>
      <c r="H138" s="160">
        <v>482</v>
      </c>
      <c r="I138" s="153">
        <v>108</v>
      </c>
      <c r="J138" s="153">
        <v>8</v>
      </c>
      <c r="K138" s="153">
        <v>19</v>
      </c>
      <c r="L138" s="153" t="s">
        <v>274</v>
      </c>
      <c r="M138" s="153" t="str">
        <f t="shared" si="2"/>
        <v>X</v>
      </c>
      <c r="N138" s="153" t="s">
        <v>1985</v>
      </c>
      <c r="O138" s="153" t="s">
        <v>1034</v>
      </c>
      <c r="P138" s="153">
        <v>0</v>
      </c>
      <c r="Q138" s="153"/>
      <c r="R138" s="51"/>
      <c r="S138" s="51"/>
      <c r="T138" s="51"/>
    </row>
    <row r="139" spans="1:20" ht="31.5">
      <c r="A139" s="63" t="str">
        <f t="shared" si="7"/>
        <v/>
      </c>
      <c r="B139" s="72"/>
      <c r="C139" s="61" t="s">
        <v>1970</v>
      </c>
      <c r="D139" s="72" t="s">
        <v>1986</v>
      </c>
      <c r="E139" s="63" t="s">
        <v>300</v>
      </c>
      <c r="F139" s="73">
        <v>23</v>
      </c>
      <c r="G139" s="64" t="str">
        <f t="shared" si="1"/>
        <v>K</v>
      </c>
      <c r="H139" s="73">
        <v>114</v>
      </c>
      <c r="I139" s="63">
        <v>23</v>
      </c>
      <c r="J139" s="63">
        <v>23</v>
      </c>
      <c r="K139" s="63">
        <v>0</v>
      </c>
      <c r="L139" s="63" t="s">
        <v>367</v>
      </c>
      <c r="M139" s="63" t="str">
        <f t="shared" si="2"/>
        <v>T</v>
      </c>
      <c r="N139" s="63" t="s">
        <v>1987</v>
      </c>
      <c r="O139" s="63" t="s">
        <v>1988</v>
      </c>
      <c r="P139" s="63">
        <v>0</v>
      </c>
      <c r="Q139" s="63"/>
      <c r="R139" s="51"/>
      <c r="S139" s="51"/>
      <c r="T139" s="51"/>
    </row>
    <row r="140" spans="1:20" ht="31.5">
      <c r="A140" s="153" t="str">
        <f t="shared" si="7"/>
        <v/>
      </c>
      <c r="B140" s="154"/>
      <c r="C140" s="155" t="s">
        <v>1970</v>
      </c>
      <c r="D140" s="154" t="s">
        <v>1989</v>
      </c>
      <c r="E140" s="153" t="s">
        <v>300</v>
      </c>
      <c r="F140" s="160">
        <v>52</v>
      </c>
      <c r="G140" s="156" t="str">
        <f t="shared" si="1"/>
        <v>K</v>
      </c>
      <c r="H140" s="160">
        <v>247</v>
      </c>
      <c r="I140" s="153">
        <v>52</v>
      </c>
      <c r="J140" s="153">
        <v>40</v>
      </c>
      <c r="K140" s="153">
        <v>12</v>
      </c>
      <c r="L140" s="153" t="s">
        <v>367</v>
      </c>
      <c r="M140" s="153" t="str">
        <f t="shared" si="2"/>
        <v>T</v>
      </c>
      <c r="N140" s="153" t="s">
        <v>1987</v>
      </c>
      <c r="O140" s="153" t="s">
        <v>1988</v>
      </c>
      <c r="P140" s="153">
        <v>0</v>
      </c>
      <c r="Q140" s="153"/>
      <c r="R140" s="51"/>
      <c r="S140" s="51"/>
      <c r="T140" s="51"/>
    </row>
    <row r="141" spans="1:20" ht="31.5">
      <c r="A141" s="63" t="str">
        <f t="shared" si="7"/>
        <v/>
      </c>
      <c r="B141" s="72"/>
      <c r="C141" s="61" t="s">
        <v>1970</v>
      </c>
      <c r="D141" s="72" t="s">
        <v>1990</v>
      </c>
      <c r="E141" s="63" t="s">
        <v>300</v>
      </c>
      <c r="F141" s="73">
        <v>38</v>
      </c>
      <c r="G141" s="64" t="str">
        <f t="shared" si="1"/>
        <v>K</v>
      </c>
      <c r="H141" s="73">
        <v>175</v>
      </c>
      <c r="I141" s="63">
        <v>38</v>
      </c>
      <c r="J141" s="63">
        <v>38</v>
      </c>
      <c r="K141" s="63">
        <v>0</v>
      </c>
      <c r="L141" s="63" t="s">
        <v>367</v>
      </c>
      <c r="M141" s="63" t="str">
        <f t="shared" si="2"/>
        <v>T</v>
      </c>
      <c r="N141" s="63" t="s">
        <v>1991</v>
      </c>
      <c r="O141" s="63" t="s">
        <v>1992</v>
      </c>
      <c r="P141" s="63">
        <v>0</v>
      </c>
      <c r="Q141" s="63"/>
      <c r="R141" s="51"/>
      <c r="S141" s="51"/>
      <c r="T141" s="51"/>
    </row>
    <row r="142" spans="1:20" ht="63">
      <c r="A142" s="153"/>
      <c r="B142" s="154"/>
      <c r="C142" s="155" t="s">
        <v>1970</v>
      </c>
      <c r="D142" s="154" t="s">
        <v>1993</v>
      </c>
      <c r="E142" s="153" t="s">
        <v>300</v>
      </c>
      <c r="F142" s="160">
        <v>74</v>
      </c>
      <c r="G142" s="156" t="str">
        <f t="shared" si="1"/>
        <v>K</v>
      </c>
      <c r="H142" s="160">
        <v>308</v>
      </c>
      <c r="I142" s="153">
        <v>74</v>
      </c>
      <c r="J142" s="153">
        <v>23</v>
      </c>
      <c r="K142" s="153">
        <v>12</v>
      </c>
      <c r="L142" s="153" t="s">
        <v>367</v>
      </c>
      <c r="M142" s="153" t="str">
        <f t="shared" si="2"/>
        <v>T</v>
      </c>
      <c r="N142" s="153" t="s">
        <v>1994</v>
      </c>
      <c r="O142" s="153" t="s">
        <v>1979</v>
      </c>
      <c r="P142" s="153">
        <v>0</v>
      </c>
      <c r="Q142" s="153"/>
      <c r="R142" s="51"/>
      <c r="S142" s="51"/>
      <c r="T142" s="51"/>
    </row>
    <row r="143" spans="1:20" ht="47.25">
      <c r="A143" s="63"/>
      <c r="B143" s="72"/>
      <c r="C143" s="61" t="s">
        <v>1970</v>
      </c>
      <c r="D143" s="72" t="s">
        <v>1995</v>
      </c>
      <c r="E143" s="63" t="s">
        <v>300</v>
      </c>
      <c r="F143" s="73">
        <v>68</v>
      </c>
      <c r="G143" s="64" t="str">
        <f t="shared" si="1"/>
        <v>K</v>
      </c>
      <c r="H143" s="73">
        <v>326</v>
      </c>
      <c r="I143" s="63">
        <v>68</v>
      </c>
      <c r="J143" s="63">
        <v>26</v>
      </c>
      <c r="K143" s="63">
        <v>19</v>
      </c>
      <c r="L143" s="63" t="s">
        <v>367</v>
      </c>
      <c r="M143" s="63" t="str">
        <f t="shared" si="2"/>
        <v>T</v>
      </c>
      <c r="N143" s="63" t="s">
        <v>1996</v>
      </c>
      <c r="O143" s="63" t="s">
        <v>1997</v>
      </c>
      <c r="P143" s="63">
        <v>0</v>
      </c>
      <c r="Q143" s="63"/>
      <c r="R143" s="51"/>
      <c r="S143" s="51"/>
      <c r="T143" s="51"/>
    </row>
    <row r="144" spans="1:20" ht="63">
      <c r="A144" s="153"/>
      <c r="B144" s="154"/>
      <c r="C144" s="155" t="s">
        <v>1970</v>
      </c>
      <c r="D144" s="154" t="s">
        <v>1998</v>
      </c>
      <c r="E144" s="153" t="s">
        <v>300</v>
      </c>
      <c r="F144" s="160">
        <v>74</v>
      </c>
      <c r="G144" s="156" t="str">
        <f t="shared" si="1"/>
        <v>K</v>
      </c>
      <c r="H144" s="160">
        <v>349</v>
      </c>
      <c r="I144" s="153">
        <v>74</v>
      </c>
      <c r="J144" s="153">
        <v>5</v>
      </c>
      <c r="K144" s="153">
        <v>17</v>
      </c>
      <c r="L144" s="153" t="s">
        <v>367</v>
      </c>
      <c r="M144" s="153" t="str">
        <f t="shared" si="2"/>
        <v>T</v>
      </c>
      <c r="N144" s="153" t="s">
        <v>1999</v>
      </c>
      <c r="O144" s="153" t="s">
        <v>1997</v>
      </c>
      <c r="P144" s="153">
        <v>0</v>
      </c>
      <c r="Q144" s="153"/>
      <c r="R144" s="51"/>
      <c r="S144" s="51"/>
      <c r="T144" s="51"/>
    </row>
    <row r="145" spans="1:20" ht="63">
      <c r="A145" s="63"/>
      <c r="B145" s="72"/>
      <c r="C145" s="61" t="s">
        <v>1970</v>
      </c>
      <c r="D145" s="72" t="s">
        <v>2000</v>
      </c>
      <c r="E145" s="63" t="s">
        <v>300</v>
      </c>
      <c r="F145" s="73">
        <v>62</v>
      </c>
      <c r="G145" s="64" t="str">
        <f t="shared" si="1"/>
        <v>K</v>
      </c>
      <c r="H145" s="73">
        <v>228</v>
      </c>
      <c r="I145" s="63">
        <v>62</v>
      </c>
      <c r="J145" s="63">
        <v>28</v>
      </c>
      <c r="K145" s="63">
        <v>27</v>
      </c>
      <c r="L145" s="63" t="s">
        <v>367</v>
      </c>
      <c r="M145" s="63" t="str">
        <f t="shared" si="2"/>
        <v>T</v>
      </c>
      <c r="N145" s="63" t="s">
        <v>2001</v>
      </c>
      <c r="O145" s="63" t="s">
        <v>1028</v>
      </c>
      <c r="P145" s="63">
        <v>0</v>
      </c>
      <c r="Q145" s="63"/>
      <c r="R145" s="51"/>
      <c r="S145" s="51"/>
      <c r="T145" s="51"/>
    </row>
    <row r="146" spans="1:20" ht="63">
      <c r="A146" s="153"/>
      <c r="B146" s="154"/>
      <c r="C146" s="155" t="s">
        <v>1970</v>
      </c>
      <c r="D146" s="154" t="s">
        <v>2002</v>
      </c>
      <c r="E146" s="153" t="s">
        <v>300</v>
      </c>
      <c r="F146" s="160">
        <v>64</v>
      </c>
      <c r="G146" s="156" t="str">
        <f t="shared" si="1"/>
        <v>K</v>
      </c>
      <c r="H146" s="160">
        <v>287</v>
      </c>
      <c r="I146" s="153">
        <v>64</v>
      </c>
      <c r="J146" s="153">
        <v>35</v>
      </c>
      <c r="K146" s="153">
        <v>15</v>
      </c>
      <c r="L146" s="153" t="s">
        <v>367</v>
      </c>
      <c r="M146" s="153" t="str">
        <f t="shared" si="2"/>
        <v>T</v>
      </c>
      <c r="N146" s="153" t="s">
        <v>2003</v>
      </c>
      <c r="O146" s="153" t="s">
        <v>1031</v>
      </c>
      <c r="P146" s="153">
        <v>0</v>
      </c>
      <c r="Q146" s="153"/>
      <c r="R146" s="51"/>
      <c r="S146" s="51"/>
      <c r="T146" s="51"/>
    </row>
    <row r="147" spans="1:20" ht="47.25">
      <c r="A147" s="63"/>
      <c r="B147" s="72"/>
      <c r="C147" s="61" t="s">
        <v>1970</v>
      </c>
      <c r="D147" s="72" t="s">
        <v>2004</v>
      </c>
      <c r="E147" s="63" t="s">
        <v>300</v>
      </c>
      <c r="F147" s="73">
        <v>88</v>
      </c>
      <c r="G147" s="64" t="str">
        <f t="shared" si="1"/>
        <v>K</v>
      </c>
      <c r="H147" s="73">
        <v>346</v>
      </c>
      <c r="I147" s="63">
        <v>88</v>
      </c>
      <c r="J147" s="63">
        <v>19</v>
      </c>
      <c r="K147" s="63">
        <v>20</v>
      </c>
      <c r="L147" s="63" t="s">
        <v>367</v>
      </c>
      <c r="M147" s="63" t="str">
        <f t="shared" si="2"/>
        <v>T</v>
      </c>
      <c r="N147" s="63" t="s">
        <v>2005</v>
      </c>
      <c r="O147" s="63" t="s">
        <v>2006</v>
      </c>
      <c r="P147" s="63">
        <v>0</v>
      </c>
      <c r="Q147" s="63"/>
      <c r="R147" s="51"/>
      <c r="S147" s="51"/>
      <c r="T147" s="51"/>
    </row>
    <row r="148" spans="1:20" ht="63">
      <c r="A148" s="162">
        <f t="shared" ref="A148:A157" si="8">IF(LEN(B148)=0,"",SUBTOTAL(3,$B$3:B148))</f>
        <v>6</v>
      </c>
      <c r="B148" s="163" t="s">
        <v>2007</v>
      </c>
      <c r="C148" s="155" t="s">
        <v>2007</v>
      </c>
      <c r="D148" s="154" t="s">
        <v>2008</v>
      </c>
      <c r="E148" s="153" t="s">
        <v>300</v>
      </c>
      <c r="F148" s="160">
        <v>71</v>
      </c>
      <c r="G148" s="156" t="str">
        <f t="shared" si="1"/>
        <v>K</v>
      </c>
      <c r="H148" s="160">
        <v>300</v>
      </c>
      <c r="I148" s="153">
        <v>25</v>
      </c>
      <c r="J148" s="153">
        <v>4</v>
      </c>
      <c r="K148" s="153">
        <v>1</v>
      </c>
      <c r="L148" s="153" t="s">
        <v>543</v>
      </c>
      <c r="M148" s="153" t="str">
        <f t="shared" si="2"/>
        <v>X</v>
      </c>
      <c r="N148" s="153" t="s">
        <v>2009</v>
      </c>
      <c r="O148" s="153" t="s">
        <v>1025</v>
      </c>
      <c r="P148" s="153">
        <v>0</v>
      </c>
      <c r="Q148" s="153"/>
      <c r="R148" s="51"/>
      <c r="S148" s="51"/>
      <c r="T148" s="51"/>
    </row>
    <row r="149" spans="1:20" ht="63">
      <c r="A149" s="63" t="str">
        <f t="shared" si="8"/>
        <v/>
      </c>
      <c r="B149" s="72"/>
      <c r="C149" s="61" t="s">
        <v>2007</v>
      </c>
      <c r="D149" s="72" t="s">
        <v>2010</v>
      </c>
      <c r="E149" s="63" t="s">
        <v>265</v>
      </c>
      <c r="F149" s="73">
        <v>140</v>
      </c>
      <c r="G149" s="64" t="str">
        <f t="shared" si="1"/>
        <v>K</v>
      </c>
      <c r="H149" s="73">
        <v>589</v>
      </c>
      <c r="I149" s="63">
        <v>135</v>
      </c>
      <c r="J149" s="63">
        <v>2</v>
      </c>
      <c r="K149" s="63">
        <v>2</v>
      </c>
      <c r="L149" s="63" t="s">
        <v>1117</v>
      </c>
      <c r="M149" s="63" t="str">
        <f t="shared" si="2"/>
        <v>X</v>
      </c>
      <c r="N149" s="63" t="s">
        <v>2011</v>
      </c>
      <c r="O149" s="63" t="s">
        <v>1997</v>
      </c>
      <c r="P149" s="63">
        <v>0</v>
      </c>
      <c r="Q149" s="63"/>
      <c r="R149" s="51"/>
      <c r="S149" s="51"/>
      <c r="T149" s="51"/>
    </row>
    <row r="150" spans="1:20" ht="63">
      <c r="A150" s="153" t="str">
        <f t="shared" si="8"/>
        <v/>
      </c>
      <c r="B150" s="154"/>
      <c r="C150" s="155" t="s">
        <v>2007</v>
      </c>
      <c r="D150" s="154" t="s">
        <v>2012</v>
      </c>
      <c r="E150" s="153" t="s">
        <v>300</v>
      </c>
      <c r="F150" s="160">
        <v>100</v>
      </c>
      <c r="G150" s="156" t="str">
        <f t="shared" si="1"/>
        <v>K</v>
      </c>
      <c r="H150" s="160">
        <v>414</v>
      </c>
      <c r="I150" s="153">
        <v>99</v>
      </c>
      <c r="J150" s="153">
        <v>2</v>
      </c>
      <c r="K150" s="153">
        <v>4</v>
      </c>
      <c r="L150" s="153" t="s">
        <v>767</v>
      </c>
      <c r="M150" s="153" t="str">
        <f t="shared" si="2"/>
        <v>X</v>
      </c>
      <c r="N150" s="153" t="s">
        <v>2013</v>
      </c>
      <c r="O150" s="153" t="s">
        <v>1028</v>
      </c>
      <c r="P150" s="153">
        <v>0</v>
      </c>
      <c r="Q150" s="153"/>
      <c r="R150" s="51"/>
      <c r="S150" s="51"/>
      <c r="T150" s="51"/>
    </row>
    <row r="151" spans="1:20" ht="47.25">
      <c r="A151" s="63" t="str">
        <f t="shared" si="8"/>
        <v/>
      </c>
      <c r="B151" s="72"/>
      <c r="C151" s="61" t="s">
        <v>2007</v>
      </c>
      <c r="D151" s="72" t="s">
        <v>2014</v>
      </c>
      <c r="E151" s="63" t="s">
        <v>265</v>
      </c>
      <c r="F151" s="73">
        <v>147</v>
      </c>
      <c r="G151" s="64" t="str">
        <f t="shared" si="1"/>
        <v>K</v>
      </c>
      <c r="H151" s="73">
        <v>600</v>
      </c>
      <c r="I151" s="63">
        <v>29</v>
      </c>
      <c r="J151" s="63">
        <v>1</v>
      </c>
      <c r="K151" s="63">
        <v>7</v>
      </c>
      <c r="L151" s="63" t="s">
        <v>765</v>
      </c>
      <c r="M151" s="63" t="str">
        <f t="shared" si="2"/>
        <v>X</v>
      </c>
      <c r="N151" s="63" t="s">
        <v>2015</v>
      </c>
      <c r="O151" s="63" t="s">
        <v>1028</v>
      </c>
      <c r="P151" s="63">
        <v>0</v>
      </c>
      <c r="Q151" s="63"/>
      <c r="R151" s="51"/>
      <c r="S151" s="51"/>
      <c r="T151" s="51"/>
    </row>
    <row r="152" spans="1:20" ht="63">
      <c r="A152" s="153" t="str">
        <f t="shared" si="8"/>
        <v/>
      </c>
      <c r="B152" s="154"/>
      <c r="C152" s="155" t="s">
        <v>2007</v>
      </c>
      <c r="D152" s="154" t="s">
        <v>2016</v>
      </c>
      <c r="E152" s="153" t="s">
        <v>270</v>
      </c>
      <c r="F152" s="160">
        <v>157</v>
      </c>
      <c r="G152" s="156" t="str">
        <f t="shared" si="1"/>
        <v>Đ</v>
      </c>
      <c r="H152" s="160">
        <v>597</v>
      </c>
      <c r="I152" s="153">
        <v>140</v>
      </c>
      <c r="J152" s="153">
        <v>4</v>
      </c>
      <c r="K152" s="153">
        <v>0</v>
      </c>
      <c r="L152" s="153" t="s">
        <v>1117</v>
      </c>
      <c r="M152" s="153" t="str">
        <f t="shared" si="2"/>
        <v>X</v>
      </c>
      <c r="N152" s="153" t="s">
        <v>2017</v>
      </c>
      <c r="O152" s="153" t="s">
        <v>1031</v>
      </c>
      <c r="P152" s="153">
        <v>0</v>
      </c>
      <c r="Q152" s="153"/>
      <c r="R152" s="51"/>
      <c r="S152" s="51"/>
      <c r="T152" s="51"/>
    </row>
    <row r="153" spans="1:20" ht="63">
      <c r="A153" s="63" t="str">
        <f t="shared" si="8"/>
        <v/>
      </c>
      <c r="B153" s="72"/>
      <c r="C153" s="61" t="s">
        <v>2007</v>
      </c>
      <c r="D153" s="72" t="s">
        <v>2018</v>
      </c>
      <c r="E153" s="63" t="s">
        <v>300</v>
      </c>
      <c r="F153" s="73">
        <v>76</v>
      </c>
      <c r="G153" s="64" t="str">
        <f t="shared" si="1"/>
        <v>K</v>
      </c>
      <c r="H153" s="73">
        <v>317</v>
      </c>
      <c r="I153" s="63">
        <v>66</v>
      </c>
      <c r="J153" s="63">
        <v>3</v>
      </c>
      <c r="K153" s="63">
        <v>2</v>
      </c>
      <c r="L153" s="63" t="s">
        <v>543</v>
      </c>
      <c r="M153" s="63" t="str">
        <f t="shared" si="2"/>
        <v>X</v>
      </c>
      <c r="N153" s="63" t="s">
        <v>2019</v>
      </c>
      <c r="O153" s="63" t="s">
        <v>1025</v>
      </c>
      <c r="P153" s="63">
        <v>0</v>
      </c>
      <c r="Q153" s="63"/>
      <c r="R153" s="51"/>
      <c r="S153" s="51"/>
      <c r="T153" s="51"/>
    </row>
    <row r="154" spans="1:20" ht="63">
      <c r="A154" s="153" t="str">
        <f t="shared" si="8"/>
        <v/>
      </c>
      <c r="B154" s="154"/>
      <c r="C154" s="155" t="s">
        <v>2007</v>
      </c>
      <c r="D154" s="154" t="s">
        <v>2020</v>
      </c>
      <c r="E154" s="153" t="s">
        <v>265</v>
      </c>
      <c r="F154" s="160">
        <v>112</v>
      </c>
      <c r="G154" s="156" t="str">
        <f t="shared" si="1"/>
        <v>K</v>
      </c>
      <c r="H154" s="160">
        <v>433</v>
      </c>
      <c r="I154" s="153">
        <v>25</v>
      </c>
      <c r="J154" s="153">
        <v>3</v>
      </c>
      <c r="K154" s="153">
        <v>3</v>
      </c>
      <c r="L154" s="153" t="s">
        <v>555</v>
      </c>
      <c r="M154" s="153" t="str">
        <f t="shared" si="2"/>
        <v>X</v>
      </c>
      <c r="N154" s="153" t="s">
        <v>2021</v>
      </c>
      <c r="O154" s="153" t="s">
        <v>1028</v>
      </c>
      <c r="P154" s="153">
        <v>0</v>
      </c>
      <c r="Q154" s="153"/>
      <c r="R154" s="51"/>
      <c r="S154" s="51"/>
      <c r="T154" s="51"/>
    </row>
    <row r="155" spans="1:20" ht="63">
      <c r="A155" s="63" t="str">
        <f t="shared" si="8"/>
        <v/>
      </c>
      <c r="B155" s="72"/>
      <c r="C155" s="61" t="s">
        <v>2007</v>
      </c>
      <c r="D155" s="72" t="s">
        <v>2022</v>
      </c>
      <c r="E155" s="63" t="s">
        <v>300</v>
      </c>
      <c r="F155" s="73">
        <v>76</v>
      </c>
      <c r="G155" s="64" t="str">
        <f t="shared" si="1"/>
        <v>K</v>
      </c>
      <c r="H155" s="73">
        <v>317</v>
      </c>
      <c r="I155" s="63">
        <v>64</v>
      </c>
      <c r="J155" s="63">
        <v>1</v>
      </c>
      <c r="K155" s="63">
        <v>0</v>
      </c>
      <c r="L155" s="63" t="s">
        <v>767</v>
      </c>
      <c r="M155" s="63" t="str">
        <f t="shared" si="2"/>
        <v>X</v>
      </c>
      <c r="N155" s="63" t="s">
        <v>2023</v>
      </c>
      <c r="O155" s="63" t="s">
        <v>1025</v>
      </c>
      <c r="P155" s="63">
        <v>0</v>
      </c>
      <c r="Q155" s="63"/>
      <c r="R155" s="51"/>
      <c r="S155" s="51"/>
      <c r="T155" s="51"/>
    </row>
    <row r="156" spans="1:20" ht="63">
      <c r="A156" s="153" t="str">
        <f t="shared" si="8"/>
        <v/>
      </c>
      <c r="B156" s="154"/>
      <c r="C156" s="155" t="s">
        <v>2007</v>
      </c>
      <c r="D156" s="154" t="s">
        <v>2024</v>
      </c>
      <c r="E156" s="153" t="s">
        <v>265</v>
      </c>
      <c r="F156" s="160">
        <v>107</v>
      </c>
      <c r="G156" s="156" t="str">
        <f t="shared" si="1"/>
        <v>K</v>
      </c>
      <c r="H156" s="160">
        <v>412</v>
      </c>
      <c r="I156" s="153">
        <v>28</v>
      </c>
      <c r="J156" s="153">
        <v>2</v>
      </c>
      <c r="K156" s="153">
        <v>2</v>
      </c>
      <c r="L156" s="153" t="s">
        <v>767</v>
      </c>
      <c r="M156" s="153" t="str">
        <f t="shared" si="2"/>
        <v>X</v>
      </c>
      <c r="N156" s="153" t="s">
        <v>2025</v>
      </c>
      <c r="O156" s="153" t="s">
        <v>1031</v>
      </c>
      <c r="P156" s="153">
        <v>0</v>
      </c>
      <c r="Q156" s="153"/>
      <c r="R156" s="51"/>
      <c r="S156" s="51"/>
      <c r="T156" s="51"/>
    </row>
    <row r="157" spans="1:20" ht="63">
      <c r="A157" s="63" t="str">
        <f t="shared" si="8"/>
        <v/>
      </c>
      <c r="B157" s="72"/>
      <c r="C157" s="61" t="s">
        <v>2007</v>
      </c>
      <c r="D157" s="72" t="s">
        <v>2026</v>
      </c>
      <c r="E157" s="63" t="s">
        <v>265</v>
      </c>
      <c r="F157" s="73">
        <v>110</v>
      </c>
      <c r="G157" s="64" t="str">
        <f t="shared" si="1"/>
        <v>K</v>
      </c>
      <c r="H157" s="73">
        <v>442</v>
      </c>
      <c r="I157" s="63">
        <v>95</v>
      </c>
      <c r="J157" s="63">
        <v>3</v>
      </c>
      <c r="K157" s="63">
        <v>1</v>
      </c>
      <c r="L157" s="63" t="s">
        <v>767</v>
      </c>
      <c r="M157" s="63" t="str">
        <f t="shared" si="2"/>
        <v>X</v>
      </c>
      <c r="N157" s="63" t="s">
        <v>2027</v>
      </c>
      <c r="O157" s="63" t="s">
        <v>1997</v>
      </c>
      <c r="P157" s="63">
        <v>0</v>
      </c>
      <c r="Q157" s="63"/>
      <c r="R157" s="51"/>
      <c r="S157" s="51"/>
      <c r="T157" s="51"/>
    </row>
    <row r="158" spans="1:20" ht="63">
      <c r="A158" s="153"/>
      <c r="B158" s="154"/>
      <c r="C158" s="155" t="s">
        <v>2007</v>
      </c>
      <c r="D158" s="154" t="s">
        <v>2028</v>
      </c>
      <c r="E158" s="153" t="s">
        <v>265</v>
      </c>
      <c r="F158" s="160">
        <v>106</v>
      </c>
      <c r="G158" s="156" t="str">
        <f t="shared" si="1"/>
        <v>K</v>
      </c>
      <c r="H158" s="160">
        <v>380</v>
      </c>
      <c r="I158" s="153">
        <v>30</v>
      </c>
      <c r="J158" s="153">
        <v>3</v>
      </c>
      <c r="K158" s="153">
        <v>2</v>
      </c>
      <c r="L158" s="153" t="s">
        <v>555</v>
      </c>
      <c r="M158" s="153" t="str">
        <f t="shared" si="2"/>
        <v>X</v>
      </c>
      <c r="N158" s="153" t="s">
        <v>2029</v>
      </c>
      <c r="O158" s="153" t="s">
        <v>1028</v>
      </c>
      <c r="P158" s="153">
        <v>0</v>
      </c>
      <c r="Q158" s="153"/>
      <c r="R158" s="51"/>
      <c r="S158" s="51"/>
      <c r="T158" s="51"/>
    </row>
    <row r="159" spans="1:20" ht="63">
      <c r="A159" s="63"/>
      <c r="B159" s="72"/>
      <c r="C159" s="61" t="s">
        <v>2007</v>
      </c>
      <c r="D159" s="72" t="s">
        <v>2030</v>
      </c>
      <c r="E159" s="63" t="s">
        <v>265</v>
      </c>
      <c r="F159" s="73">
        <v>144</v>
      </c>
      <c r="G159" s="64" t="str">
        <f t="shared" si="1"/>
        <v>K</v>
      </c>
      <c r="H159" s="73">
        <v>589</v>
      </c>
      <c r="I159" s="63">
        <v>138</v>
      </c>
      <c r="J159" s="63">
        <v>2</v>
      </c>
      <c r="K159" s="63">
        <v>0</v>
      </c>
      <c r="L159" s="63" t="s">
        <v>1117</v>
      </c>
      <c r="M159" s="63" t="str">
        <f t="shared" si="2"/>
        <v>X</v>
      </c>
      <c r="N159" s="63" t="s">
        <v>2031</v>
      </c>
      <c r="O159" s="63" t="s">
        <v>2032</v>
      </c>
      <c r="P159" s="63">
        <v>0</v>
      </c>
      <c r="Q159" s="63"/>
      <c r="R159" s="51"/>
      <c r="S159" s="51"/>
      <c r="T159" s="51"/>
    </row>
    <row r="160" spans="1:20" ht="63">
      <c r="A160" s="153"/>
      <c r="B160" s="154"/>
      <c r="C160" s="155" t="s">
        <v>2007</v>
      </c>
      <c r="D160" s="154" t="s">
        <v>2033</v>
      </c>
      <c r="E160" s="153" t="s">
        <v>265</v>
      </c>
      <c r="F160" s="160">
        <v>109</v>
      </c>
      <c r="G160" s="156" t="str">
        <f t="shared" si="1"/>
        <v>K</v>
      </c>
      <c r="H160" s="160">
        <v>449</v>
      </c>
      <c r="I160" s="153">
        <v>95</v>
      </c>
      <c r="J160" s="153">
        <v>2</v>
      </c>
      <c r="K160" s="153">
        <v>1</v>
      </c>
      <c r="L160" s="153" t="s">
        <v>543</v>
      </c>
      <c r="M160" s="153" t="str">
        <f t="shared" si="2"/>
        <v>X</v>
      </c>
      <c r="N160" s="153" t="s">
        <v>2034</v>
      </c>
      <c r="O160" s="153" t="s">
        <v>2006</v>
      </c>
      <c r="P160" s="153">
        <v>0</v>
      </c>
      <c r="Q160" s="153"/>
      <c r="R160" s="51"/>
      <c r="S160" s="51"/>
      <c r="T160" s="51"/>
    </row>
    <row r="161" spans="1:20" ht="63">
      <c r="A161" s="63"/>
      <c r="B161" s="72"/>
      <c r="C161" s="61" t="s">
        <v>2007</v>
      </c>
      <c r="D161" s="72" t="s">
        <v>2035</v>
      </c>
      <c r="E161" s="63" t="s">
        <v>265</v>
      </c>
      <c r="F161" s="73">
        <v>117</v>
      </c>
      <c r="G161" s="64" t="str">
        <f t="shared" si="1"/>
        <v>K</v>
      </c>
      <c r="H161" s="73">
        <v>431</v>
      </c>
      <c r="I161" s="63">
        <v>56</v>
      </c>
      <c r="J161" s="63">
        <v>6</v>
      </c>
      <c r="K161" s="63">
        <v>3</v>
      </c>
      <c r="L161" s="63" t="s">
        <v>301</v>
      </c>
      <c r="M161" s="63" t="str">
        <f t="shared" si="2"/>
        <v>X</v>
      </c>
      <c r="N161" s="63" t="s">
        <v>2036</v>
      </c>
      <c r="O161" s="63" t="s">
        <v>1025</v>
      </c>
      <c r="P161" s="63">
        <v>0</v>
      </c>
      <c r="Q161" s="63"/>
      <c r="R161" s="51"/>
      <c r="S161" s="51"/>
      <c r="T161" s="51"/>
    </row>
    <row r="162" spans="1:20" ht="63">
      <c r="A162" s="153"/>
      <c r="B162" s="154"/>
      <c r="C162" s="155" t="s">
        <v>2007</v>
      </c>
      <c r="D162" s="154" t="s">
        <v>2037</v>
      </c>
      <c r="E162" s="153" t="s">
        <v>300</v>
      </c>
      <c r="F162" s="160">
        <v>85</v>
      </c>
      <c r="G162" s="156" t="str">
        <f t="shared" si="1"/>
        <v>K</v>
      </c>
      <c r="H162" s="160">
        <v>359</v>
      </c>
      <c r="I162" s="153">
        <v>48</v>
      </c>
      <c r="J162" s="153">
        <v>5</v>
      </c>
      <c r="K162" s="153">
        <v>3</v>
      </c>
      <c r="L162" s="153" t="s">
        <v>768</v>
      </c>
      <c r="M162" s="153" t="str">
        <f t="shared" si="2"/>
        <v>X</v>
      </c>
      <c r="N162" s="153" t="s">
        <v>2038</v>
      </c>
      <c r="O162" s="153" t="s">
        <v>1031</v>
      </c>
      <c r="P162" s="153">
        <v>0</v>
      </c>
      <c r="Q162" s="153"/>
      <c r="R162" s="51"/>
      <c r="S162" s="51"/>
      <c r="T162" s="51"/>
    </row>
    <row r="163" spans="1:20" ht="63">
      <c r="A163" s="63"/>
      <c r="B163" s="72"/>
      <c r="C163" s="61" t="s">
        <v>2007</v>
      </c>
      <c r="D163" s="72" t="s">
        <v>2039</v>
      </c>
      <c r="E163" s="63" t="s">
        <v>265</v>
      </c>
      <c r="F163" s="73">
        <v>120</v>
      </c>
      <c r="G163" s="64" t="str">
        <f t="shared" si="1"/>
        <v>K</v>
      </c>
      <c r="H163" s="73">
        <v>489</v>
      </c>
      <c r="I163" s="63">
        <v>101</v>
      </c>
      <c r="J163" s="63">
        <v>5</v>
      </c>
      <c r="K163" s="63">
        <v>1</v>
      </c>
      <c r="L163" s="63" t="s">
        <v>274</v>
      </c>
      <c r="M163" s="63" t="str">
        <f t="shared" si="2"/>
        <v>X</v>
      </c>
      <c r="N163" s="63" t="s">
        <v>2040</v>
      </c>
      <c r="O163" s="63" t="s">
        <v>1050</v>
      </c>
      <c r="P163" s="63">
        <v>0</v>
      </c>
      <c r="Q163" s="63"/>
      <c r="R163" s="51"/>
      <c r="S163" s="51"/>
      <c r="T163" s="51"/>
    </row>
    <row r="164" spans="1:20" ht="63">
      <c r="A164" s="153"/>
      <c r="B164" s="154"/>
      <c r="C164" s="155" t="s">
        <v>2007</v>
      </c>
      <c r="D164" s="154" t="s">
        <v>2041</v>
      </c>
      <c r="E164" s="153" t="s">
        <v>265</v>
      </c>
      <c r="F164" s="160">
        <v>137</v>
      </c>
      <c r="G164" s="156" t="str">
        <f t="shared" si="1"/>
        <v>K</v>
      </c>
      <c r="H164" s="160">
        <v>509</v>
      </c>
      <c r="I164" s="153">
        <v>109</v>
      </c>
      <c r="J164" s="153">
        <v>2</v>
      </c>
      <c r="K164" s="153">
        <v>0</v>
      </c>
      <c r="L164" s="153" t="s">
        <v>301</v>
      </c>
      <c r="M164" s="153" t="str">
        <f t="shared" si="2"/>
        <v>X</v>
      </c>
      <c r="N164" s="153" t="s">
        <v>2042</v>
      </c>
      <c r="O164" s="153" t="s">
        <v>1008</v>
      </c>
      <c r="P164" s="153">
        <v>0</v>
      </c>
      <c r="Q164" s="153"/>
      <c r="R164" s="51"/>
      <c r="S164" s="51"/>
      <c r="T164" s="51"/>
    </row>
    <row r="165" spans="1:20" ht="63">
      <c r="A165" s="63"/>
      <c r="B165" s="72"/>
      <c r="C165" s="61" t="s">
        <v>2007</v>
      </c>
      <c r="D165" s="72" t="s">
        <v>2043</v>
      </c>
      <c r="E165" s="63" t="s">
        <v>300</v>
      </c>
      <c r="F165" s="73">
        <v>75</v>
      </c>
      <c r="G165" s="64" t="str">
        <f t="shared" si="1"/>
        <v>K</v>
      </c>
      <c r="H165" s="73">
        <v>302</v>
      </c>
      <c r="I165" s="63">
        <v>34</v>
      </c>
      <c r="J165" s="63">
        <v>2</v>
      </c>
      <c r="K165" s="63">
        <v>1</v>
      </c>
      <c r="L165" s="63" t="s">
        <v>301</v>
      </c>
      <c r="M165" s="63" t="str">
        <f t="shared" si="2"/>
        <v>X</v>
      </c>
      <c r="N165" s="63" t="s">
        <v>2044</v>
      </c>
      <c r="O165" s="63" t="s">
        <v>1028</v>
      </c>
      <c r="P165" s="63">
        <v>0</v>
      </c>
      <c r="Q165" s="63"/>
      <c r="R165" s="51"/>
      <c r="S165" s="51"/>
      <c r="T165" s="51"/>
    </row>
    <row r="166" spans="1:20" ht="63">
      <c r="A166" s="153"/>
      <c r="B166" s="154"/>
      <c r="C166" s="155" t="s">
        <v>2007</v>
      </c>
      <c r="D166" s="154" t="s">
        <v>2045</v>
      </c>
      <c r="E166" s="153" t="s">
        <v>300</v>
      </c>
      <c r="F166" s="160">
        <v>76</v>
      </c>
      <c r="G166" s="156" t="str">
        <f t="shared" si="1"/>
        <v>K</v>
      </c>
      <c r="H166" s="160">
        <v>236</v>
      </c>
      <c r="I166" s="153">
        <v>30</v>
      </c>
      <c r="J166" s="153">
        <v>2</v>
      </c>
      <c r="K166" s="153">
        <v>0</v>
      </c>
      <c r="L166" s="153" t="s">
        <v>274</v>
      </c>
      <c r="M166" s="153" t="str">
        <f t="shared" si="2"/>
        <v>X</v>
      </c>
      <c r="N166" s="153" t="s">
        <v>2046</v>
      </c>
      <c r="O166" s="153" t="s">
        <v>2047</v>
      </c>
      <c r="P166" s="153">
        <v>0</v>
      </c>
      <c r="Q166" s="153"/>
      <c r="R166" s="51"/>
      <c r="S166" s="51"/>
      <c r="T166" s="51"/>
    </row>
    <row r="167" spans="1:20" ht="63">
      <c r="A167" s="63"/>
      <c r="B167" s="72"/>
      <c r="C167" s="61" t="s">
        <v>2007</v>
      </c>
      <c r="D167" s="72" t="s">
        <v>2048</v>
      </c>
      <c r="E167" s="63" t="s">
        <v>300</v>
      </c>
      <c r="F167" s="73">
        <v>94</v>
      </c>
      <c r="G167" s="64" t="str">
        <f t="shared" si="1"/>
        <v>K</v>
      </c>
      <c r="H167" s="73">
        <v>361</v>
      </c>
      <c r="I167" s="63">
        <v>81</v>
      </c>
      <c r="J167" s="63">
        <v>4</v>
      </c>
      <c r="K167" s="63">
        <v>2</v>
      </c>
      <c r="L167" s="63" t="s">
        <v>274</v>
      </c>
      <c r="M167" s="63" t="str">
        <f t="shared" si="2"/>
        <v>X</v>
      </c>
      <c r="N167" s="63" t="s">
        <v>2049</v>
      </c>
      <c r="O167" s="63" t="s">
        <v>1997</v>
      </c>
      <c r="P167" s="63">
        <v>0</v>
      </c>
      <c r="Q167" s="63"/>
      <c r="R167" s="51"/>
      <c r="S167" s="51"/>
      <c r="T167" s="51"/>
    </row>
    <row r="168" spans="1:20" ht="63">
      <c r="A168" s="153"/>
      <c r="B168" s="154"/>
      <c r="C168" s="155" t="s">
        <v>2007</v>
      </c>
      <c r="D168" s="154" t="s">
        <v>2050</v>
      </c>
      <c r="E168" s="153" t="s">
        <v>300</v>
      </c>
      <c r="F168" s="160">
        <v>98</v>
      </c>
      <c r="G168" s="156" t="str">
        <f t="shared" si="1"/>
        <v>K</v>
      </c>
      <c r="H168" s="160">
        <v>397</v>
      </c>
      <c r="I168" s="153">
        <v>89</v>
      </c>
      <c r="J168" s="153">
        <v>1</v>
      </c>
      <c r="K168" s="153">
        <v>1</v>
      </c>
      <c r="L168" s="153" t="s">
        <v>766</v>
      </c>
      <c r="M168" s="153" t="str">
        <f t="shared" si="2"/>
        <v>X</v>
      </c>
      <c r="N168" s="153" t="s">
        <v>2051</v>
      </c>
      <c r="O168" s="153" t="s">
        <v>2047</v>
      </c>
      <c r="P168" s="153">
        <v>0</v>
      </c>
      <c r="Q168" s="153"/>
      <c r="R168" s="51"/>
      <c r="S168" s="51"/>
      <c r="T168" s="51"/>
    </row>
    <row r="169" spans="1:20" ht="63">
      <c r="A169" s="63"/>
      <c r="B169" s="72"/>
      <c r="C169" s="61" t="s">
        <v>2007</v>
      </c>
      <c r="D169" s="72" t="s">
        <v>2052</v>
      </c>
      <c r="E169" s="63" t="s">
        <v>265</v>
      </c>
      <c r="F169" s="73">
        <v>130</v>
      </c>
      <c r="G169" s="64" t="str">
        <f t="shared" si="1"/>
        <v>K</v>
      </c>
      <c r="H169" s="73">
        <v>484</v>
      </c>
      <c r="I169" s="63">
        <v>105</v>
      </c>
      <c r="J169" s="63">
        <v>4</v>
      </c>
      <c r="K169" s="63">
        <v>1</v>
      </c>
      <c r="L169" s="63" t="s">
        <v>1117</v>
      </c>
      <c r="M169" s="63" t="str">
        <f t="shared" si="2"/>
        <v>X</v>
      </c>
      <c r="N169" s="63" t="s">
        <v>2053</v>
      </c>
      <c r="O169" s="63" t="s">
        <v>1025</v>
      </c>
      <c r="P169" s="63">
        <v>0</v>
      </c>
      <c r="Q169" s="63"/>
      <c r="R169" s="51"/>
      <c r="S169" s="51"/>
      <c r="T169" s="51"/>
    </row>
    <row r="170" spans="1:20" ht="78.75">
      <c r="A170" s="153"/>
      <c r="B170" s="154"/>
      <c r="C170" s="155" t="s">
        <v>2007</v>
      </c>
      <c r="D170" s="154" t="s">
        <v>2054</v>
      </c>
      <c r="E170" s="153" t="s">
        <v>300</v>
      </c>
      <c r="F170" s="160">
        <v>95</v>
      </c>
      <c r="G170" s="156" t="str">
        <f t="shared" si="1"/>
        <v>K</v>
      </c>
      <c r="H170" s="160">
        <v>394</v>
      </c>
      <c r="I170" s="153">
        <v>85</v>
      </c>
      <c r="J170" s="153">
        <v>4</v>
      </c>
      <c r="K170" s="153">
        <v>1</v>
      </c>
      <c r="L170" s="153" t="s">
        <v>543</v>
      </c>
      <c r="M170" s="153" t="str">
        <f t="shared" si="2"/>
        <v>X</v>
      </c>
      <c r="N170" s="153" t="s">
        <v>2055</v>
      </c>
      <c r="O170" s="153" t="s">
        <v>2056</v>
      </c>
      <c r="P170" s="153">
        <v>0</v>
      </c>
      <c r="Q170" s="153"/>
      <c r="R170" s="51"/>
      <c r="S170" s="51"/>
      <c r="T170" s="51"/>
    </row>
    <row r="171" spans="1:20" ht="63">
      <c r="A171" s="63"/>
      <c r="B171" s="72"/>
      <c r="C171" s="61" t="s">
        <v>2007</v>
      </c>
      <c r="D171" s="72" t="s">
        <v>2057</v>
      </c>
      <c r="E171" s="63" t="s">
        <v>300</v>
      </c>
      <c r="F171" s="73">
        <v>91</v>
      </c>
      <c r="G171" s="64" t="s">
        <v>236</v>
      </c>
      <c r="H171" s="73">
        <v>375</v>
      </c>
      <c r="I171" s="63">
        <v>28</v>
      </c>
      <c r="J171" s="63">
        <v>2</v>
      </c>
      <c r="K171" s="63">
        <v>1</v>
      </c>
      <c r="L171" s="63" t="s">
        <v>301</v>
      </c>
      <c r="M171" s="63" t="str">
        <f t="shared" si="2"/>
        <v>X</v>
      </c>
      <c r="N171" s="63" t="s">
        <v>2058</v>
      </c>
      <c r="O171" s="63" t="s">
        <v>1034</v>
      </c>
      <c r="P171" s="63">
        <v>0</v>
      </c>
      <c r="Q171" s="63"/>
      <c r="R171" s="51"/>
      <c r="S171" s="51"/>
      <c r="T171" s="51"/>
    </row>
    <row r="172" spans="1:20" ht="63">
      <c r="A172" s="153"/>
      <c r="B172" s="154"/>
      <c r="C172" s="155" t="s">
        <v>2007</v>
      </c>
      <c r="D172" s="154" t="s">
        <v>2059</v>
      </c>
      <c r="E172" s="153" t="s">
        <v>300</v>
      </c>
      <c r="F172" s="160">
        <v>111</v>
      </c>
      <c r="G172" s="156" t="str">
        <f t="shared" ref="G172:G426" si="9">IF(F172&gt;=150,"Đ","K")</f>
        <v>K</v>
      </c>
      <c r="H172" s="160">
        <v>478</v>
      </c>
      <c r="I172" s="153">
        <v>30</v>
      </c>
      <c r="J172" s="153">
        <v>2</v>
      </c>
      <c r="K172" s="153">
        <v>4</v>
      </c>
      <c r="L172" s="153" t="s">
        <v>301</v>
      </c>
      <c r="M172" s="153" t="str">
        <f t="shared" si="2"/>
        <v>X</v>
      </c>
      <c r="N172" s="153" t="s">
        <v>2060</v>
      </c>
      <c r="O172" s="153" t="s">
        <v>1008</v>
      </c>
      <c r="P172" s="153">
        <v>0</v>
      </c>
      <c r="Q172" s="153"/>
      <c r="R172" s="51"/>
      <c r="S172" s="51"/>
      <c r="T172" s="51"/>
    </row>
    <row r="173" spans="1:20" ht="63">
      <c r="A173" s="63"/>
      <c r="B173" s="72"/>
      <c r="C173" s="61" t="s">
        <v>2007</v>
      </c>
      <c r="D173" s="72" t="s">
        <v>2061</v>
      </c>
      <c r="E173" s="63" t="s">
        <v>300</v>
      </c>
      <c r="F173" s="73">
        <v>77</v>
      </c>
      <c r="G173" s="64" t="str">
        <f t="shared" si="9"/>
        <v>K</v>
      </c>
      <c r="H173" s="73">
        <v>305</v>
      </c>
      <c r="I173" s="63">
        <v>62</v>
      </c>
      <c r="J173" s="63">
        <v>4</v>
      </c>
      <c r="K173" s="63">
        <v>2</v>
      </c>
      <c r="L173" s="63" t="s">
        <v>274</v>
      </c>
      <c r="M173" s="63" t="str">
        <f t="shared" si="2"/>
        <v>X</v>
      </c>
      <c r="N173" s="63" t="s">
        <v>2062</v>
      </c>
      <c r="O173" s="63" t="s">
        <v>1997</v>
      </c>
      <c r="P173" s="63">
        <v>0</v>
      </c>
      <c r="Q173" s="63"/>
      <c r="R173" s="51"/>
      <c r="S173" s="51"/>
      <c r="T173" s="51"/>
    </row>
    <row r="174" spans="1:20" ht="63">
      <c r="A174" s="153"/>
      <c r="B174" s="154"/>
      <c r="C174" s="155" t="s">
        <v>2007</v>
      </c>
      <c r="D174" s="154" t="s">
        <v>2063</v>
      </c>
      <c r="E174" s="153" t="s">
        <v>265</v>
      </c>
      <c r="F174" s="160">
        <v>132</v>
      </c>
      <c r="G174" s="156" t="str">
        <f t="shared" si="9"/>
        <v>K</v>
      </c>
      <c r="H174" s="160">
        <v>546</v>
      </c>
      <c r="I174" s="153">
        <v>124</v>
      </c>
      <c r="J174" s="153">
        <v>6</v>
      </c>
      <c r="K174" s="153">
        <v>6</v>
      </c>
      <c r="L174" s="153" t="s">
        <v>274</v>
      </c>
      <c r="M174" s="153" t="str">
        <f t="shared" si="2"/>
        <v>X</v>
      </c>
      <c r="N174" s="153" t="s">
        <v>2064</v>
      </c>
      <c r="O174" s="153" t="s">
        <v>2006</v>
      </c>
      <c r="P174" s="153">
        <v>0</v>
      </c>
      <c r="Q174" s="153"/>
      <c r="R174" s="51"/>
      <c r="S174" s="51"/>
      <c r="T174" s="51"/>
    </row>
    <row r="175" spans="1:20" ht="63">
      <c r="A175" s="59">
        <f t="shared" ref="A175:A182" si="10">IF(LEN(B175)=0,"",SUBTOTAL(3,$B$3:B175))</f>
        <v>7</v>
      </c>
      <c r="B175" s="60" t="s">
        <v>2065</v>
      </c>
      <c r="C175" s="61" t="s">
        <v>2065</v>
      </c>
      <c r="D175" s="72" t="s">
        <v>2066</v>
      </c>
      <c r="E175" s="63" t="s">
        <v>265</v>
      </c>
      <c r="F175" s="73">
        <v>132</v>
      </c>
      <c r="G175" s="64" t="str">
        <f t="shared" si="9"/>
        <v>K</v>
      </c>
      <c r="H175" s="165">
        <v>570</v>
      </c>
      <c r="I175" s="166">
        <v>126</v>
      </c>
      <c r="J175" s="166">
        <v>0</v>
      </c>
      <c r="K175" s="166">
        <v>1</v>
      </c>
      <c r="L175" s="166" t="s">
        <v>1618</v>
      </c>
      <c r="M175" s="63" t="str">
        <f t="shared" si="2"/>
        <v>X</v>
      </c>
      <c r="N175" s="63" t="s">
        <v>2067</v>
      </c>
      <c r="O175" s="166" t="s">
        <v>1180</v>
      </c>
      <c r="P175" s="63">
        <v>0</v>
      </c>
      <c r="Q175" s="63"/>
      <c r="R175" s="51"/>
      <c r="S175" s="51"/>
      <c r="T175" s="51"/>
    </row>
    <row r="176" spans="1:20" ht="63">
      <c r="A176" s="153" t="str">
        <f t="shared" si="10"/>
        <v/>
      </c>
      <c r="B176" s="154"/>
      <c r="C176" s="155" t="s">
        <v>2065</v>
      </c>
      <c r="D176" s="154" t="s">
        <v>2068</v>
      </c>
      <c r="E176" s="153" t="s">
        <v>265</v>
      </c>
      <c r="F176" s="167">
        <v>91</v>
      </c>
      <c r="G176" s="156" t="str">
        <f t="shared" si="9"/>
        <v>K</v>
      </c>
      <c r="H176" s="168">
        <v>406</v>
      </c>
      <c r="I176" s="169">
        <v>87</v>
      </c>
      <c r="J176" s="169">
        <v>0</v>
      </c>
      <c r="K176" s="169">
        <v>2</v>
      </c>
      <c r="L176" s="169" t="s">
        <v>279</v>
      </c>
      <c r="M176" s="153" t="str">
        <f t="shared" si="2"/>
        <v>X</v>
      </c>
      <c r="N176" s="153" t="s">
        <v>2069</v>
      </c>
      <c r="O176" s="169" t="s">
        <v>1853</v>
      </c>
      <c r="P176" s="153">
        <v>0</v>
      </c>
      <c r="Q176" s="153"/>
      <c r="R176" s="51"/>
      <c r="S176" s="51"/>
      <c r="T176" s="51"/>
    </row>
    <row r="177" spans="1:20" ht="63">
      <c r="A177" s="63" t="str">
        <f t="shared" si="10"/>
        <v/>
      </c>
      <c r="B177" s="72"/>
      <c r="C177" s="61" t="s">
        <v>2065</v>
      </c>
      <c r="D177" s="72" t="s">
        <v>2070</v>
      </c>
      <c r="E177" s="63" t="s">
        <v>265</v>
      </c>
      <c r="F177" s="170">
        <v>70</v>
      </c>
      <c r="G177" s="64" t="str">
        <f t="shared" si="9"/>
        <v>K</v>
      </c>
      <c r="H177" s="171">
        <v>272</v>
      </c>
      <c r="I177" s="172">
        <v>65</v>
      </c>
      <c r="J177" s="172">
        <v>0</v>
      </c>
      <c r="K177" s="172">
        <v>4</v>
      </c>
      <c r="L177" s="172" t="s">
        <v>543</v>
      </c>
      <c r="M177" s="63" t="str">
        <f t="shared" si="2"/>
        <v>X</v>
      </c>
      <c r="N177" s="63" t="s">
        <v>2071</v>
      </c>
      <c r="O177" s="172" t="s">
        <v>1204</v>
      </c>
      <c r="P177" s="63">
        <v>0</v>
      </c>
      <c r="Q177" s="63"/>
      <c r="R177" s="51"/>
      <c r="S177" s="51"/>
      <c r="T177" s="51"/>
    </row>
    <row r="178" spans="1:20" ht="63">
      <c r="A178" s="153" t="str">
        <f t="shared" si="10"/>
        <v/>
      </c>
      <c r="B178" s="154"/>
      <c r="C178" s="155" t="s">
        <v>2065</v>
      </c>
      <c r="D178" s="154" t="s">
        <v>2072</v>
      </c>
      <c r="E178" s="153" t="s">
        <v>265</v>
      </c>
      <c r="F178" s="167">
        <v>90</v>
      </c>
      <c r="G178" s="156" t="str">
        <f t="shared" si="9"/>
        <v>K</v>
      </c>
      <c r="H178" s="168">
        <v>383</v>
      </c>
      <c r="I178" s="169">
        <v>80</v>
      </c>
      <c r="J178" s="169">
        <v>0</v>
      </c>
      <c r="K178" s="169">
        <v>1</v>
      </c>
      <c r="L178" s="169" t="s">
        <v>1230</v>
      </c>
      <c r="M178" s="153" t="str">
        <f t="shared" si="2"/>
        <v>X</v>
      </c>
      <c r="N178" s="153" t="s">
        <v>2073</v>
      </c>
      <c r="O178" s="169" t="s">
        <v>1204</v>
      </c>
      <c r="P178" s="153">
        <v>0</v>
      </c>
      <c r="Q178" s="153"/>
      <c r="R178" s="51"/>
      <c r="S178" s="51"/>
      <c r="T178" s="51"/>
    </row>
    <row r="179" spans="1:20" ht="47.25">
      <c r="A179" s="63" t="str">
        <f t="shared" si="10"/>
        <v/>
      </c>
      <c r="B179" s="72"/>
      <c r="C179" s="61" t="s">
        <v>2065</v>
      </c>
      <c r="D179" s="72" t="s">
        <v>2074</v>
      </c>
      <c r="E179" s="63" t="s">
        <v>270</v>
      </c>
      <c r="F179" s="170">
        <v>184</v>
      </c>
      <c r="G179" s="64" t="str">
        <f t="shared" si="9"/>
        <v>Đ</v>
      </c>
      <c r="H179" s="171">
        <v>716</v>
      </c>
      <c r="I179" s="172">
        <v>172</v>
      </c>
      <c r="J179" s="172">
        <v>0</v>
      </c>
      <c r="K179" s="172">
        <v>2</v>
      </c>
      <c r="L179" s="172" t="s">
        <v>2075</v>
      </c>
      <c r="M179" s="63" t="str">
        <f t="shared" si="2"/>
        <v>X</v>
      </c>
      <c r="N179" s="63" t="s">
        <v>2076</v>
      </c>
      <c r="O179" s="172" t="s">
        <v>272</v>
      </c>
      <c r="P179" s="63">
        <v>0</v>
      </c>
      <c r="Q179" s="63"/>
      <c r="R179" s="51"/>
      <c r="S179" s="51"/>
      <c r="T179" s="51"/>
    </row>
    <row r="180" spans="1:20" ht="63">
      <c r="A180" s="153" t="str">
        <f t="shared" si="10"/>
        <v/>
      </c>
      <c r="B180" s="154"/>
      <c r="C180" s="155" t="s">
        <v>2065</v>
      </c>
      <c r="D180" s="154" t="s">
        <v>2077</v>
      </c>
      <c r="E180" s="153" t="s">
        <v>270</v>
      </c>
      <c r="F180" s="167">
        <v>180</v>
      </c>
      <c r="G180" s="156" t="str">
        <f t="shared" si="9"/>
        <v>Đ</v>
      </c>
      <c r="H180" s="168">
        <v>752</v>
      </c>
      <c r="I180" s="169">
        <v>93</v>
      </c>
      <c r="J180" s="169">
        <v>1</v>
      </c>
      <c r="K180" s="169">
        <v>2</v>
      </c>
      <c r="L180" s="169" t="s">
        <v>765</v>
      </c>
      <c r="M180" s="153" t="str">
        <f t="shared" si="2"/>
        <v>X</v>
      </c>
      <c r="N180" s="153" t="s">
        <v>2078</v>
      </c>
      <c r="O180" s="169" t="s">
        <v>1207</v>
      </c>
      <c r="P180" s="153">
        <v>0</v>
      </c>
      <c r="Q180" s="153"/>
      <c r="R180" s="51"/>
      <c r="S180" s="51"/>
      <c r="T180" s="51"/>
    </row>
    <row r="181" spans="1:20" ht="63">
      <c r="A181" s="63" t="str">
        <f t="shared" si="10"/>
        <v/>
      </c>
      <c r="B181" s="72"/>
      <c r="C181" s="61" t="s">
        <v>2065</v>
      </c>
      <c r="D181" s="72" t="s">
        <v>2079</v>
      </c>
      <c r="E181" s="63" t="s">
        <v>270</v>
      </c>
      <c r="F181" s="170">
        <v>140</v>
      </c>
      <c r="G181" s="64" t="str">
        <f t="shared" si="9"/>
        <v>K</v>
      </c>
      <c r="H181" s="171">
        <v>517</v>
      </c>
      <c r="I181" s="172">
        <v>35</v>
      </c>
      <c r="J181" s="172">
        <v>0</v>
      </c>
      <c r="K181" s="172">
        <v>2</v>
      </c>
      <c r="L181" s="172" t="s">
        <v>1117</v>
      </c>
      <c r="M181" s="63" t="str">
        <f t="shared" si="2"/>
        <v>X</v>
      </c>
      <c r="N181" s="63" t="s">
        <v>2080</v>
      </c>
      <c r="O181" s="172" t="s">
        <v>1174</v>
      </c>
      <c r="P181" s="63">
        <v>0</v>
      </c>
      <c r="Q181" s="63"/>
      <c r="R181" s="51"/>
      <c r="S181" s="51"/>
      <c r="T181" s="51"/>
    </row>
    <row r="182" spans="1:20" ht="63">
      <c r="A182" s="153" t="str">
        <f t="shared" si="10"/>
        <v/>
      </c>
      <c r="B182" s="154"/>
      <c r="C182" s="155" t="s">
        <v>2065</v>
      </c>
      <c r="D182" s="154" t="s">
        <v>2081</v>
      </c>
      <c r="E182" s="153" t="s">
        <v>265</v>
      </c>
      <c r="F182" s="167">
        <v>125</v>
      </c>
      <c r="G182" s="156" t="str">
        <f t="shared" si="9"/>
        <v>K</v>
      </c>
      <c r="H182" s="168">
        <v>494</v>
      </c>
      <c r="I182" s="169">
        <v>96</v>
      </c>
      <c r="J182" s="169">
        <v>0</v>
      </c>
      <c r="K182" s="169">
        <v>4</v>
      </c>
      <c r="L182" s="169" t="s">
        <v>778</v>
      </c>
      <c r="M182" s="153" t="str">
        <f t="shared" si="2"/>
        <v>X</v>
      </c>
      <c r="N182" s="153" t="s">
        <v>2082</v>
      </c>
      <c r="O182" s="169" t="s">
        <v>1197</v>
      </c>
      <c r="P182" s="153">
        <v>0</v>
      </c>
      <c r="Q182" s="153"/>
      <c r="R182" s="51"/>
      <c r="S182" s="51"/>
      <c r="T182" s="51"/>
    </row>
    <row r="183" spans="1:20" ht="47.25">
      <c r="A183" s="63"/>
      <c r="B183" s="72"/>
      <c r="C183" s="61" t="s">
        <v>2065</v>
      </c>
      <c r="D183" s="72" t="s">
        <v>2083</v>
      </c>
      <c r="E183" s="63" t="s">
        <v>265</v>
      </c>
      <c r="F183" s="170">
        <v>115</v>
      </c>
      <c r="G183" s="64" t="str">
        <f t="shared" si="9"/>
        <v>K</v>
      </c>
      <c r="H183" s="171">
        <v>447</v>
      </c>
      <c r="I183" s="172">
        <v>113</v>
      </c>
      <c r="J183" s="172">
        <v>3</v>
      </c>
      <c r="K183" s="172">
        <v>10</v>
      </c>
      <c r="L183" s="172" t="s">
        <v>460</v>
      </c>
      <c r="M183" s="63" t="str">
        <f t="shared" si="2"/>
        <v>X</v>
      </c>
      <c r="N183" s="63" t="s">
        <v>2084</v>
      </c>
      <c r="O183" s="172" t="s">
        <v>1204</v>
      </c>
      <c r="P183" s="63">
        <v>0</v>
      </c>
      <c r="Q183" s="63"/>
      <c r="R183" s="51"/>
      <c r="S183" s="51"/>
      <c r="T183" s="51"/>
    </row>
    <row r="184" spans="1:20" ht="63">
      <c r="A184" s="153"/>
      <c r="B184" s="154"/>
      <c r="C184" s="155" t="s">
        <v>2065</v>
      </c>
      <c r="D184" s="154" t="s">
        <v>2085</v>
      </c>
      <c r="E184" s="153" t="s">
        <v>265</v>
      </c>
      <c r="F184" s="167">
        <v>77</v>
      </c>
      <c r="G184" s="156" t="str">
        <f t="shared" si="9"/>
        <v>K</v>
      </c>
      <c r="H184" s="168">
        <v>334</v>
      </c>
      <c r="I184" s="169">
        <v>75</v>
      </c>
      <c r="J184" s="169">
        <v>0</v>
      </c>
      <c r="K184" s="169">
        <v>1</v>
      </c>
      <c r="L184" s="169" t="s">
        <v>1117</v>
      </c>
      <c r="M184" s="153" t="str">
        <f t="shared" si="2"/>
        <v>X</v>
      </c>
      <c r="N184" s="153" t="s">
        <v>2086</v>
      </c>
      <c r="O184" s="169" t="s">
        <v>1180</v>
      </c>
      <c r="P184" s="153">
        <v>0</v>
      </c>
      <c r="Q184" s="153"/>
      <c r="R184" s="51"/>
      <c r="S184" s="51"/>
      <c r="T184" s="51"/>
    </row>
    <row r="185" spans="1:20" ht="63">
      <c r="A185" s="63"/>
      <c r="B185" s="72"/>
      <c r="C185" s="61" t="s">
        <v>2065</v>
      </c>
      <c r="D185" s="72" t="s">
        <v>2087</v>
      </c>
      <c r="E185" s="63" t="s">
        <v>300</v>
      </c>
      <c r="F185" s="170">
        <v>65</v>
      </c>
      <c r="G185" s="64" t="str">
        <f t="shared" si="9"/>
        <v>K</v>
      </c>
      <c r="H185" s="171">
        <v>268</v>
      </c>
      <c r="I185" s="172">
        <v>65</v>
      </c>
      <c r="J185" s="172">
        <v>0</v>
      </c>
      <c r="K185" s="172">
        <v>4</v>
      </c>
      <c r="L185" s="172" t="s">
        <v>1117</v>
      </c>
      <c r="M185" s="63" t="str">
        <f t="shared" si="2"/>
        <v>X</v>
      </c>
      <c r="N185" s="63" t="s">
        <v>2088</v>
      </c>
      <c r="O185" s="172" t="s">
        <v>1207</v>
      </c>
      <c r="P185" s="63">
        <v>0</v>
      </c>
      <c r="Q185" s="63"/>
      <c r="R185" s="51"/>
      <c r="S185" s="51"/>
      <c r="T185" s="51"/>
    </row>
    <row r="186" spans="1:20" ht="63">
      <c r="A186" s="153"/>
      <c r="B186" s="154"/>
      <c r="C186" s="155" t="s">
        <v>2065</v>
      </c>
      <c r="D186" s="154" t="s">
        <v>2089</v>
      </c>
      <c r="E186" s="153" t="s">
        <v>300</v>
      </c>
      <c r="F186" s="167">
        <v>73</v>
      </c>
      <c r="G186" s="156" t="str">
        <f t="shared" si="9"/>
        <v>K</v>
      </c>
      <c r="H186" s="168">
        <v>310</v>
      </c>
      <c r="I186" s="169">
        <v>67</v>
      </c>
      <c r="J186" s="169">
        <v>0</v>
      </c>
      <c r="K186" s="169">
        <v>4</v>
      </c>
      <c r="L186" s="169" t="s">
        <v>1618</v>
      </c>
      <c r="M186" s="153" t="str">
        <f t="shared" si="2"/>
        <v>X</v>
      </c>
      <c r="N186" s="153" t="s">
        <v>2090</v>
      </c>
      <c r="O186" s="169" t="s">
        <v>1204</v>
      </c>
      <c r="P186" s="153">
        <v>0</v>
      </c>
      <c r="Q186" s="153"/>
      <c r="R186" s="51"/>
      <c r="S186" s="51"/>
      <c r="T186" s="51"/>
    </row>
    <row r="187" spans="1:20" ht="63">
      <c r="A187" s="63"/>
      <c r="B187" s="72"/>
      <c r="C187" s="61" t="s">
        <v>2065</v>
      </c>
      <c r="D187" s="72" t="s">
        <v>2091</v>
      </c>
      <c r="E187" s="63" t="s">
        <v>300</v>
      </c>
      <c r="F187" s="170">
        <v>61</v>
      </c>
      <c r="G187" s="64" t="str">
        <f t="shared" si="9"/>
        <v>K</v>
      </c>
      <c r="H187" s="171">
        <v>256</v>
      </c>
      <c r="I187" s="172">
        <v>57</v>
      </c>
      <c r="J187" s="172">
        <v>0</v>
      </c>
      <c r="K187" s="172">
        <v>0</v>
      </c>
      <c r="L187" s="172" t="s">
        <v>767</v>
      </c>
      <c r="M187" s="63" t="str">
        <f t="shared" si="2"/>
        <v>X</v>
      </c>
      <c r="N187" s="63" t="s">
        <v>2092</v>
      </c>
      <c r="O187" s="172" t="s">
        <v>1183</v>
      </c>
      <c r="P187" s="63">
        <v>0</v>
      </c>
      <c r="Q187" s="63"/>
      <c r="R187" s="51"/>
      <c r="S187" s="51"/>
      <c r="T187" s="51"/>
    </row>
    <row r="188" spans="1:20" ht="63">
      <c r="A188" s="153"/>
      <c r="B188" s="154"/>
      <c r="C188" s="155" t="s">
        <v>2065</v>
      </c>
      <c r="D188" s="154" t="s">
        <v>2093</v>
      </c>
      <c r="E188" s="153" t="s">
        <v>265</v>
      </c>
      <c r="F188" s="167">
        <v>70</v>
      </c>
      <c r="G188" s="156" t="str">
        <f t="shared" si="9"/>
        <v>K</v>
      </c>
      <c r="H188" s="168">
        <v>308</v>
      </c>
      <c r="I188" s="169">
        <v>60</v>
      </c>
      <c r="J188" s="169">
        <v>0</v>
      </c>
      <c r="K188" s="169">
        <v>5</v>
      </c>
      <c r="L188" s="169" t="s">
        <v>1649</v>
      </c>
      <c r="M188" s="153" t="str">
        <f t="shared" si="2"/>
        <v>X</v>
      </c>
      <c r="N188" s="153" t="s">
        <v>2094</v>
      </c>
      <c r="O188" s="169" t="s">
        <v>1174</v>
      </c>
      <c r="P188" s="153">
        <v>0</v>
      </c>
      <c r="Q188" s="153"/>
      <c r="R188" s="51"/>
      <c r="S188" s="51"/>
      <c r="T188" s="51"/>
    </row>
    <row r="189" spans="1:20" ht="63">
      <c r="A189" s="63"/>
      <c r="B189" s="72"/>
      <c r="C189" s="61" t="s">
        <v>2065</v>
      </c>
      <c r="D189" s="72" t="s">
        <v>2095</v>
      </c>
      <c r="E189" s="63" t="s">
        <v>265</v>
      </c>
      <c r="F189" s="170">
        <v>105</v>
      </c>
      <c r="G189" s="64" t="str">
        <f t="shared" si="9"/>
        <v>K</v>
      </c>
      <c r="H189" s="171">
        <v>416</v>
      </c>
      <c r="I189" s="172">
        <v>91</v>
      </c>
      <c r="J189" s="172">
        <v>2</v>
      </c>
      <c r="K189" s="172">
        <v>8</v>
      </c>
      <c r="L189" s="172" t="s">
        <v>555</v>
      </c>
      <c r="M189" s="63" t="str">
        <f t="shared" si="2"/>
        <v>X</v>
      </c>
      <c r="N189" s="63" t="s">
        <v>2096</v>
      </c>
      <c r="O189" s="172" t="s">
        <v>1939</v>
      </c>
      <c r="P189" s="63">
        <v>0</v>
      </c>
      <c r="Q189" s="63"/>
      <c r="R189" s="51"/>
      <c r="S189" s="51"/>
      <c r="T189" s="51"/>
    </row>
    <row r="190" spans="1:20" ht="63">
      <c r="A190" s="153"/>
      <c r="B190" s="154"/>
      <c r="C190" s="155" t="s">
        <v>2065</v>
      </c>
      <c r="D190" s="154" t="s">
        <v>2097</v>
      </c>
      <c r="E190" s="153" t="s">
        <v>270</v>
      </c>
      <c r="F190" s="167">
        <v>194</v>
      </c>
      <c r="G190" s="156" t="str">
        <f t="shared" si="9"/>
        <v>Đ</v>
      </c>
      <c r="H190" s="168">
        <v>695</v>
      </c>
      <c r="I190" s="169">
        <v>98</v>
      </c>
      <c r="J190" s="169">
        <v>0</v>
      </c>
      <c r="K190" s="169">
        <v>2</v>
      </c>
      <c r="L190" s="169" t="s">
        <v>765</v>
      </c>
      <c r="M190" s="153" t="str">
        <f t="shared" si="2"/>
        <v>X</v>
      </c>
      <c r="N190" s="153" t="s">
        <v>2098</v>
      </c>
      <c r="O190" s="169" t="s">
        <v>1216</v>
      </c>
      <c r="P190" s="153">
        <v>0</v>
      </c>
      <c r="Q190" s="153"/>
      <c r="R190" s="51"/>
      <c r="S190" s="51"/>
      <c r="T190" s="51"/>
    </row>
    <row r="191" spans="1:20" ht="63">
      <c r="A191" s="63"/>
      <c r="B191" s="72"/>
      <c r="C191" s="61" t="s">
        <v>2065</v>
      </c>
      <c r="D191" s="72" t="s">
        <v>2024</v>
      </c>
      <c r="E191" s="63" t="s">
        <v>265</v>
      </c>
      <c r="F191" s="170">
        <v>100</v>
      </c>
      <c r="G191" s="64" t="str">
        <f t="shared" si="9"/>
        <v>K</v>
      </c>
      <c r="H191" s="171">
        <v>610</v>
      </c>
      <c r="I191" s="172">
        <v>90</v>
      </c>
      <c r="J191" s="172">
        <v>3</v>
      </c>
      <c r="K191" s="172">
        <v>0</v>
      </c>
      <c r="L191" s="172" t="s">
        <v>274</v>
      </c>
      <c r="M191" s="63" t="str">
        <f t="shared" si="2"/>
        <v>X</v>
      </c>
      <c r="N191" s="63" t="s">
        <v>2099</v>
      </c>
      <c r="O191" s="172" t="s">
        <v>1218</v>
      </c>
      <c r="P191" s="63">
        <v>0</v>
      </c>
      <c r="Q191" s="63"/>
      <c r="R191" s="51"/>
      <c r="S191" s="51"/>
      <c r="T191" s="51"/>
    </row>
    <row r="192" spans="1:20" ht="63">
      <c r="A192" s="153"/>
      <c r="B192" s="154"/>
      <c r="C192" s="155" t="s">
        <v>2065</v>
      </c>
      <c r="D192" s="154" t="s">
        <v>2100</v>
      </c>
      <c r="E192" s="153" t="s">
        <v>265</v>
      </c>
      <c r="F192" s="167">
        <v>86</v>
      </c>
      <c r="G192" s="156" t="str">
        <f t="shared" si="9"/>
        <v>K</v>
      </c>
      <c r="H192" s="168">
        <v>352</v>
      </c>
      <c r="I192" s="169">
        <v>85</v>
      </c>
      <c r="J192" s="169">
        <v>4</v>
      </c>
      <c r="K192" s="169">
        <v>0</v>
      </c>
      <c r="L192" s="169" t="s">
        <v>460</v>
      </c>
      <c r="M192" s="153" t="str">
        <f t="shared" si="2"/>
        <v>X</v>
      </c>
      <c r="N192" s="153" t="s">
        <v>2101</v>
      </c>
      <c r="O192" s="169" t="s">
        <v>272</v>
      </c>
      <c r="P192" s="153">
        <v>0</v>
      </c>
      <c r="Q192" s="153"/>
      <c r="R192" s="51"/>
      <c r="S192" s="51"/>
      <c r="T192" s="51"/>
    </row>
    <row r="193" spans="1:20" ht="63">
      <c r="A193" s="63"/>
      <c r="B193" s="72"/>
      <c r="C193" s="61" t="s">
        <v>2065</v>
      </c>
      <c r="D193" s="72" t="s">
        <v>2102</v>
      </c>
      <c r="E193" s="63" t="s">
        <v>265</v>
      </c>
      <c r="F193" s="170">
        <v>106</v>
      </c>
      <c r="G193" s="64" t="str">
        <f t="shared" si="9"/>
        <v>K</v>
      </c>
      <c r="H193" s="171">
        <v>415</v>
      </c>
      <c r="I193" s="172">
        <v>94</v>
      </c>
      <c r="J193" s="172">
        <v>11</v>
      </c>
      <c r="K193" s="172">
        <v>7</v>
      </c>
      <c r="L193" s="172" t="s">
        <v>460</v>
      </c>
      <c r="M193" s="63" t="str">
        <f t="shared" si="2"/>
        <v>X</v>
      </c>
      <c r="N193" s="63" t="s">
        <v>2103</v>
      </c>
      <c r="O193" s="172" t="s">
        <v>281</v>
      </c>
      <c r="P193" s="63">
        <v>0</v>
      </c>
      <c r="Q193" s="63"/>
      <c r="R193" s="51"/>
      <c r="S193" s="51"/>
      <c r="T193" s="51"/>
    </row>
    <row r="194" spans="1:20" ht="63">
      <c r="A194" s="153"/>
      <c r="B194" s="154"/>
      <c r="C194" s="155" t="s">
        <v>2065</v>
      </c>
      <c r="D194" s="154" t="s">
        <v>2104</v>
      </c>
      <c r="E194" s="153" t="s">
        <v>265</v>
      </c>
      <c r="F194" s="167">
        <v>163</v>
      </c>
      <c r="G194" s="156" t="str">
        <f t="shared" si="9"/>
        <v>Đ</v>
      </c>
      <c r="H194" s="168">
        <v>483</v>
      </c>
      <c r="I194" s="169">
        <v>147</v>
      </c>
      <c r="J194" s="169">
        <v>0</v>
      </c>
      <c r="K194" s="169">
        <v>6</v>
      </c>
      <c r="L194" s="169" t="s">
        <v>555</v>
      </c>
      <c r="M194" s="153" t="str">
        <f t="shared" si="2"/>
        <v>X</v>
      </c>
      <c r="N194" s="153" t="s">
        <v>2105</v>
      </c>
      <c r="O194" s="169" t="s">
        <v>1183</v>
      </c>
      <c r="P194" s="153">
        <v>0</v>
      </c>
      <c r="Q194" s="153"/>
      <c r="R194" s="51"/>
      <c r="S194" s="51"/>
      <c r="T194" s="51"/>
    </row>
    <row r="195" spans="1:20" ht="63">
      <c r="A195" s="63"/>
      <c r="B195" s="72"/>
      <c r="C195" s="61" t="s">
        <v>2065</v>
      </c>
      <c r="D195" s="72" t="s">
        <v>2106</v>
      </c>
      <c r="E195" s="63" t="s">
        <v>270</v>
      </c>
      <c r="F195" s="170">
        <v>148</v>
      </c>
      <c r="G195" s="64" t="str">
        <f t="shared" si="9"/>
        <v>K</v>
      </c>
      <c r="H195" s="171">
        <v>581</v>
      </c>
      <c r="I195" s="172">
        <v>134</v>
      </c>
      <c r="J195" s="172">
        <v>0</v>
      </c>
      <c r="K195" s="172">
        <v>4</v>
      </c>
      <c r="L195" s="172" t="s">
        <v>460</v>
      </c>
      <c r="M195" s="63" t="str">
        <f t="shared" si="2"/>
        <v>X</v>
      </c>
      <c r="N195" s="63" t="s">
        <v>2107</v>
      </c>
      <c r="O195" s="172" t="s">
        <v>1190</v>
      </c>
      <c r="P195" s="63">
        <v>0</v>
      </c>
      <c r="Q195" s="63"/>
      <c r="R195" s="51"/>
      <c r="S195" s="51"/>
      <c r="T195" s="51"/>
    </row>
    <row r="196" spans="1:20" ht="63">
      <c r="A196" s="153"/>
      <c r="B196" s="154"/>
      <c r="C196" s="155" t="s">
        <v>2065</v>
      </c>
      <c r="D196" s="154" t="s">
        <v>2108</v>
      </c>
      <c r="E196" s="153" t="s">
        <v>265</v>
      </c>
      <c r="F196" s="167">
        <v>105</v>
      </c>
      <c r="G196" s="156" t="str">
        <f t="shared" si="9"/>
        <v>K</v>
      </c>
      <c r="H196" s="168">
        <v>477</v>
      </c>
      <c r="I196" s="169">
        <v>101</v>
      </c>
      <c r="J196" s="169">
        <v>0</v>
      </c>
      <c r="K196" s="169">
        <v>3</v>
      </c>
      <c r="L196" s="169" t="s">
        <v>279</v>
      </c>
      <c r="M196" s="153" t="str">
        <f t="shared" si="2"/>
        <v>X</v>
      </c>
      <c r="N196" s="153" t="s">
        <v>2109</v>
      </c>
      <c r="O196" s="169" t="s">
        <v>1778</v>
      </c>
      <c r="P196" s="153">
        <v>0</v>
      </c>
      <c r="Q196" s="153"/>
      <c r="R196" s="51"/>
      <c r="S196" s="51"/>
      <c r="T196" s="51"/>
    </row>
    <row r="197" spans="1:20" ht="63">
      <c r="A197" s="63"/>
      <c r="B197" s="72"/>
      <c r="C197" s="61" t="s">
        <v>2065</v>
      </c>
      <c r="D197" s="72" t="s">
        <v>2110</v>
      </c>
      <c r="E197" s="63" t="s">
        <v>265</v>
      </c>
      <c r="F197" s="170">
        <v>123</v>
      </c>
      <c r="G197" s="64" t="str">
        <f t="shared" si="9"/>
        <v>K</v>
      </c>
      <c r="H197" s="171">
        <v>465</v>
      </c>
      <c r="I197" s="172">
        <v>58</v>
      </c>
      <c r="J197" s="172">
        <v>0</v>
      </c>
      <c r="K197" s="172">
        <v>4</v>
      </c>
      <c r="L197" s="172" t="s">
        <v>274</v>
      </c>
      <c r="M197" s="63" t="str">
        <f t="shared" si="2"/>
        <v>X</v>
      </c>
      <c r="N197" s="63" t="s">
        <v>2111</v>
      </c>
      <c r="O197" s="172" t="s">
        <v>1853</v>
      </c>
      <c r="P197" s="63">
        <v>0</v>
      </c>
      <c r="Q197" s="63"/>
      <c r="R197" s="51"/>
      <c r="S197" s="51"/>
      <c r="T197" s="51"/>
    </row>
    <row r="198" spans="1:20" ht="63">
      <c r="A198" s="153"/>
      <c r="B198" s="154"/>
      <c r="C198" s="155" t="s">
        <v>2065</v>
      </c>
      <c r="D198" s="154" t="s">
        <v>2112</v>
      </c>
      <c r="E198" s="153" t="s">
        <v>265</v>
      </c>
      <c r="F198" s="167">
        <v>81</v>
      </c>
      <c r="G198" s="156" t="str">
        <f t="shared" si="9"/>
        <v>K</v>
      </c>
      <c r="H198" s="168">
        <v>327</v>
      </c>
      <c r="I198" s="169">
        <v>81</v>
      </c>
      <c r="J198" s="169">
        <v>0</v>
      </c>
      <c r="K198" s="169">
        <v>0</v>
      </c>
      <c r="L198" s="169" t="s">
        <v>460</v>
      </c>
      <c r="M198" s="153" t="str">
        <f t="shared" si="2"/>
        <v>X</v>
      </c>
      <c r="N198" s="153" t="s">
        <v>2113</v>
      </c>
      <c r="O198" s="169" t="s">
        <v>1778</v>
      </c>
      <c r="P198" s="153">
        <v>0</v>
      </c>
      <c r="Q198" s="153"/>
      <c r="R198" s="51"/>
      <c r="S198" s="51"/>
      <c r="T198" s="51"/>
    </row>
    <row r="199" spans="1:20" ht="63">
      <c r="A199" s="63"/>
      <c r="B199" s="72"/>
      <c r="C199" s="61" t="s">
        <v>2065</v>
      </c>
      <c r="D199" s="72" t="s">
        <v>2114</v>
      </c>
      <c r="E199" s="63" t="s">
        <v>265</v>
      </c>
      <c r="F199" s="170">
        <v>95</v>
      </c>
      <c r="G199" s="64" t="str">
        <f t="shared" si="9"/>
        <v>K</v>
      </c>
      <c r="H199" s="171">
        <v>398</v>
      </c>
      <c r="I199" s="172">
        <v>78</v>
      </c>
      <c r="J199" s="172">
        <v>0</v>
      </c>
      <c r="K199" s="172">
        <v>2</v>
      </c>
      <c r="L199" s="172" t="s">
        <v>766</v>
      </c>
      <c r="M199" s="63" t="str">
        <f t="shared" si="2"/>
        <v>X</v>
      </c>
      <c r="N199" s="63" t="s">
        <v>2115</v>
      </c>
      <c r="O199" s="172" t="s">
        <v>1204</v>
      </c>
      <c r="P199" s="63">
        <v>0</v>
      </c>
      <c r="Q199" s="63"/>
      <c r="R199" s="51"/>
      <c r="S199" s="51"/>
      <c r="T199" s="51"/>
    </row>
    <row r="200" spans="1:20" ht="63">
      <c r="A200" s="153" t="str">
        <f>IF(LEN(B200)=0,"",SUBTOTAL(3,$B$3:B209))</f>
        <v/>
      </c>
      <c r="B200" s="154"/>
      <c r="C200" s="155" t="s">
        <v>2065</v>
      </c>
      <c r="D200" s="154" t="s">
        <v>2116</v>
      </c>
      <c r="E200" s="153" t="s">
        <v>270</v>
      </c>
      <c r="F200" s="167">
        <v>140</v>
      </c>
      <c r="G200" s="156" t="str">
        <f t="shared" si="9"/>
        <v>K</v>
      </c>
      <c r="H200" s="168">
        <v>541</v>
      </c>
      <c r="I200" s="169">
        <v>81</v>
      </c>
      <c r="J200" s="169">
        <v>0</v>
      </c>
      <c r="K200" s="169">
        <v>5</v>
      </c>
      <c r="L200" s="169" t="s">
        <v>1117</v>
      </c>
      <c r="M200" s="153" t="str">
        <f t="shared" si="2"/>
        <v>X</v>
      </c>
      <c r="N200" s="153" t="s">
        <v>2117</v>
      </c>
      <c r="O200" s="169" t="s">
        <v>1207</v>
      </c>
      <c r="P200" s="153">
        <v>0</v>
      </c>
      <c r="Q200" s="153"/>
      <c r="R200" s="51"/>
      <c r="S200" s="51"/>
      <c r="T200" s="51"/>
    </row>
    <row r="201" spans="1:20" ht="63">
      <c r="A201" s="63"/>
      <c r="B201" s="72"/>
      <c r="C201" s="61" t="s">
        <v>2065</v>
      </c>
      <c r="D201" s="72" t="s">
        <v>2118</v>
      </c>
      <c r="E201" s="63" t="s">
        <v>270</v>
      </c>
      <c r="F201" s="170">
        <v>152</v>
      </c>
      <c r="G201" s="64" t="str">
        <f t="shared" si="9"/>
        <v>Đ</v>
      </c>
      <c r="H201" s="171">
        <v>643</v>
      </c>
      <c r="I201" s="172">
        <v>146</v>
      </c>
      <c r="J201" s="172">
        <v>0</v>
      </c>
      <c r="K201" s="172">
        <v>9</v>
      </c>
      <c r="L201" s="172" t="s">
        <v>555</v>
      </c>
      <c r="M201" s="63" t="str">
        <f t="shared" si="2"/>
        <v>X</v>
      </c>
      <c r="N201" s="63" t="s">
        <v>2119</v>
      </c>
      <c r="O201" s="172" t="s">
        <v>1204</v>
      </c>
      <c r="P201" s="63">
        <v>0</v>
      </c>
      <c r="Q201" s="63"/>
      <c r="R201" s="51"/>
      <c r="S201" s="51"/>
      <c r="T201" s="51"/>
    </row>
    <row r="202" spans="1:20" ht="63">
      <c r="A202" s="153"/>
      <c r="B202" s="154"/>
      <c r="C202" s="155" t="s">
        <v>2065</v>
      </c>
      <c r="D202" s="154" t="s">
        <v>2120</v>
      </c>
      <c r="E202" s="153" t="s">
        <v>270</v>
      </c>
      <c r="F202" s="167">
        <v>119</v>
      </c>
      <c r="G202" s="156" t="str">
        <f t="shared" si="9"/>
        <v>K</v>
      </c>
      <c r="H202" s="168">
        <v>512</v>
      </c>
      <c r="I202" s="169">
        <v>113</v>
      </c>
      <c r="J202" s="169">
        <v>0</v>
      </c>
      <c r="K202" s="169">
        <v>3</v>
      </c>
      <c r="L202" s="169" t="s">
        <v>543</v>
      </c>
      <c r="M202" s="153" t="str">
        <f t="shared" si="2"/>
        <v>X</v>
      </c>
      <c r="N202" s="153" t="s">
        <v>2121</v>
      </c>
      <c r="O202" s="169" t="s">
        <v>1180</v>
      </c>
      <c r="P202" s="153">
        <v>0</v>
      </c>
      <c r="Q202" s="153"/>
      <c r="R202" s="51"/>
      <c r="S202" s="51"/>
      <c r="T202" s="51"/>
    </row>
    <row r="203" spans="1:20" ht="63">
      <c r="A203" s="63"/>
      <c r="B203" s="72"/>
      <c r="C203" s="61" t="s">
        <v>2065</v>
      </c>
      <c r="D203" s="72" t="s">
        <v>2122</v>
      </c>
      <c r="E203" s="63" t="s">
        <v>270</v>
      </c>
      <c r="F203" s="170">
        <v>133</v>
      </c>
      <c r="G203" s="64" t="str">
        <f t="shared" si="9"/>
        <v>K</v>
      </c>
      <c r="H203" s="171">
        <v>542</v>
      </c>
      <c r="I203" s="172">
        <v>124</v>
      </c>
      <c r="J203" s="172">
        <v>0</v>
      </c>
      <c r="K203" s="172">
        <v>3</v>
      </c>
      <c r="L203" s="172" t="s">
        <v>460</v>
      </c>
      <c r="M203" s="63" t="str">
        <f t="shared" si="2"/>
        <v>X</v>
      </c>
      <c r="N203" s="63" t="s">
        <v>2123</v>
      </c>
      <c r="O203" s="172" t="s">
        <v>281</v>
      </c>
      <c r="P203" s="63">
        <v>0</v>
      </c>
      <c r="Q203" s="63"/>
      <c r="R203" s="51"/>
      <c r="S203" s="51"/>
      <c r="T203" s="51"/>
    </row>
    <row r="204" spans="1:20" ht="63">
      <c r="A204" s="153"/>
      <c r="B204" s="154"/>
      <c r="C204" s="155" t="s">
        <v>2065</v>
      </c>
      <c r="D204" s="154" t="s">
        <v>2124</v>
      </c>
      <c r="E204" s="153" t="s">
        <v>270</v>
      </c>
      <c r="F204" s="167">
        <v>189</v>
      </c>
      <c r="G204" s="156" t="str">
        <f t="shared" si="9"/>
        <v>Đ</v>
      </c>
      <c r="H204" s="168">
        <v>695</v>
      </c>
      <c r="I204" s="169">
        <v>69</v>
      </c>
      <c r="J204" s="169">
        <v>7</v>
      </c>
      <c r="K204" s="169">
        <v>10</v>
      </c>
      <c r="L204" s="169" t="s">
        <v>1618</v>
      </c>
      <c r="M204" s="153" t="str">
        <f t="shared" si="2"/>
        <v>X</v>
      </c>
      <c r="N204" s="153" t="s">
        <v>2125</v>
      </c>
      <c r="O204" s="169" t="s">
        <v>281</v>
      </c>
      <c r="P204" s="153">
        <v>0</v>
      </c>
      <c r="Q204" s="153"/>
      <c r="R204" s="51"/>
      <c r="S204" s="51"/>
      <c r="T204" s="51"/>
    </row>
    <row r="205" spans="1:20" ht="63">
      <c r="A205" s="63"/>
      <c r="B205" s="72"/>
      <c r="C205" s="61" t="s">
        <v>2065</v>
      </c>
      <c r="D205" s="72" t="s">
        <v>2126</v>
      </c>
      <c r="E205" s="63" t="s">
        <v>265</v>
      </c>
      <c r="F205" s="170">
        <v>107</v>
      </c>
      <c r="G205" s="64" t="str">
        <f t="shared" si="9"/>
        <v>K</v>
      </c>
      <c r="H205" s="171">
        <v>415</v>
      </c>
      <c r="I205" s="172">
        <v>93</v>
      </c>
      <c r="J205" s="172">
        <v>0</v>
      </c>
      <c r="K205" s="172">
        <v>2</v>
      </c>
      <c r="L205" s="172" t="s">
        <v>543</v>
      </c>
      <c r="M205" s="63" t="str">
        <f t="shared" si="2"/>
        <v>X</v>
      </c>
      <c r="N205" s="63" t="s">
        <v>2127</v>
      </c>
      <c r="O205" s="172" t="s">
        <v>1197</v>
      </c>
      <c r="P205" s="63">
        <v>0</v>
      </c>
      <c r="Q205" s="63"/>
      <c r="R205" s="51"/>
      <c r="S205" s="51"/>
      <c r="T205" s="51"/>
    </row>
    <row r="206" spans="1:20" ht="47.25">
      <c r="A206" s="153"/>
      <c r="B206" s="154"/>
      <c r="C206" s="155" t="s">
        <v>2065</v>
      </c>
      <c r="D206" s="154" t="s">
        <v>2128</v>
      </c>
      <c r="E206" s="153" t="s">
        <v>265</v>
      </c>
      <c r="F206" s="167">
        <v>104</v>
      </c>
      <c r="G206" s="156" t="str">
        <f t="shared" si="9"/>
        <v>K</v>
      </c>
      <c r="H206" s="168">
        <v>357</v>
      </c>
      <c r="I206" s="169">
        <v>71</v>
      </c>
      <c r="J206" s="169">
        <v>7</v>
      </c>
      <c r="K206" s="169">
        <v>3</v>
      </c>
      <c r="L206" s="169" t="s">
        <v>460</v>
      </c>
      <c r="M206" s="153" t="str">
        <f t="shared" si="2"/>
        <v>X</v>
      </c>
      <c r="N206" s="153" t="s">
        <v>2129</v>
      </c>
      <c r="O206" s="169" t="s">
        <v>281</v>
      </c>
      <c r="P206" s="153">
        <v>0</v>
      </c>
      <c r="Q206" s="153"/>
      <c r="R206" s="51"/>
      <c r="S206" s="51"/>
      <c r="T206" s="51"/>
    </row>
    <row r="207" spans="1:20" ht="63">
      <c r="A207" s="63"/>
      <c r="B207" s="72"/>
      <c r="C207" s="61" t="s">
        <v>2065</v>
      </c>
      <c r="D207" s="72" t="s">
        <v>2130</v>
      </c>
      <c r="E207" s="63" t="s">
        <v>265</v>
      </c>
      <c r="F207" s="170">
        <v>93</v>
      </c>
      <c r="G207" s="64" t="str">
        <f t="shared" si="9"/>
        <v>K</v>
      </c>
      <c r="H207" s="171">
        <v>352</v>
      </c>
      <c r="I207" s="172">
        <v>89</v>
      </c>
      <c r="J207" s="172">
        <v>4</v>
      </c>
      <c r="K207" s="172">
        <v>6</v>
      </c>
      <c r="L207" s="172" t="s">
        <v>543</v>
      </c>
      <c r="M207" s="63" t="str">
        <f t="shared" si="2"/>
        <v>X</v>
      </c>
      <c r="N207" s="63" t="s">
        <v>2131</v>
      </c>
      <c r="O207" s="172" t="s">
        <v>272</v>
      </c>
      <c r="P207" s="63">
        <v>0</v>
      </c>
      <c r="Q207" s="63"/>
      <c r="R207" s="51"/>
      <c r="S207" s="51"/>
      <c r="T207" s="51"/>
    </row>
    <row r="208" spans="1:20" ht="63">
      <c r="A208" s="153"/>
      <c r="B208" s="154"/>
      <c r="C208" s="155" t="s">
        <v>2065</v>
      </c>
      <c r="D208" s="154" t="s">
        <v>2132</v>
      </c>
      <c r="E208" s="153" t="s">
        <v>265</v>
      </c>
      <c r="F208" s="167">
        <v>108</v>
      </c>
      <c r="G208" s="156" t="str">
        <f t="shared" si="9"/>
        <v>K</v>
      </c>
      <c r="H208" s="168">
        <v>409</v>
      </c>
      <c r="I208" s="169">
        <v>89</v>
      </c>
      <c r="J208" s="169">
        <v>2</v>
      </c>
      <c r="K208" s="169">
        <v>3</v>
      </c>
      <c r="L208" s="169" t="s">
        <v>460</v>
      </c>
      <c r="M208" s="153" t="str">
        <f t="shared" si="2"/>
        <v>X</v>
      </c>
      <c r="N208" s="153" t="s">
        <v>2133</v>
      </c>
      <c r="O208" s="169" t="s">
        <v>1210</v>
      </c>
      <c r="P208" s="153">
        <v>0</v>
      </c>
      <c r="Q208" s="153"/>
      <c r="R208" s="51"/>
      <c r="S208" s="51"/>
      <c r="T208" s="51"/>
    </row>
    <row r="209" spans="1:20" ht="63">
      <c r="A209" s="63"/>
      <c r="B209" s="72"/>
      <c r="C209" s="61" t="s">
        <v>2065</v>
      </c>
      <c r="D209" s="72" t="s">
        <v>2134</v>
      </c>
      <c r="E209" s="63" t="s">
        <v>265</v>
      </c>
      <c r="F209" s="170">
        <v>116</v>
      </c>
      <c r="G209" s="64" t="str">
        <f t="shared" si="9"/>
        <v>K</v>
      </c>
      <c r="H209" s="171">
        <v>406</v>
      </c>
      <c r="I209" s="172">
        <v>83</v>
      </c>
      <c r="J209" s="172">
        <v>4</v>
      </c>
      <c r="K209" s="172">
        <v>5</v>
      </c>
      <c r="L209" s="172" t="s">
        <v>279</v>
      </c>
      <c r="M209" s="63" t="str">
        <f t="shared" si="2"/>
        <v>X</v>
      </c>
      <c r="N209" s="63" t="s">
        <v>2135</v>
      </c>
      <c r="O209" s="172" t="s">
        <v>281</v>
      </c>
      <c r="P209" s="63">
        <v>0</v>
      </c>
      <c r="Q209" s="63"/>
      <c r="R209" s="51"/>
      <c r="S209" s="51"/>
      <c r="T209" s="51"/>
    </row>
    <row r="210" spans="1:20" ht="94.5">
      <c r="A210" s="162">
        <f t="shared" ref="A210:A219" si="11">IF(LEN(B210)=0,"",SUBTOTAL(3,$B$3:B210))</f>
        <v>8</v>
      </c>
      <c r="B210" s="163" t="s">
        <v>2136</v>
      </c>
      <c r="C210" s="155" t="s">
        <v>2136</v>
      </c>
      <c r="D210" s="154" t="s">
        <v>2137</v>
      </c>
      <c r="E210" s="153" t="s">
        <v>265</v>
      </c>
      <c r="F210" s="160">
        <v>116</v>
      </c>
      <c r="G210" s="156" t="str">
        <f t="shared" si="9"/>
        <v>K</v>
      </c>
      <c r="H210" s="160">
        <v>505</v>
      </c>
      <c r="I210" s="153">
        <v>114</v>
      </c>
      <c r="J210" s="153">
        <v>24</v>
      </c>
      <c r="K210" s="153">
        <v>15</v>
      </c>
      <c r="L210" s="153" t="s">
        <v>301</v>
      </c>
      <c r="M210" s="153" t="str">
        <f t="shared" si="2"/>
        <v>X</v>
      </c>
      <c r="N210" s="153" t="s">
        <v>2138</v>
      </c>
      <c r="O210" s="153" t="s">
        <v>1816</v>
      </c>
      <c r="P210" s="153">
        <v>0</v>
      </c>
      <c r="Q210" s="153"/>
      <c r="R210" s="51"/>
      <c r="S210" s="51"/>
      <c r="T210" s="51"/>
    </row>
    <row r="211" spans="1:20" ht="63">
      <c r="A211" s="63" t="str">
        <f t="shared" si="11"/>
        <v/>
      </c>
      <c r="B211" s="72"/>
      <c r="C211" s="61" t="s">
        <v>2136</v>
      </c>
      <c r="D211" s="72" t="s">
        <v>2139</v>
      </c>
      <c r="E211" s="63" t="s">
        <v>265</v>
      </c>
      <c r="F211" s="73">
        <v>140</v>
      </c>
      <c r="G211" s="64" t="str">
        <f t="shared" si="9"/>
        <v>K</v>
      </c>
      <c r="H211" s="73">
        <v>613</v>
      </c>
      <c r="I211" s="63">
        <v>138</v>
      </c>
      <c r="J211" s="63">
        <v>19</v>
      </c>
      <c r="K211" s="63">
        <v>26</v>
      </c>
      <c r="L211" s="63" t="s">
        <v>460</v>
      </c>
      <c r="M211" s="63" t="str">
        <f t="shared" si="2"/>
        <v>X</v>
      </c>
      <c r="N211" s="63" t="s">
        <v>2140</v>
      </c>
      <c r="O211" s="63" t="s">
        <v>498</v>
      </c>
      <c r="P211" s="63">
        <v>0</v>
      </c>
      <c r="Q211" s="63"/>
      <c r="R211" s="51"/>
      <c r="S211" s="51"/>
      <c r="T211" s="51"/>
    </row>
    <row r="212" spans="1:20" ht="94.5">
      <c r="A212" s="153" t="str">
        <f t="shared" si="11"/>
        <v/>
      </c>
      <c r="B212" s="154"/>
      <c r="C212" s="155" t="s">
        <v>2136</v>
      </c>
      <c r="D212" s="154" t="s">
        <v>2141</v>
      </c>
      <c r="E212" s="153" t="s">
        <v>300</v>
      </c>
      <c r="F212" s="160">
        <v>87</v>
      </c>
      <c r="G212" s="156" t="str">
        <f t="shared" si="9"/>
        <v>K</v>
      </c>
      <c r="H212" s="160">
        <v>370</v>
      </c>
      <c r="I212" s="153">
        <v>87</v>
      </c>
      <c r="J212" s="153">
        <v>51</v>
      </c>
      <c r="K212" s="153">
        <v>24</v>
      </c>
      <c r="L212" s="153" t="s">
        <v>301</v>
      </c>
      <c r="M212" s="153" t="str">
        <f t="shared" si="2"/>
        <v>X</v>
      </c>
      <c r="N212" s="153" t="s">
        <v>2142</v>
      </c>
      <c r="O212" s="153" t="s">
        <v>1819</v>
      </c>
      <c r="P212" s="153">
        <v>0</v>
      </c>
      <c r="Q212" s="153"/>
      <c r="R212" s="51"/>
      <c r="S212" s="51"/>
      <c r="T212" s="51"/>
    </row>
    <row r="213" spans="1:20">
      <c r="A213" s="63" t="str">
        <f t="shared" si="11"/>
        <v/>
      </c>
      <c r="B213" s="72"/>
      <c r="C213" s="61" t="s">
        <v>2136</v>
      </c>
      <c r="D213" s="72" t="s">
        <v>2143</v>
      </c>
      <c r="E213" s="63" t="s">
        <v>300</v>
      </c>
      <c r="F213" s="73">
        <v>30</v>
      </c>
      <c r="G213" s="64" t="str">
        <f t="shared" si="9"/>
        <v>K</v>
      </c>
      <c r="H213" s="73">
        <v>159</v>
      </c>
      <c r="I213" s="63">
        <v>30</v>
      </c>
      <c r="J213" s="63">
        <v>24</v>
      </c>
      <c r="K213" s="63">
        <v>6</v>
      </c>
      <c r="L213" s="63" t="s">
        <v>290</v>
      </c>
      <c r="M213" s="63" t="str">
        <f t="shared" si="2"/>
        <v>C</v>
      </c>
      <c r="N213" s="63" t="s">
        <v>1987</v>
      </c>
      <c r="O213" s="63" t="s">
        <v>1828</v>
      </c>
      <c r="P213" s="63">
        <v>0</v>
      </c>
      <c r="Q213" s="63"/>
      <c r="R213" s="51"/>
      <c r="S213" s="51"/>
      <c r="T213" s="51"/>
    </row>
    <row r="214" spans="1:20">
      <c r="A214" s="153" t="str">
        <f t="shared" si="11"/>
        <v/>
      </c>
      <c r="B214" s="154"/>
      <c r="C214" s="155" t="s">
        <v>2136</v>
      </c>
      <c r="D214" s="154" t="s">
        <v>2144</v>
      </c>
      <c r="E214" s="153" t="s">
        <v>300</v>
      </c>
      <c r="F214" s="160">
        <v>75</v>
      </c>
      <c r="G214" s="156" t="str">
        <f t="shared" si="9"/>
        <v>K</v>
      </c>
      <c r="H214" s="160">
        <v>347</v>
      </c>
      <c r="I214" s="153">
        <v>75</v>
      </c>
      <c r="J214" s="153">
        <v>11</v>
      </c>
      <c r="K214" s="153">
        <v>53</v>
      </c>
      <c r="L214" s="153" t="s">
        <v>301</v>
      </c>
      <c r="M214" s="153" t="str">
        <f t="shared" si="2"/>
        <v>X</v>
      </c>
      <c r="N214" s="153" t="s">
        <v>2145</v>
      </c>
      <c r="O214" s="153" t="s">
        <v>1828</v>
      </c>
      <c r="P214" s="153">
        <v>0</v>
      </c>
      <c r="Q214" s="153"/>
      <c r="R214" s="51"/>
      <c r="S214" s="51"/>
      <c r="T214" s="51"/>
    </row>
    <row r="215" spans="1:20" ht="47.25">
      <c r="A215" s="63" t="str">
        <f t="shared" si="11"/>
        <v/>
      </c>
      <c r="B215" s="72"/>
      <c r="C215" s="61" t="s">
        <v>2136</v>
      </c>
      <c r="D215" s="72" t="s">
        <v>2146</v>
      </c>
      <c r="E215" s="63" t="s">
        <v>300</v>
      </c>
      <c r="F215" s="73">
        <v>78</v>
      </c>
      <c r="G215" s="64" t="str">
        <f t="shared" si="9"/>
        <v>K</v>
      </c>
      <c r="H215" s="73">
        <v>393</v>
      </c>
      <c r="I215" s="63">
        <v>78</v>
      </c>
      <c r="J215" s="63">
        <v>34</v>
      </c>
      <c r="K215" s="63">
        <v>20</v>
      </c>
      <c r="L215" s="63" t="s">
        <v>301</v>
      </c>
      <c r="M215" s="63" t="str">
        <f t="shared" si="2"/>
        <v>X</v>
      </c>
      <c r="N215" s="63" t="s">
        <v>2147</v>
      </c>
      <c r="O215" s="63" t="s">
        <v>1877</v>
      </c>
      <c r="P215" s="63">
        <v>0</v>
      </c>
      <c r="Q215" s="63"/>
      <c r="R215" s="51"/>
      <c r="S215" s="51"/>
      <c r="T215" s="51"/>
    </row>
    <row r="216" spans="1:20" ht="63">
      <c r="A216" s="153" t="str">
        <f t="shared" si="11"/>
        <v/>
      </c>
      <c r="B216" s="154"/>
      <c r="C216" s="155" t="s">
        <v>2136</v>
      </c>
      <c r="D216" s="154" t="s">
        <v>2148</v>
      </c>
      <c r="E216" s="153" t="s">
        <v>300</v>
      </c>
      <c r="F216" s="160">
        <v>84</v>
      </c>
      <c r="G216" s="156" t="str">
        <f t="shared" si="9"/>
        <v>K</v>
      </c>
      <c r="H216" s="160">
        <v>390</v>
      </c>
      <c r="I216" s="153">
        <v>84</v>
      </c>
      <c r="J216" s="153">
        <v>43</v>
      </c>
      <c r="K216" s="153">
        <v>8</v>
      </c>
      <c r="L216" s="153" t="s">
        <v>301</v>
      </c>
      <c r="M216" s="153" t="str">
        <f t="shared" si="2"/>
        <v>X</v>
      </c>
      <c r="N216" s="153" t="s">
        <v>2149</v>
      </c>
      <c r="O216" s="153" t="s">
        <v>2150</v>
      </c>
      <c r="P216" s="153">
        <v>0</v>
      </c>
      <c r="Q216" s="153"/>
      <c r="R216" s="51"/>
      <c r="S216" s="51"/>
      <c r="T216" s="51"/>
    </row>
    <row r="217" spans="1:20" ht="31.5">
      <c r="A217" s="63" t="str">
        <f t="shared" si="11"/>
        <v/>
      </c>
      <c r="B217" s="72"/>
      <c r="C217" s="61" t="s">
        <v>2136</v>
      </c>
      <c r="D217" s="72" t="s">
        <v>2151</v>
      </c>
      <c r="E217" s="63" t="s">
        <v>265</v>
      </c>
      <c r="F217" s="73">
        <v>130</v>
      </c>
      <c r="G217" s="64" t="str">
        <f t="shared" si="9"/>
        <v>K</v>
      </c>
      <c r="H217" s="73">
        <v>598</v>
      </c>
      <c r="I217" s="63">
        <v>130</v>
      </c>
      <c r="J217" s="63">
        <v>46</v>
      </c>
      <c r="K217" s="63">
        <v>25</v>
      </c>
      <c r="L217" s="63" t="s">
        <v>460</v>
      </c>
      <c r="M217" s="63" t="str">
        <f t="shared" si="2"/>
        <v>X</v>
      </c>
      <c r="N217" s="63" t="s">
        <v>2152</v>
      </c>
      <c r="O217" s="63" t="s">
        <v>1783</v>
      </c>
      <c r="P217" s="63">
        <v>0</v>
      </c>
      <c r="Q217" s="63"/>
      <c r="R217" s="51"/>
      <c r="S217" s="51"/>
      <c r="T217" s="51"/>
    </row>
    <row r="218" spans="1:20" ht="31.5">
      <c r="A218" s="153" t="str">
        <f t="shared" si="11"/>
        <v/>
      </c>
      <c r="B218" s="154"/>
      <c r="C218" s="155" t="s">
        <v>2136</v>
      </c>
      <c r="D218" s="154" t="s">
        <v>2153</v>
      </c>
      <c r="E218" s="153" t="s">
        <v>300</v>
      </c>
      <c r="F218" s="160">
        <v>91</v>
      </c>
      <c r="G218" s="156" t="str">
        <f t="shared" si="9"/>
        <v>K</v>
      </c>
      <c r="H218" s="160">
        <v>432</v>
      </c>
      <c r="I218" s="153">
        <v>90</v>
      </c>
      <c r="J218" s="153">
        <v>12</v>
      </c>
      <c r="K218" s="153">
        <v>22</v>
      </c>
      <c r="L218" s="153" t="s">
        <v>301</v>
      </c>
      <c r="M218" s="153" t="str">
        <f t="shared" si="2"/>
        <v>X</v>
      </c>
      <c r="N218" s="153" t="s">
        <v>2154</v>
      </c>
      <c r="O218" s="153" t="s">
        <v>1207</v>
      </c>
      <c r="P218" s="153">
        <v>0</v>
      </c>
      <c r="Q218" s="153"/>
      <c r="R218" s="51"/>
      <c r="S218" s="51"/>
      <c r="T218" s="51"/>
    </row>
    <row r="219" spans="1:20">
      <c r="A219" s="63" t="str">
        <f t="shared" si="11"/>
        <v/>
      </c>
      <c r="B219" s="72"/>
      <c r="C219" s="61" t="s">
        <v>2136</v>
      </c>
      <c r="D219" s="72" t="s">
        <v>2155</v>
      </c>
      <c r="E219" s="63" t="s">
        <v>300</v>
      </c>
      <c r="F219" s="73">
        <v>94</v>
      </c>
      <c r="G219" s="64" t="str">
        <f t="shared" si="9"/>
        <v>K</v>
      </c>
      <c r="H219" s="73">
        <v>430</v>
      </c>
      <c r="I219" s="63">
        <v>94</v>
      </c>
      <c r="J219" s="63">
        <v>1</v>
      </c>
      <c r="K219" s="63">
        <v>4</v>
      </c>
      <c r="L219" s="63" t="s">
        <v>301</v>
      </c>
      <c r="M219" s="63" t="str">
        <f t="shared" si="2"/>
        <v>X</v>
      </c>
      <c r="N219" s="63" t="s">
        <v>2156</v>
      </c>
      <c r="O219" s="63" t="s">
        <v>362</v>
      </c>
      <c r="P219" s="63">
        <v>0</v>
      </c>
      <c r="Q219" s="63"/>
      <c r="R219" s="51"/>
      <c r="S219" s="51"/>
      <c r="T219" s="51"/>
    </row>
    <row r="220" spans="1:20">
      <c r="A220" s="153"/>
      <c r="B220" s="154"/>
      <c r="C220" s="155" t="s">
        <v>2136</v>
      </c>
      <c r="D220" s="154" t="s">
        <v>2157</v>
      </c>
      <c r="E220" s="153" t="s">
        <v>300</v>
      </c>
      <c r="F220" s="160">
        <v>70</v>
      </c>
      <c r="G220" s="156" t="str">
        <f t="shared" si="9"/>
        <v>K</v>
      </c>
      <c r="H220" s="160">
        <v>358</v>
      </c>
      <c r="I220" s="153">
        <v>70</v>
      </c>
      <c r="J220" s="153">
        <v>46</v>
      </c>
      <c r="K220" s="153">
        <v>18</v>
      </c>
      <c r="L220" s="153" t="s">
        <v>2158</v>
      </c>
      <c r="M220" s="153" t="str">
        <f t="shared" si="2"/>
        <v>T</v>
      </c>
      <c r="N220" s="153" t="s">
        <v>2145</v>
      </c>
      <c r="O220" s="153" t="s">
        <v>1210</v>
      </c>
      <c r="P220" s="153">
        <v>0</v>
      </c>
      <c r="Q220" s="153"/>
      <c r="R220" s="51"/>
      <c r="S220" s="51"/>
      <c r="T220" s="51"/>
    </row>
    <row r="221" spans="1:20">
      <c r="A221" s="63"/>
      <c r="B221" s="72"/>
      <c r="C221" s="61" t="s">
        <v>2136</v>
      </c>
      <c r="D221" s="72" t="s">
        <v>2159</v>
      </c>
      <c r="E221" s="63" t="s">
        <v>300</v>
      </c>
      <c r="F221" s="73">
        <v>99</v>
      </c>
      <c r="G221" s="64" t="str">
        <f t="shared" si="9"/>
        <v>K</v>
      </c>
      <c r="H221" s="73">
        <v>525</v>
      </c>
      <c r="I221" s="63">
        <v>99</v>
      </c>
      <c r="J221" s="63">
        <v>89</v>
      </c>
      <c r="K221" s="63">
        <v>3</v>
      </c>
      <c r="L221" s="63" t="s">
        <v>290</v>
      </c>
      <c r="M221" s="63" t="str">
        <f t="shared" si="2"/>
        <v>C</v>
      </c>
      <c r="N221" s="63" t="s">
        <v>2145</v>
      </c>
      <c r="O221" s="63" t="s">
        <v>2160</v>
      </c>
      <c r="P221" s="63">
        <v>0</v>
      </c>
      <c r="Q221" s="63"/>
      <c r="R221" s="51"/>
      <c r="S221" s="51"/>
      <c r="T221" s="51"/>
    </row>
    <row r="222" spans="1:20" ht="47.25">
      <c r="A222" s="153"/>
      <c r="B222" s="154"/>
      <c r="C222" s="155" t="s">
        <v>2136</v>
      </c>
      <c r="D222" s="154" t="s">
        <v>2161</v>
      </c>
      <c r="E222" s="153" t="s">
        <v>300</v>
      </c>
      <c r="F222" s="160">
        <v>60</v>
      </c>
      <c r="G222" s="156" t="str">
        <f t="shared" si="9"/>
        <v>K</v>
      </c>
      <c r="H222" s="160">
        <v>304</v>
      </c>
      <c r="I222" s="153">
        <v>60</v>
      </c>
      <c r="J222" s="153">
        <v>22</v>
      </c>
      <c r="K222" s="153">
        <v>12</v>
      </c>
      <c r="L222" s="153" t="s">
        <v>460</v>
      </c>
      <c r="M222" s="153" t="str">
        <f t="shared" si="2"/>
        <v>X</v>
      </c>
      <c r="N222" s="153" t="s">
        <v>2162</v>
      </c>
      <c r="O222" s="153" t="s">
        <v>281</v>
      </c>
      <c r="P222" s="153">
        <v>0</v>
      </c>
      <c r="Q222" s="153"/>
      <c r="R222" s="51"/>
      <c r="S222" s="51"/>
      <c r="T222" s="51"/>
    </row>
    <row r="223" spans="1:20" ht="47.25">
      <c r="A223" s="63"/>
      <c r="B223" s="72"/>
      <c r="C223" s="61" t="s">
        <v>2136</v>
      </c>
      <c r="D223" s="72" t="s">
        <v>2163</v>
      </c>
      <c r="E223" s="63" t="s">
        <v>300</v>
      </c>
      <c r="F223" s="73">
        <v>45</v>
      </c>
      <c r="G223" s="64" t="str">
        <f t="shared" si="9"/>
        <v>K</v>
      </c>
      <c r="H223" s="73">
        <v>205</v>
      </c>
      <c r="I223" s="63">
        <v>45</v>
      </c>
      <c r="J223" s="63">
        <v>2</v>
      </c>
      <c r="K223" s="63">
        <v>3</v>
      </c>
      <c r="L223" s="63" t="s">
        <v>367</v>
      </c>
      <c r="M223" s="63" t="str">
        <f t="shared" si="2"/>
        <v>T</v>
      </c>
      <c r="N223" s="63" t="s">
        <v>2164</v>
      </c>
      <c r="O223" s="63" t="s">
        <v>2165</v>
      </c>
      <c r="P223" s="63">
        <v>0</v>
      </c>
      <c r="Q223" s="63"/>
      <c r="R223" s="51"/>
      <c r="S223" s="51"/>
      <c r="T223" s="51"/>
    </row>
    <row r="224" spans="1:20" ht="31.5">
      <c r="A224" s="153"/>
      <c r="B224" s="154"/>
      <c r="C224" s="155" t="s">
        <v>2136</v>
      </c>
      <c r="D224" s="154" t="s">
        <v>2166</v>
      </c>
      <c r="E224" s="153" t="s">
        <v>300</v>
      </c>
      <c r="F224" s="160">
        <v>41</v>
      </c>
      <c r="G224" s="156" t="str">
        <f t="shared" si="9"/>
        <v>K</v>
      </c>
      <c r="H224" s="160">
        <v>165</v>
      </c>
      <c r="I224" s="153">
        <v>41</v>
      </c>
      <c r="J224" s="153">
        <v>2</v>
      </c>
      <c r="K224" s="153">
        <v>4</v>
      </c>
      <c r="L224" s="153" t="s">
        <v>311</v>
      </c>
      <c r="M224" s="153" t="str">
        <f t="shared" si="2"/>
        <v>X</v>
      </c>
      <c r="N224" s="153" t="s">
        <v>2167</v>
      </c>
      <c r="O224" s="153" t="s">
        <v>1174</v>
      </c>
      <c r="P224" s="153">
        <v>0</v>
      </c>
      <c r="Q224" s="153"/>
      <c r="R224" s="51"/>
      <c r="S224" s="51"/>
      <c r="T224" s="51"/>
    </row>
    <row r="225" spans="1:20">
      <c r="A225" s="63"/>
      <c r="B225" s="72"/>
      <c r="C225" s="61" t="s">
        <v>2136</v>
      </c>
      <c r="D225" s="72" t="s">
        <v>2168</v>
      </c>
      <c r="E225" s="63" t="s">
        <v>300</v>
      </c>
      <c r="F225" s="73">
        <v>72</v>
      </c>
      <c r="G225" s="64" t="str">
        <f t="shared" si="9"/>
        <v>K</v>
      </c>
      <c r="H225" s="73">
        <v>388</v>
      </c>
      <c r="I225" s="63">
        <v>72</v>
      </c>
      <c r="J225" s="63">
        <v>50</v>
      </c>
      <c r="K225" s="63">
        <v>16</v>
      </c>
      <c r="L225" s="63" t="s">
        <v>2158</v>
      </c>
      <c r="M225" s="63" t="str">
        <f t="shared" si="2"/>
        <v>T</v>
      </c>
      <c r="N225" s="63" t="s">
        <v>2145</v>
      </c>
      <c r="O225" s="63" t="s">
        <v>2169</v>
      </c>
      <c r="P225" s="63">
        <v>0</v>
      </c>
      <c r="Q225" s="63"/>
      <c r="R225" s="51"/>
      <c r="S225" s="51"/>
      <c r="T225" s="51"/>
    </row>
    <row r="226" spans="1:20">
      <c r="A226" s="153"/>
      <c r="B226" s="154"/>
      <c r="C226" s="155" t="s">
        <v>2136</v>
      </c>
      <c r="D226" s="154" t="s">
        <v>2170</v>
      </c>
      <c r="E226" s="153" t="s">
        <v>300</v>
      </c>
      <c r="F226" s="160">
        <v>77</v>
      </c>
      <c r="G226" s="156" t="str">
        <f t="shared" si="9"/>
        <v>K</v>
      </c>
      <c r="H226" s="160">
        <v>409</v>
      </c>
      <c r="I226" s="153">
        <v>77</v>
      </c>
      <c r="J226" s="153">
        <v>60</v>
      </c>
      <c r="K226" s="153">
        <v>9</v>
      </c>
      <c r="L226" s="153" t="s">
        <v>290</v>
      </c>
      <c r="M226" s="153" t="str">
        <f t="shared" si="2"/>
        <v>C</v>
      </c>
      <c r="N226" s="153" t="s">
        <v>2145</v>
      </c>
      <c r="O226" s="153" t="s">
        <v>2171</v>
      </c>
      <c r="P226" s="153">
        <v>0</v>
      </c>
      <c r="Q226" s="153"/>
      <c r="R226" s="51"/>
      <c r="S226" s="51"/>
      <c r="T226" s="51"/>
    </row>
    <row r="227" spans="1:20">
      <c r="A227" s="63"/>
      <c r="B227" s="72"/>
      <c r="C227" s="61" t="s">
        <v>2136</v>
      </c>
      <c r="D227" s="72" t="s">
        <v>2172</v>
      </c>
      <c r="E227" s="63" t="s">
        <v>300</v>
      </c>
      <c r="F227" s="73">
        <v>42</v>
      </c>
      <c r="G227" s="64" t="str">
        <f t="shared" si="9"/>
        <v>K</v>
      </c>
      <c r="H227" s="73">
        <v>230</v>
      </c>
      <c r="I227" s="63">
        <v>42</v>
      </c>
      <c r="J227" s="63">
        <v>27</v>
      </c>
      <c r="K227" s="63">
        <v>8</v>
      </c>
      <c r="L227" s="63" t="s">
        <v>367</v>
      </c>
      <c r="M227" s="63" t="str">
        <f t="shared" si="2"/>
        <v>T</v>
      </c>
      <c r="N227" s="63" t="s">
        <v>2145</v>
      </c>
      <c r="O227" s="63" t="s">
        <v>2173</v>
      </c>
      <c r="P227" s="63">
        <v>0</v>
      </c>
      <c r="Q227" s="63"/>
      <c r="R227" s="51"/>
      <c r="S227" s="51"/>
      <c r="T227" s="51"/>
    </row>
    <row r="228" spans="1:20" ht="31.5">
      <c r="A228" s="153"/>
      <c r="B228" s="154"/>
      <c r="C228" s="155" t="s">
        <v>2136</v>
      </c>
      <c r="D228" s="154" t="s">
        <v>2174</v>
      </c>
      <c r="E228" s="153" t="s">
        <v>300</v>
      </c>
      <c r="F228" s="160">
        <v>69</v>
      </c>
      <c r="G228" s="156" t="str">
        <f t="shared" si="9"/>
        <v>K</v>
      </c>
      <c r="H228" s="160">
        <v>356</v>
      </c>
      <c r="I228" s="153">
        <v>69</v>
      </c>
      <c r="J228" s="153">
        <v>20</v>
      </c>
      <c r="K228" s="153">
        <v>14</v>
      </c>
      <c r="L228" s="153" t="s">
        <v>318</v>
      </c>
      <c r="M228" s="153" t="str">
        <f t="shared" si="2"/>
        <v>X</v>
      </c>
      <c r="N228" s="153" t="s">
        <v>2175</v>
      </c>
      <c r="O228" s="153" t="s">
        <v>1819</v>
      </c>
      <c r="P228" s="153">
        <v>0</v>
      </c>
      <c r="Q228" s="153"/>
      <c r="R228" s="51"/>
      <c r="S228" s="51"/>
      <c r="T228" s="51"/>
    </row>
    <row r="229" spans="1:20" ht="31.5">
      <c r="A229" s="63"/>
      <c r="B229" s="72"/>
      <c r="C229" s="61" t="s">
        <v>2136</v>
      </c>
      <c r="D229" s="72" t="s">
        <v>2176</v>
      </c>
      <c r="E229" s="63" t="s">
        <v>300</v>
      </c>
      <c r="F229" s="73">
        <v>86</v>
      </c>
      <c r="G229" s="64" t="str">
        <f t="shared" si="9"/>
        <v>K</v>
      </c>
      <c r="H229" s="73">
        <v>385</v>
      </c>
      <c r="I229" s="63">
        <v>85</v>
      </c>
      <c r="J229" s="63">
        <v>0</v>
      </c>
      <c r="K229" s="63">
        <v>4</v>
      </c>
      <c r="L229" s="63" t="s">
        <v>460</v>
      </c>
      <c r="M229" s="63" t="str">
        <f t="shared" si="2"/>
        <v>X</v>
      </c>
      <c r="N229" s="63" t="s">
        <v>2177</v>
      </c>
      <c r="O229" s="63" t="s">
        <v>513</v>
      </c>
      <c r="P229" s="63">
        <v>0</v>
      </c>
      <c r="Q229" s="63"/>
      <c r="R229" s="51"/>
      <c r="S229" s="51"/>
      <c r="T229" s="51"/>
    </row>
    <row r="230" spans="1:20">
      <c r="A230" s="153"/>
      <c r="B230" s="154"/>
      <c r="C230" s="155" t="s">
        <v>2136</v>
      </c>
      <c r="D230" s="154" t="s">
        <v>2178</v>
      </c>
      <c r="E230" s="153" t="s">
        <v>300</v>
      </c>
      <c r="F230" s="160">
        <v>92</v>
      </c>
      <c r="G230" s="156" t="str">
        <f t="shared" si="9"/>
        <v>K</v>
      </c>
      <c r="H230" s="160">
        <v>462</v>
      </c>
      <c r="I230" s="153">
        <v>92</v>
      </c>
      <c r="J230" s="153">
        <v>55</v>
      </c>
      <c r="K230" s="153">
        <v>20</v>
      </c>
      <c r="L230" s="153" t="s">
        <v>290</v>
      </c>
      <c r="M230" s="153" t="str">
        <f t="shared" si="2"/>
        <v>C</v>
      </c>
      <c r="N230" s="153" t="s">
        <v>2145</v>
      </c>
      <c r="O230" s="153" t="s">
        <v>1180</v>
      </c>
      <c r="P230" s="153">
        <v>0</v>
      </c>
      <c r="Q230" s="153"/>
      <c r="R230" s="51"/>
      <c r="S230" s="51"/>
      <c r="T230" s="51"/>
    </row>
    <row r="231" spans="1:20">
      <c r="A231" s="63"/>
      <c r="B231" s="72"/>
      <c r="C231" s="61" t="s">
        <v>2136</v>
      </c>
      <c r="D231" s="72" t="s">
        <v>2179</v>
      </c>
      <c r="E231" s="63" t="s">
        <v>300</v>
      </c>
      <c r="F231" s="73">
        <v>94</v>
      </c>
      <c r="G231" s="64" t="str">
        <f t="shared" si="9"/>
        <v>K</v>
      </c>
      <c r="H231" s="73">
        <v>449</v>
      </c>
      <c r="I231" s="63">
        <v>94</v>
      </c>
      <c r="J231" s="63">
        <v>55</v>
      </c>
      <c r="K231" s="63">
        <v>32</v>
      </c>
      <c r="L231" s="63" t="s">
        <v>543</v>
      </c>
      <c r="M231" s="63" t="str">
        <f t="shared" si="2"/>
        <v>X</v>
      </c>
      <c r="N231" s="63" t="s">
        <v>2180</v>
      </c>
      <c r="O231" s="63" t="s">
        <v>1180</v>
      </c>
      <c r="P231" s="63">
        <v>0</v>
      </c>
      <c r="Q231" s="63"/>
      <c r="R231" s="51"/>
      <c r="S231" s="51"/>
      <c r="T231" s="51"/>
    </row>
    <row r="232" spans="1:20">
      <c r="A232" s="153"/>
      <c r="B232" s="154"/>
      <c r="C232" s="155" t="s">
        <v>2136</v>
      </c>
      <c r="D232" s="154" t="s">
        <v>2181</v>
      </c>
      <c r="E232" s="153" t="s">
        <v>300</v>
      </c>
      <c r="F232" s="160">
        <v>79</v>
      </c>
      <c r="G232" s="156" t="str">
        <f t="shared" si="9"/>
        <v>K</v>
      </c>
      <c r="H232" s="160">
        <v>342</v>
      </c>
      <c r="I232" s="153">
        <v>79</v>
      </c>
      <c r="J232" s="153">
        <v>56</v>
      </c>
      <c r="K232" s="153">
        <v>14</v>
      </c>
      <c r="L232" s="153" t="s">
        <v>290</v>
      </c>
      <c r="M232" s="153" t="str">
        <f t="shared" si="2"/>
        <v>C</v>
      </c>
      <c r="N232" s="153" t="s">
        <v>2180</v>
      </c>
      <c r="O232" s="153" t="s">
        <v>1853</v>
      </c>
      <c r="P232" s="153">
        <v>0</v>
      </c>
      <c r="Q232" s="153"/>
      <c r="R232" s="51"/>
      <c r="S232" s="51"/>
      <c r="T232" s="51"/>
    </row>
    <row r="233" spans="1:20" ht="47.25">
      <c r="A233" s="63"/>
      <c r="B233" s="72"/>
      <c r="C233" s="61" t="s">
        <v>2136</v>
      </c>
      <c r="D233" s="72" t="s">
        <v>2182</v>
      </c>
      <c r="E233" s="63" t="s">
        <v>300</v>
      </c>
      <c r="F233" s="73">
        <v>92</v>
      </c>
      <c r="G233" s="64" t="str">
        <f t="shared" si="9"/>
        <v>K</v>
      </c>
      <c r="H233" s="73">
        <v>438</v>
      </c>
      <c r="I233" s="63">
        <v>9</v>
      </c>
      <c r="J233" s="63">
        <v>25</v>
      </c>
      <c r="K233" s="63">
        <v>16</v>
      </c>
      <c r="L233" s="63" t="s">
        <v>301</v>
      </c>
      <c r="M233" s="63" t="str">
        <f t="shared" si="2"/>
        <v>X</v>
      </c>
      <c r="N233" s="63" t="s">
        <v>2183</v>
      </c>
      <c r="O233" s="63" t="s">
        <v>1204</v>
      </c>
      <c r="P233" s="63">
        <v>0</v>
      </c>
      <c r="Q233" s="63"/>
      <c r="R233" s="51"/>
      <c r="S233" s="51"/>
      <c r="T233" s="51"/>
    </row>
    <row r="234" spans="1:20" ht="47.25">
      <c r="A234" s="153"/>
      <c r="B234" s="154"/>
      <c r="C234" s="155" t="s">
        <v>2136</v>
      </c>
      <c r="D234" s="154" t="s">
        <v>2184</v>
      </c>
      <c r="E234" s="153" t="s">
        <v>300</v>
      </c>
      <c r="F234" s="160">
        <v>101</v>
      </c>
      <c r="G234" s="156" t="str">
        <f t="shared" si="9"/>
        <v>K</v>
      </c>
      <c r="H234" s="160">
        <v>493</v>
      </c>
      <c r="I234" s="153">
        <v>101</v>
      </c>
      <c r="J234" s="153">
        <v>28</v>
      </c>
      <c r="K234" s="153">
        <v>14</v>
      </c>
      <c r="L234" s="153" t="s">
        <v>2185</v>
      </c>
      <c r="M234" s="153" t="str">
        <f t="shared" si="2"/>
        <v>T</v>
      </c>
      <c r="N234" s="153" t="s">
        <v>2186</v>
      </c>
      <c r="O234" s="153" t="s">
        <v>1939</v>
      </c>
      <c r="P234" s="153">
        <v>0</v>
      </c>
      <c r="Q234" s="153"/>
      <c r="R234" s="51"/>
      <c r="S234" s="51"/>
      <c r="T234" s="51"/>
    </row>
    <row r="235" spans="1:20">
      <c r="A235" s="63"/>
      <c r="B235" s="72"/>
      <c r="C235" s="61" t="s">
        <v>2136</v>
      </c>
      <c r="D235" s="72" t="s">
        <v>2187</v>
      </c>
      <c r="E235" s="63" t="s">
        <v>265</v>
      </c>
      <c r="F235" s="73">
        <v>116</v>
      </c>
      <c r="G235" s="64" t="str">
        <f t="shared" si="9"/>
        <v>K</v>
      </c>
      <c r="H235" s="73">
        <v>568</v>
      </c>
      <c r="I235" s="63">
        <v>116</v>
      </c>
      <c r="J235" s="63">
        <v>92</v>
      </c>
      <c r="K235" s="63">
        <v>17</v>
      </c>
      <c r="L235" s="63" t="s">
        <v>2185</v>
      </c>
      <c r="M235" s="63" t="str">
        <f t="shared" si="2"/>
        <v>T</v>
      </c>
      <c r="N235" s="63" t="s">
        <v>2145</v>
      </c>
      <c r="O235" s="63" t="s">
        <v>1778</v>
      </c>
      <c r="P235" s="63">
        <v>0</v>
      </c>
      <c r="Q235" s="63"/>
      <c r="R235" s="51"/>
      <c r="S235" s="51"/>
      <c r="T235" s="51"/>
    </row>
    <row r="236" spans="1:20" ht="47.25">
      <c r="A236" s="153"/>
      <c r="B236" s="154"/>
      <c r="C236" s="155" t="s">
        <v>2136</v>
      </c>
      <c r="D236" s="154" t="s">
        <v>2188</v>
      </c>
      <c r="E236" s="153" t="s">
        <v>265</v>
      </c>
      <c r="F236" s="160">
        <v>106</v>
      </c>
      <c r="G236" s="156" t="str">
        <f t="shared" si="9"/>
        <v>K</v>
      </c>
      <c r="H236" s="160">
        <v>490</v>
      </c>
      <c r="I236" s="153">
        <v>106</v>
      </c>
      <c r="J236" s="153">
        <v>1</v>
      </c>
      <c r="K236" s="153">
        <v>9</v>
      </c>
      <c r="L236" s="153" t="s">
        <v>2185</v>
      </c>
      <c r="M236" s="153" t="str">
        <f t="shared" si="2"/>
        <v>T</v>
      </c>
      <c r="N236" s="153" t="s">
        <v>2189</v>
      </c>
      <c r="O236" s="153" t="s">
        <v>1193</v>
      </c>
      <c r="P236" s="153">
        <v>0</v>
      </c>
      <c r="Q236" s="153"/>
      <c r="R236" s="51"/>
      <c r="S236" s="51"/>
      <c r="T236" s="51"/>
    </row>
    <row r="237" spans="1:20">
      <c r="A237" s="63"/>
      <c r="B237" s="72"/>
      <c r="C237" s="61" t="s">
        <v>2136</v>
      </c>
      <c r="D237" s="72" t="s">
        <v>2190</v>
      </c>
      <c r="E237" s="63" t="s">
        <v>300</v>
      </c>
      <c r="F237" s="73">
        <v>46</v>
      </c>
      <c r="G237" s="64" t="str">
        <f t="shared" si="9"/>
        <v>K</v>
      </c>
      <c r="H237" s="73">
        <v>211</v>
      </c>
      <c r="I237" s="63">
        <v>46</v>
      </c>
      <c r="J237" s="63">
        <v>30</v>
      </c>
      <c r="K237" s="63">
        <v>2</v>
      </c>
      <c r="L237" s="63" t="s">
        <v>290</v>
      </c>
      <c r="M237" s="63" t="str">
        <f t="shared" si="2"/>
        <v>C</v>
      </c>
      <c r="N237" s="63" t="s">
        <v>2145</v>
      </c>
      <c r="O237" s="63" t="s">
        <v>294</v>
      </c>
      <c r="P237" s="63">
        <v>0</v>
      </c>
      <c r="Q237" s="63"/>
      <c r="R237" s="51"/>
      <c r="S237" s="51"/>
      <c r="T237" s="51"/>
    </row>
    <row r="238" spans="1:20" ht="63">
      <c r="A238" s="153"/>
      <c r="B238" s="154"/>
      <c r="C238" s="155" t="s">
        <v>2136</v>
      </c>
      <c r="D238" s="154" t="s">
        <v>2191</v>
      </c>
      <c r="E238" s="153" t="s">
        <v>265</v>
      </c>
      <c r="F238" s="160">
        <v>100</v>
      </c>
      <c r="G238" s="156" t="str">
        <f t="shared" si="9"/>
        <v>K</v>
      </c>
      <c r="H238" s="160">
        <v>469</v>
      </c>
      <c r="I238" s="153">
        <v>100</v>
      </c>
      <c r="J238" s="153">
        <v>45</v>
      </c>
      <c r="K238" s="153">
        <v>34</v>
      </c>
      <c r="L238" s="153" t="s">
        <v>543</v>
      </c>
      <c r="M238" s="153" t="str">
        <f t="shared" si="2"/>
        <v>X</v>
      </c>
      <c r="N238" s="153" t="s">
        <v>2192</v>
      </c>
      <c r="O238" s="153" t="s">
        <v>1207</v>
      </c>
      <c r="P238" s="153">
        <v>0</v>
      </c>
      <c r="Q238" s="153"/>
      <c r="R238" s="51"/>
      <c r="S238" s="51"/>
      <c r="T238" s="51"/>
    </row>
    <row r="239" spans="1:20">
      <c r="A239" s="63"/>
      <c r="B239" s="72"/>
      <c r="C239" s="61" t="s">
        <v>2136</v>
      </c>
      <c r="D239" s="72" t="s">
        <v>2193</v>
      </c>
      <c r="E239" s="63" t="s">
        <v>300</v>
      </c>
      <c r="F239" s="73">
        <v>57</v>
      </c>
      <c r="G239" s="64" t="str">
        <f t="shared" si="9"/>
        <v>K</v>
      </c>
      <c r="H239" s="73">
        <v>286</v>
      </c>
      <c r="I239" s="63">
        <v>57</v>
      </c>
      <c r="J239" s="63">
        <v>51</v>
      </c>
      <c r="K239" s="63">
        <v>3</v>
      </c>
      <c r="L239" s="63" t="s">
        <v>2185</v>
      </c>
      <c r="M239" s="63" t="str">
        <f t="shared" si="2"/>
        <v>T</v>
      </c>
      <c r="N239" s="63" t="s">
        <v>2180</v>
      </c>
      <c r="O239" s="63" t="s">
        <v>1204</v>
      </c>
      <c r="P239" s="63">
        <v>0</v>
      </c>
      <c r="Q239" s="63"/>
      <c r="R239" s="51"/>
      <c r="S239" s="51"/>
      <c r="T239" s="51"/>
    </row>
    <row r="240" spans="1:20">
      <c r="A240" s="153"/>
      <c r="B240" s="154"/>
      <c r="C240" s="155" t="s">
        <v>2136</v>
      </c>
      <c r="D240" s="154" t="s">
        <v>2194</v>
      </c>
      <c r="E240" s="153" t="s">
        <v>300</v>
      </c>
      <c r="F240" s="160">
        <v>62</v>
      </c>
      <c r="G240" s="156" t="str">
        <f t="shared" si="9"/>
        <v>K</v>
      </c>
      <c r="H240" s="160">
        <v>310</v>
      </c>
      <c r="I240" s="153">
        <v>62</v>
      </c>
      <c r="J240" s="153">
        <v>35</v>
      </c>
      <c r="K240" s="153">
        <v>13</v>
      </c>
      <c r="L240" s="153" t="s">
        <v>290</v>
      </c>
      <c r="M240" s="153" t="str">
        <f t="shared" si="2"/>
        <v>C</v>
      </c>
      <c r="N240" s="153" t="s">
        <v>2180</v>
      </c>
      <c r="O240" s="153" t="s">
        <v>1180</v>
      </c>
      <c r="P240" s="153">
        <v>0</v>
      </c>
      <c r="Q240" s="153"/>
      <c r="R240" s="51"/>
      <c r="S240" s="51"/>
      <c r="T240" s="51"/>
    </row>
    <row r="241" spans="1:20" ht="47.25">
      <c r="A241" s="63"/>
      <c r="B241" s="72"/>
      <c r="C241" s="61" t="s">
        <v>2136</v>
      </c>
      <c r="D241" s="72" t="s">
        <v>2195</v>
      </c>
      <c r="E241" s="63" t="s">
        <v>265</v>
      </c>
      <c r="F241" s="73">
        <v>120</v>
      </c>
      <c r="G241" s="64" t="str">
        <f t="shared" si="9"/>
        <v>K</v>
      </c>
      <c r="H241" s="73">
        <v>578</v>
      </c>
      <c r="I241" s="63">
        <v>120</v>
      </c>
      <c r="J241" s="63">
        <v>38</v>
      </c>
      <c r="K241" s="63">
        <v>16</v>
      </c>
      <c r="L241" s="63" t="s">
        <v>2185</v>
      </c>
      <c r="M241" s="63" t="str">
        <f t="shared" si="2"/>
        <v>T</v>
      </c>
      <c r="N241" s="63" t="s">
        <v>2196</v>
      </c>
      <c r="O241" s="63" t="s">
        <v>1772</v>
      </c>
      <c r="P241" s="63">
        <v>0</v>
      </c>
      <c r="Q241" s="63"/>
      <c r="R241" s="51"/>
      <c r="S241" s="51"/>
      <c r="T241" s="51"/>
    </row>
    <row r="242" spans="1:20" ht="47.25">
      <c r="A242" s="153"/>
      <c r="B242" s="154"/>
      <c r="C242" s="155" t="s">
        <v>2136</v>
      </c>
      <c r="D242" s="154" t="s">
        <v>2197</v>
      </c>
      <c r="E242" s="153" t="s">
        <v>300</v>
      </c>
      <c r="F242" s="160">
        <v>30</v>
      </c>
      <c r="G242" s="156" t="str">
        <f t="shared" si="9"/>
        <v>K</v>
      </c>
      <c r="H242" s="160">
        <v>148</v>
      </c>
      <c r="I242" s="153">
        <v>30</v>
      </c>
      <c r="J242" s="153">
        <v>6</v>
      </c>
      <c r="K242" s="153">
        <v>0</v>
      </c>
      <c r="L242" s="153" t="s">
        <v>290</v>
      </c>
      <c r="M242" s="153" t="str">
        <f t="shared" si="2"/>
        <v>C</v>
      </c>
      <c r="N242" s="153" t="s">
        <v>2198</v>
      </c>
      <c r="O242" s="153" t="s">
        <v>498</v>
      </c>
      <c r="P242" s="153">
        <v>0</v>
      </c>
      <c r="Q242" s="153"/>
      <c r="R242" s="51"/>
      <c r="S242" s="51"/>
      <c r="T242" s="51"/>
    </row>
    <row r="243" spans="1:20" ht="31.5">
      <c r="A243" s="59">
        <f>IF(LEN(B243)=0,"",SUBTOTAL(3,$B$3:B243))</f>
        <v>9</v>
      </c>
      <c r="B243" s="60" t="s">
        <v>2199</v>
      </c>
      <c r="C243" s="61" t="s">
        <v>2199</v>
      </c>
      <c r="D243" s="72" t="s">
        <v>2200</v>
      </c>
      <c r="E243" s="63" t="s">
        <v>300</v>
      </c>
      <c r="F243" s="73">
        <v>60</v>
      </c>
      <c r="G243" s="64" t="str">
        <f t="shared" si="9"/>
        <v>K</v>
      </c>
      <c r="H243" s="73">
        <v>243</v>
      </c>
      <c r="I243" s="63">
        <v>60</v>
      </c>
      <c r="J243" s="63">
        <v>5</v>
      </c>
      <c r="K243" s="63">
        <v>11</v>
      </c>
      <c r="L243" s="63" t="s">
        <v>301</v>
      </c>
      <c r="M243" s="63" t="str">
        <f t="shared" si="2"/>
        <v>X</v>
      </c>
      <c r="N243" s="63" t="s">
        <v>2201</v>
      </c>
      <c r="O243" s="63" t="s">
        <v>1180</v>
      </c>
      <c r="P243" s="63">
        <v>0</v>
      </c>
      <c r="Q243" s="63"/>
      <c r="R243" s="51"/>
      <c r="S243" s="51"/>
      <c r="T243" s="51"/>
    </row>
    <row r="244" spans="1:20" ht="47.25">
      <c r="A244" s="153"/>
      <c r="B244" s="154"/>
      <c r="C244" s="155" t="s">
        <v>2199</v>
      </c>
      <c r="D244" s="154" t="s">
        <v>2202</v>
      </c>
      <c r="E244" s="153" t="s">
        <v>300</v>
      </c>
      <c r="F244" s="160">
        <v>76</v>
      </c>
      <c r="G244" s="156" t="str">
        <f t="shared" si="9"/>
        <v>K</v>
      </c>
      <c r="H244" s="160">
        <v>336</v>
      </c>
      <c r="I244" s="153">
        <v>76</v>
      </c>
      <c r="J244" s="153">
        <v>8</v>
      </c>
      <c r="K244" s="153">
        <v>2</v>
      </c>
      <c r="L244" s="153" t="s">
        <v>318</v>
      </c>
      <c r="M244" s="153" t="str">
        <f t="shared" si="2"/>
        <v>X</v>
      </c>
      <c r="N244" s="153" t="s">
        <v>2203</v>
      </c>
      <c r="O244" s="153" t="s">
        <v>1207</v>
      </c>
      <c r="P244" s="153">
        <v>0</v>
      </c>
      <c r="Q244" s="153"/>
      <c r="R244" s="51"/>
      <c r="S244" s="51"/>
      <c r="T244" s="51"/>
    </row>
    <row r="245" spans="1:20">
      <c r="A245" s="63"/>
      <c r="B245" s="72"/>
      <c r="C245" s="61" t="s">
        <v>2199</v>
      </c>
      <c r="D245" s="72" t="s">
        <v>2204</v>
      </c>
      <c r="E245" s="63" t="s">
        <v>300</v>
      </c>
      <c r="F245" s="73">
        <v>18</v>
      </c>
      <c r="G245" s="64" t="str">
        <f t="shared" si="9"/>
        <v>K</v>
      </c>
      <c r="H245" s="73">
        <v>67</v>
      </c>
      <c r="I245" s="63">
        <v>18</v>
      </c>
      <c r="J245" s="63">
        <v>3</v>
      </c>
      <c r="K245" s="63">
        <v>0</v>
      </c>
      <c r="L245" s="63" t="s">
        <v>2205</v>
      </c>
      <c r="M245" s="63" t="str">
        <f t="shared" si="2"/>
        <v>X</v>
      </c>
      <c r="N245" s="63" t="s">
        <v>2206</v>
      </c>
      <c r="O245" s="63" t="s">
        <v>1853</v>
      </c>
      <c r="P245" s="63">
        <v>0</v>
      </c>
      <c r="Q245" s="63"/>
      <c r="R245" s="51"/>
      <c r="S245" s="51"/>
      <c r="T245" s="51"/>
    </row>
    <row r="246" spans="1:20" ht="47.25">
      <c r="A246" s="153"/>
      <c r="B246" s="154"/>
      <c r="C246" s="155" t="s">
        <v>2199</v>
      </c>
      <c r="D246" s="154" t="s">
        <v>2207</v>
      </c>
      <c r="E246" s="153" t="s">
        <v>300</v>
      </c>
      <c r="F246" s="160">
        <v>49</v>
      </c>
      <c r="G246" s="156" t="str">
        <f t="shared" si="9"/>
        <v>K</v>
      </c>
      <c r="H246" s="160">
        <v>195</v>
      </c>
      <c r="I246" s="153">
        <v>48</v>
      </c>
      <c r="J246" s="153">
        <v>7</v>
      </c>
      <c r="K246" s="153">
        <v>1</v>
      </c>
      <c r="L246" s="153" t="s">
        <v>311</v>
      </c>
      <c r="M246" s="153" t="str">
        <f t="shared" si="2"/>
        <v>X</v>
      </c>
      <c r="N246" s="153" t="s">
        <v>2208</v>
      </c>
      <c r="O246" s="153" t="s">
        <v>1183</v>
      </c>
      <c r="P246" s="153">
        <v>0</v>
      </c>
      <c r="Q246" s="153"/>
      <c r="R246" s="51"/>
      <c r="S246" s="51"/>
      <c r="T246" s="51"/>
    </row>
    <row r="247" spans="1:20" ht="63">
      <c r="A247" s="63"/>
      <c r="B247" s="72"/>
      <c r="C247" s="61" t="s">
        <v>2199</v>
      </c>
      <c r="D247" s="72" t="s">
        <v>2209</v>
      </c>
      <c r="E247" s="63" t="s">
        <v>300</v>
      </c>
      <c r="F247" s="73">
        <v>39</v>
      </c>
      <c r="G247" s="64" t="str">
        <f t="shared" si="9"/>
        <v>K</v>
      </c>
      <c r="H247" s="73">
        <v>173</v>
      </c>
      <c r="I247" s="63">
        <v>35</v>
      </c>
      <c r="J247" s="63">
        <v>2</v>
      </c>
      <c r="K247" s="63">
        <v>0</v>
      </c>
      <c r="L247" s="63" t="s">
        <v>311</v>
      </c>
      <c r="M247" s="63" t="str">
        <f t="shared" si="2"/>
        <v>X</v>
      </c>
      <c r="N247" s="63" t="s">
        <v>2210</v>
      </c>
      <c r="O247" s="63" t="s">
        <v>1197</v>
      </c>
      <c r="P247" s="63">
        <v>0</v>
      </c>
      <c r="Q247" s="63"/>
      <c r="R247" s="51"/>
      <c r="S247" s="51"/>
      <c r="T247" s="51"/>
    </row>
    <row r="248" spans="1:20" ht="47.25">
      <c r="A248" s="153"/>
      <c r="B248" s="154"/>
      <c r="C248" s="155" t="s">
        <v>2199</v>
      </c>
      <c r="D248" s="154" t="s">
        <v>2211</v>
      </c>
      <c r="E248" s="153" t="s">
        <v>300</v>
      </c>
      <c r="F248" s="160">
        <v>53</v>
      </c>
      <c r="G248" s="156" t="str">
        <f t="shared" si="9"/>
        <v>K</v>
      </c>
      <c r="H248" s="160">
        <v>210</v>
      </c>
      <c r="I248" s="153">
        <v>47</v>
      </c>
      <c r="J248" s="153">
        <v>3</v>
      </c>
      <c r="K248" s="153">
        <v>3</v>
      </c>
      <c r="L248" s="153" t="s">
        <v>274</v>
      </c>
      <c r="M248" s="153" t="str">
        <f t="shared" si="2"/>
        <v>X</v>
      </c>
      <c r="N248" s="153" t="s">
        <v>2212</v>
      </c>
      <c r="O248" s="153" t="s">
        <v>272</v>
      </c>
      <c r="P248" s="153">
        <v>0</v>
      </c>
      <c r="Q248" s="153"/>
      <c r="R248" s="51"/>
      <c r="S248" s="51"/>
      <c r="T248" s="51"/>
    </row>
    <row r="249" spans="1:20" ht="63">
      <c r="A249" s="63"/>
      <c r="B249" s="72"/>
      <c r="C249" s="61" t="s">
        <v>2199</v>
      </c>
      <c r="D249" s="72" t="s">
        <v>2213</v>
      </c>
      <c r="E249" s="63" t="s">
        <v>300</v>
      </c>
      <c r="F249" s="73">
        <v>96</v>
      </c>
      <c r="G249" s="64" t="str">
        <f t="shared" si="9"/>
        <v>K</v>
      </c>
      <c r="H249" s="73">
        <v>396</v>
      </c>
      <c r="I249" s="63">
        <v>84</v>
      </c>
      <c r="J249" s="63">
        <v>3</v>
      </c>
      <c r="K249" s="63">
        <v>3</v>
      </c>
      <c r="L249" s="63" t="s">
        <v>274</v>
      </c>
      <c r="M249" s="63" t="str">
        <f t="shared" si="2"/>
        <v>X</v>
      </c>
      <c r="N249" s="63" t="s">
        <v>2214</v>
      </c>
      <c r="O249" s="89" t="s">
        <v>1197</v>
      </c>
      <c r="P249" s="63">
        <v>0</v>
      </c>
      <c r="Q249" s="63"/>
      <c r="R249" s="51"/>
      <c r="S249" s="51"/>
      <c r="T249" s="51"/>
    </row>
    <row r="250" spans="1:20" ht="47.25">
      <c r="A250" s="153"/>
      <c r="B250" s="154"/>
      <c r="C250" s="155" t="s">
        <v>2199</v>
      </c>
      <c r="D250" s="154" t="s">
        <v>1884</v>
      </c>
      <c r="E250" s="153" t="s">
        <v>300</v>
      </c>
      <c r="F250" s="160">
        <v>96</v>
      </c>
      <c r="G250" s="156" t="str">
        <f t="shared" si="9"/>
        <v>K</v>
      </c>
      <c r="H250" s="160">
        <v>410</v>
      </c>
      <c r="I250" s="153">
        <v>86</v>
      </c>
      <c r="J250" s="153">
        <v>0</v>
      </c>
      <c r="K250" s="153">
        <v>9</v>
      </c>
      <c r="L250" s="153" t="s">
        <v>351</v>
      </c>
      <c r="M250" s="153" t="str">
        <f t="shared" si="2"/>
        <v>X</v>
      </c>
      <c r="N250" s="153" t="s">
        <v>2215</v>
      </c>
      <c r="O250" s="153" t="s">
        <v>1174</v>
      </c>
      <c r="P250" s="153">
        <v>0</v>
      </c>
      <c r="Q250" s="153"/>
      <c r="R250" s="51"/>
      <c r="S250" s="51"/>
      <c r="T250" s="51"/>
    </row>
    <row r="251" spans="1:20" ht="63">
      <c r="A251" s="63"/>
      <c r="B251" s="72"/>
      <c r="C251" s="61" t="s">
        <v>2199</v>
      </c>
      <c r="D251" s="72" t="s">
        <v>2216</v>
      </c>
      <c r="E251" s="63" t="s">
        <v>300</v>
      </c>
      <c r="F251" s="73">
        <v>38</v>
      </c>
      <c r="G251" s="64" t="str">
        <f t="shared" si="9"/>
        <v>K</v>
      </c>
      <c r="H251" s="73">
        <v>168</v>
      </c>
      <c r="I251" s="63">
        <v>33</v>
      </c>
      <c r="J251" s="63">
        <v>2</v>
      </c>
      <c r="K251" s="63">
        <v>1</v>
      </c>
      <c r="L251" s="63" t="s">
        <v>351</v>
      </c>
      <c r="M251" s="63" t="str">
        <f t="shared" si="2"/>
        <v>X</v>
      </c>
      <c r="N251" s="63" t="s">
        <v>2217</v>
      </c>
      <c r="O251" s="63" t="s">
        <v>1180</v>
      </c>
      <c r="P251" s="63">
        <v>0</v>
      </c>
      <c r="Q251" s="63"/>
      <c r="R251" s="51"/>
      <c r="S251" s="51"/>
      <c r="T251" s="51"/>
    </row>
    <row r="252" spans="1:20" ht="31.5">
      <c r="A252" s="153"/>
      <c r="B252" s="154"/>
      <c r="C252" s="155" t="s">
        <v>2199</v>
      </c>
      <c r="D252" s="154" t="s">
        <v>2218</v>
      </c>
      <c r="E252" s="153" t="s">
        <v>265</v>
      </c>
      <c r="F252" s="160">
        <v>145</v>
      </c>
      <c r="G252" s="156" t="str">
        <f t="shared" si="9"/>
        <v>K</v>
      </c>
      <c r="H252" s="160">
        <v>571</v>
      </c>
      <c r="I252" s="153">
        <v>130</v>
      </c>
      <c r="J252" s="153">
        <v>3</v>
      </c>
      <c r="K252" s="153">
        <v>2</v>
      </c>
      <c r="L252" s="153" t="s">
        <v>301</v>
      </c>
      <c r="M252" s="153" t="str">
        <f t="shared" si="2"/>
        <v>X</v>
      </c>
      <c r="N252" s="153" t="s">
        <v>2219</v>
      </c>
      <c r="O252" s="153" t="s">
        <v>1210</v>
      </c>
      <c r="P252" s="153">
        <v>0</v>
      </c>
      <c r="Q252" s="153"/>
      <c r="R252" s="51"/>
      <c r="S252" s="51"/>
      <c r="T252" s="51"/>
    </row>
    <row r="253" spans="1:20" ht="31.5">
      <c r="A253" s="63"/>
      <c r="B253" s="72"/>
      <c r="C253" s="61" t="s">
        <v>2199</v>
      </c>
      <c r="D253" s="72" t="s">
        <v>2220</v>
      </c>
      <c r="E253" s="63" t="s">
        <v>265</v>
      </c>
      <c r="F253" s="73">
        <v>108</v>
      </c>
      <c r="G253" s="64" t="str">
        <f t="shared" si="9"/>
        <v>K</v>
      </c>
      <c r="H253" s="73">
        <v>406</v>
      </c>
      <c r="I253" s="63">
        <v>107</v>
      </c>
      <c r="J253" s="63">
        <v>4</v>
      </c>
      <c r="K253" s="63">
        <v>2</v>
      </c>
      <c r="L253" s="63" t="s">
        <v>301</v>
      </c>
      <c r="M253" s="63" t="str">
        <f t="shared" si="2"/>
        <v>X</v>
      </c>
      <c r="N253" s="63" t="s">
        <v>2221</v>
      </c>
      <c r="O253" s="63" t="s">
        <v>1180</v>
      </c>
      <c r="P253" s="63">
        <v>0</v>
      </c>
      <c r="Q253" s="63"/>
      <c r="R253" s="51"/>
      <c r="S253" s="51"/>
      <c r="T253" s="51"/>
    </row>
    <row r="254" spans="1:20">
      <c r="A254" s="153"/>
      <c r="B254" s="154"/>
      <c r="C254" s="155" t="s">
        <v>2199</v>
      </c>
      <c r="D254" s="154" t="s">
        <v>2002</v>
      </c>
      <c r="E254" s="153" t="s">
        <v>265</v>
      </c>
      <c r="F254" s="160">
        <v>115</v>
      </c>
      <c r="G254" s="156" t="str">
        <f t="shared" si="9"/>
        <v>K</v>
      </c>
      <c r="H254" s="160">
        <v>460</v>
      </c>
      <c r="I254" s="153">
        <v>115</v>
      </c>
      <c r="J254" s="153">
        <v>4</v>
      </c>
      <c r="K254" s="153">
        <v>2</v>
      </c>
      <c r="L254" s="153" t="s">
        <v>543</v>
      </c>
      <c r="M254" s="153" t="str">
        <f t="shared" si="2"/>
        <v>X</v>
      </c>
      <c r="N254" s="153" t="s">
        <v>2156</v>
      </c>
      <c r="O254" s="153" t="s">
        <v>1778</v>
      </c>
      <c r="P254" s="153">
        <v>0</v>
      </c>
      <c r="Q254" s="153"/>
      <c r="R254" s="51"/>
      <c r="S254" s="51"/>
      <c r="T254" s="51"/>
    </row>
    <row r="255" spans="1:20" ht="31.5">
      <c r="A255" s="63"/>
      <c r="B255" s="72"/>
      <c r="C255" s="61" t="s">
        <v>2199</v>
      </c>
      <c r="D255" s="72" t="s">
        <v>2222</v>
      </c>
      <c r="E255" s="63" t="s">
        <v>300</v>
      </c>
      <c r="F255" s="73">
        <v>48</v>
      </c>
      <c r="G255" s="64" t="str">
        <f t="shared" si="9"/>
        <v>K</v>
      </c>
      <c r="H255" s="73">
        <v>179</v>
      </c>
      <c r="I255" s="63">
        <v>45</v>
      </c>
      <c r="J255" s="63">
        <v>2</v>
      </c>
      <c r="K255" s="63">
        <v>4</v>
      </c>
      <c r="L255" s="63" t="s">
        <v>351</v>
      </c>
      <c r="M255" s="63" t="str">
        <f t="shared" si="2"/>
        <v>X</v>
      </c>
      <c r="N255" s="63" t="s">
        <v>2223</v>
      </c>
      <c r="O255" s="63" t="s">
        <v>1183</v>
      </c>
      <c r="P255" s="63">
        <v>0</v>
      </c>
      <c r="Q255" s="63"/>
      <c r="R255" s="51"/>
      <c r="S255" s="51"/>
      <c r="T255" s="51"/>
    </row>
    <row r="256" spans="1:20">
      <c r="A256" s="153"/>
      <c r="B256" s="154"/>
      <c r="C256" s="155" t="s">
        <v>2199</v>
      </c>
      <c r="D256" s="154" t="s">
        <v>1887</v>
      </c>
      <c r="E256" s="153" t="s">
        <v>300</v>
      </c>
      <c r="F256" s="160">
        <v>71</v>
      </c>
      <c r="G256" s="156" t="str">
        <f t="shared" si="9"/>
        <v>K</v>
      </c>
      <c r="H256" s="160">
        <v>281</v>
      </c>
      <c r="I256" s="153">
        <v>71</v>
      </c>
      <c r="J256" s="153">
        <v>7</v>
      </c>
      <c r="K256" s="153">
        <v>9</v>
      </c>
      <c r="L256" s="153" t="s">
        <v>301</v>
      </c>
      <c r="M256" s="153" t="str">
        <f t="shared" si="2"/>
        <v>X</v>
      </c>
      <c r="N256" s="153" t="s">
        <v>2156</v>
      </c>
      <c r="O256" s="153" t="s">
        <v>1183</v>
      </c>
      <c r="P256" s="153">
        <v>0</v>
      </c>
      <c r="Q256" s="153"/>
      <c r="R256" s="51"/>
      <c r="S256" s="51"/>
      <c r="T256" s="51"/>
    </row>
    <row r="257" spans="1:20" ht="47.25">
      <c r="A257" s="63"/>
      <c r="B257" s="72"/>
      <c r="C257" s="61" t="s">
        <v>2199</v>
      </c>
      <c r="D257" s="72" t="s">
        <v>2224</v>
      </c>
      <c r="E257" s="63" t="s">
        <v>300</v>
      </c>
      <c r="F257" s="73">
        <v>91</v>
      </c>
      <c r="G257" s="64" t="str">
        <f t="shared" si="9"/>
        <v>K</v>
      </c>
      <c r="H257" s="73">
        <v>391</v>
      </c>
      <c r="I257" s="63">
        <v>87</v>
      </c>
      <c r="J257" s="63">
        <v>2</v>
      </c>
      <c r="K257" s="63">
        <v>2</v>
      </c>
      <c r="L257" s="63" t="s">
        <v>543</v>
      </c>
      <c r="M257" s="63" t="str">
        <f t="shared" si="2"/>
        <v>X</v>
      </c>
      <c r="N257" s="63" t="s">
        <v>2225</v>
      </c>
      <c r="O257" s="63" t="s">
        <v>294</v>
      </c>
      <c r="P257" s="63">
        <v>0</v>
      </c>
      <c r="Q257" s="63"/>
      <c r="R257" s="51"/>
      <c r="S257" s="51"/>
      <c r="T257" s="51"/>
    </row>
    <row r="258" spans="1:20" ht="31.5">
      <c r="A258" s="153" t="str">
        <f t="shared" ref="A258:A267" si="12">IF(LEN(B258)=0,"",SUBTOTAL(3,$B$3:B258))</f>
        <v/>
      </c>
      <c r="B258" s="154"/>
      <c r="C258" s="155" t="s">
        <v>2199</v>
      </c>
      <c r="D258" s="154" t="s">
        <v>2226</v>
      </c>
      <c r="E258" s="153" t="s">
        <v>270</v>
      </c>
      <c r="F258" s="160">
        <v>152</v>
      </c>
      <c r="G258" s="156" t="str">
        <f t="shared" si="9"/>
        <v>Đ</v>
      </c>
      <c r="H258" s="160">
        <v>641</v>
      </c>
      <c r="I258" s="153">
        <v>144</v>
      </c>
      <c r="J258" s="153">
        <v>4</v>
      </c>
      <c r="K258" s="153">
        <v>0</v>
      </c>
      <c r="L258" s="153" t="s">
        <v>274</v>
      </c>
      <c r="M258" s="153" t="str">
        <f t="shared" ref="M258:M512" si="13">LEFT(L258,1)</f>
        <v>X</v>
      </c>
      <c r="N258" s="153" t="s">
        <v>2227</v>
      </c>
      <c r="O258" s="153" t="s">
        <v>1197</v>
      </c>
      <c r="P258" s="153">
        <v>0</v>
      </c>
      <c r="Q258" s="153"/>
      <c r="R258" s="51"/>
      <c r="S258" s="51"/>
      <c r="T258" s="51"/>
    </row>
    <row r="259" spans="1:20" ht="47.25">
      <c r="A259" s="63" t="str">
        <f t="shared" si="12"/>
        <v/>
      </c>
      <c r="B259" s="72"/>
      <c r="C259" s="61" t="s">
        <v>2199</v>
      </c>
      <c r="D259" s="72" t="s">
        <v>2228</v>
      </c>
      <c r="E259" s="63" t="s">
        <v>300</v>
      </c>
      <c r="F259" s="73">
        <v>89</v>
      </c>
      <c r="G259" s="64" t="str">
        <f t="shared" si="9"/>
        <v>K</v>
      </c>
      <c r="H259" s="73">
        <v>356</v>
      </c>
      <c r="I259" s="63">
        <v>80</v>
      </c>
      <c r="J259" s="63">
        <v>1</v>
      </c>
      <c r="K259" s="63">
        <v>0</v>
      </c>
      <c r="L259" s="63" t="s">
        <v>543</v>
      </c>
      <c r="M259" s="63" t="str">
        <f t="shared" si="13"/>
        <v>X</v>
      </c>
      <c r="N259" s="63" t="s">
        <v>2229</v>
      </c>
      <c r="O259" s="63" t="s">
        <v>272</v>
      </c>
      <c r="P259" s="63">
        <v>0</v>
      </c>
      <c r="Q259" s="63"/>
      <c r="R259" s="51"/>
      <c r="S259" s="51"/>
      <c r="T259" s="51"/>
    </row>
    <row r="260" spans="1:20" ht="47.25">
      <c r="A260" s="153" t="str">
        <f t="shared" si="12"/>
        <v/>
      </c>
      <c r="B260" s="154"/>
      <c r="C260" s="155" t="s">
        <v>2199</v>
      </c>
      <c r="D260" s="154" t="s">
        <v>2230</v>
      </c>
      <c r="E260" s="153" t="s">
        <v>300</v>
      </c>
      <c r="F260" s="160">
        <v>98</v>
      </c>
      <c r="G260" s="156" t="str">
        <f t="shared" si="9"/>
        <v>K</v>
      </c>
      <c r="H260" s="160">
        <v>372</v>
      </c>
      <c r="I260" s="153">
        <v>89</v>
      </c>
      <c r="J260" s="153">
        <v>3</v>
      </c>
      <c r="K260" s="153">
        <v>1</v>
      </c>
      <c r="L260" s="153" t="s">
        <v>543</v>
      </c>
      <c r="M260" s="153" t="str">
        <f t="shared" si="13"/>
        <v>X</v>
      </c>
      <c r="N260" s="153" t="s">
        <v>2231</v>
      </c>
      <c r="O260" s="153" t="s">
        <v>281</v>
      </c>
      <c r="P260" s="153">
        <v>0</v>
      </c>
      <c r="Q260" s="153"/>
      <c r="R260" s="51"/>
      <c r="S260" s="51"/>
      <c r="T260" s="51"/>
    </row>
    <row r="261" spans="1:20" ht="47.25">
      <c r="A261" s="63" t="str">
        <f t="shared" si="12"/>
        <v/>
      </c>
      <c r="B261" s="72"/>
      <c r="C261" s="61" t="s">
        <v>2199</v>
      </c>
      <c r="D261" s="72" t="s">
        <v>2232</v>
      </c>
      <c r="E261" s="63" t="s">
        <v>265</v>
      </c>
      <c r="F261" s="73">
        <v>132</v>
      </c>
      <c r="G261" s="64" t="str">
        <f t="shared" si="9"/>
        <v>K</v>
      </c>
      <c r="H261" s="73">
        <v>526</v>
      </c>
      <c r="I261" s="63">
        <v>126</v>
      </c>
      <c r="J261" s="63">
        <v>5</v>
      </c>
      <c r="K261" s="63">
        <v>6</v>
      </c>
      <c r="L261" s="63" t="s">
        <v>543</v>
      </c>
      <c r="M261" s="63" t="str">
        <f t="shared" si="13"/>
        <v>X</v>
      </c>
      <c r="N261" s="63" t="s">
        <v>2233</v>
      </c>
      <c r="O261" s="63" t="s">
        <v>1207</v>
      </c>
      <c r="P261" s="63">
        <v>0</v>
      </c>
      <c r="Q261" s="63"/>
      <c r="R261" s="51"/>
      <c r="S261" s="51"/>
      <c r="T261" s="51"/>
    </row>
    <row r="262" spans="1:20" ht="31.5">
      <c r="A262" s="153" t="str">
        <f t="shared" si="12"/>
        <v/>
      </c>
      <c r="B262" s="154"/>
      <c r="C262" s="155" t="s">
        <v>2199</v>
      </c>
      <c r="D262" s="154" t="s">
        <v>2234</v>
      </c>
      <c r="E262" s="153" t="s">
        <v>300</v>
      </c>
      <c r="F262" s="160">
        <v>28</v>
      </c>
      <c r="G262" s="156" t="str">
        <f t="shared" si="9"/>
        <v>K</v>
      </c>
      <c r="H262" s="160">
        <v>124</v>
      </c>
      <c r="I262" s="153">
        <v>28</v>
      </c>
      <c r="J262" s="153">
        <v>12</v>
      </c>
      <c r="K262" s="153">
        <v>7</v>
      </c>
      <c r="L262" s="153" t="s">
        <v>565</v>
      </c>
      <c r="M262" s="153" t="str">
        <f t="shared" si="13"/>
        <v>X</v>
      </c>
      <c r="N262" s="153" t="s">
        <v>2235</v>
      </c>
      <c r="O262" s="153" t="s">
        <v>2236</v>
      </c>
      <c r="P262" s="153">
        <v>0</v>
      </c>
      <c r="Q262" s="153"/>
      <c r="R262" s="51"/>
      <c r="S262" s="51"/>
      <c r="T262" s="51"/>
    </row>
    <row r="263" spans="1:20" ht="31.5">
      <c r="A263" s="63" t="str">
        <f t="shared" si="12"/>
        <v/>
      </c>
      <c r="B263" s="72"/>
      <c r="C263" s="61" t="s">
        <v>2199</v>
      </c>
      <c r="D263" s="72" t="s">
        <v>2237</v>
      </c>
      <c r="E263" s="63" t="s">
        <v>300</v>
      </c>
      <c r="F263" s="73">
        <v>66</v>
      </c>
      <c r="G263" s="64" t="str">
        <f t="shared" si="9"/>
        <v>K</v>
      </c>
      <c r="H263" s="73">
        <v>264</v>
      </c>
      <c r="I263" s="63">
        <v>66</v>
      </c>
      <c r="J263" s="63">
        <v>1</v>
      </c>
      <c r="K263" s="63">
        <v>11</v>
      </c>
      <c r="L263" s="63" t="s">
        <v>318</v>
      </c>
      <c r="M263" s="63" t="str">
        <f t="shared" si="13"/>
        <v>X</v>
      </c>
      <c r="N263" s="63" t="s">
        <v>2238</v>
      </c>
      <c r="O263" s="63" t="s">
        <v>1843</v>
      </c>
      <c r="P263" s="63">
        <v>0</v>
      </c>
      <c r="Q263" s="63"/>
      <c r="R263" s="51"/>
      <c r="S263" s="51"/>
      <c r="T263" s="51"/>
    </row>
    <row r="264" spans="1:20" ht="47.25">
      <c r="A264" s="153" t="str">
        <f t="shared" si="12"/>
        <v/>
      </c>
      <c r="B264" s="154"/>
      <c r="C264" s="155" t="s">
        <v>2199</v>
      </c>
      <c r="D264" s="154" t="s">
        <v>2239</v>
      </c>
      <c r="E264" s="153" t="s">
        <v>265</v>
      </c>
      <c r="F264" s="160">
        <v>110</v>
      </c>
      <c r="G264" s="156" t="str">
        <f t="shared" si="9"/>
        <v>K</v>
      </c>
      <c r="H264" s="160">
        <v>459</v>
      </c>
      <c r="I264" s="153">
        <v>108</v>
      </c>
      <c r="J264" s="153">
        <v>9</v>
      </c>
      <c r="K264" s="153">
        <v>13</v>
      </c>
      <c r="L264" s="153" t="s">
        <v>543</v>
      </c>
      <c r="M264" s="153" t="str">
        <f t="shared" si="13"/>
        <v>X</v>
      </c>
      <c r="N264" s="153" t="s">
        <v>2240</v>
      </c>
      <c r="O264" s="153" t="s">
        <v>1843</v>
      </c>
      <c r="P264" s="153">
        <v>0</v>
      </c>
      <c r="Q264" s="153"/>
      <c r="R264" s="51"/>
      <c r="S264" s="51"/>
      <c r="T264" s="51"/>
    </row>
    <row r="265" spans="1:20" ht="31.5">
      <c r="A265" s="63" t="str">
        <f t="shared" si="12"/>
        <v/>
      </c>
      <c r="B265" s="72"/>
      <c r="C265" s="61" t="s">
        <v>2199</v>
      </c>
      <c r="D265" s="72" t="s">
        <v>2241</v>
      </c>
      <c r="E265" s="63" t="s">
        <v>300</v>
      </c>
      <c r="F265" s="73">
        <v>92</v>
      </c>
      <c r="G265" s="64" t="str">
        <f t="shared" si="9"/>
        <v>K</v>
      </c>
      <c r="H265" s="73">
        <v>408</v>
      </c>
      <c r="I265" s="63">
        <v>92</v>
      </c>
      <c r="J265" s="63">
        <v>7</v>
      </c>
      <c r="K265" s="63">
        <v>7</v>
      </c>
      <c r="L265" s="63" t="s">
        <v>318</v>
      </c>
      <c r="M265" s="63" t="str">
        <f t="shared" si="13"/>
        <v>X</v>
      </c>
      <c r="N265" s="63" t="s">
        <v>2242</v>
      </c>
      <c r="O265" s="63" t="s">
        <v>1833</v>
      </c>
      <c r="P265" s="63">
        <v>0</v>
      </c>
      <c r="Q265" s="63"/>
      <c r="R265" s="51"/>
      <c r="S265" s="51"/>
      <c r="T265" s="51"/>
    </row>
    <row r="266" spans="1:20" ht="31.5">
      <c r="A266" s="153" t="str">
        <f t="shared" si="12"/>
        <v/>
      </c>
      <c r="B266" s="154"/>
      <c r="C266" s="155" t="s">
        <v>2199</v>
      </c>
      <c r="D266" s="154" t="s">
        <v>2243</v>
      </c>
      <c r="E266" s="153" t="s">
        <v>265</v>
      </c>
      <c r="F266" s="160">
        <v>127</v>
      </c>
      <c r="G266" s="156" t="str">
        <f t="shared" si="9"/>
        <v>K</v>
      </c>
      <c r="H266" s="160">
        <v>499</v>
      </c>
      <c r="I266" s="153">
        <v>108</v>
      </c>
      <c r="J266" s="153">
        <v>5</v>
      </c>
      <c r="K266" s="153">
        <v>5</v>
      </c>
      <c r="L266" s="153" t="s">
        <v>318</v>
      </c>
      <c r="M266" s="153" t="str">
        <f t="shared" si="13"/>
        <v>X</v>
      </c>
      <c r="N266" s="153" t="s">
        <v>2244</v>
      </c>
      <c r="O266" s="153" t="s">
        <v>1843</v>
      </c>
      <c r="P266" s="153">
        <v>0</v>
      </c>
      <c r="Q266" s="153"/>
      <c r="R266" s="51"/>
      <c r="S266" s="51"/>
      <c r="T266" s="51"/>
    </row>
    <row r="267" spans="1:20" ht="31.5">
      <c r="A267" s="63" t="str">
        <f t="shared" si="12"/>
        <v/>
      </c>
      <c r="B267" s="72"/>
      <c r="C267" s="61" t="s">
        <v>2199</v>
      </c>
      <c r="D267" s="72" t="s">
        <v>2245</v>
      </c>
      <c r="E267" s="63" t="s">
        <v>265</v>
      </c>
      <c r="F267" s="73">
        <v>103</v>
      </c>
      <c r="G267" s="64" t="str">
        <f t="shared" si="9"/>
        <v>K</v>
      </c>
      <c r="H267" s="73">
        <v>426</v>
      </c>
      <c r="I267" s="63">
        <v>102</v>
      </c>
      <c r="J267" s="63">
        <v>5</v>
      </c>
      <c r="K267" s="63">
        <v>10</v>
      </c>
      <c r="L267" s="63" t="s">
        <v>318</v>
      </c>
      <c r="M267" s="63" t="str">
        <f t="shared" si="13"/>
        <v>X</v>
      </c>
      <c r="N267" s="63" t="s">
        <v>2246</v>
      </c>
      <c r="O267" s="63" t="s">
        <v>1794</v>
      </c>
      <c r="P267" s="63">
        <v>0</v>
      </c>
      <c r="Q267" s="63"/>
      <c r="R267" s="51"/>
      <c r="S267" s="51"/>
      <c r="T267" s="51"/>
    </row>
    <row r="268" spans="1:20" ht="63">
      <c r="A268" s="153"/>
      <c r="B268" s="154"/>
      <c r="C268" s="155" t="s">
        <v>2199</v>
      </c>
      <c r="D268" s="154" t="s">
        <v>2247</v>
      </c>
      <c r="E268" s="153" t="s">
        <v>300</v>
      </c>
      <c r="F268" s="160">
        <v>29</v>
      </c>
      <c r="G268" s="156" t="str">
        <f t="shared" si="9"/>
        <v>K</v>
      </c>
      <c r="H268" s="160">
        <v>134</v>
      </c>
      <c r="I268" s="153">
        <v>28</v>
      </c>
      <c r="J268" s="153">
        <v>6</v>
      </c>
      <c r="K268" s="153">
        <v>6</v>
      </c>
      <c r="L268" s="153" t="s">
        <v>311</v>
      </c>
      <c r="M268" s="153" t="str">
        <f t="shared" si="13"/>
        <v>X</v>
      </c>
      <c r="N268" s="153" t="s">
        <v>2248</v>
      </c>
      <c r="O268" s="153" t="s">
        <v>1792</v>
      </c>
      <c r="P268" s="153">
        <v>0</v>
      </c>
      <c r="Q268" s="153"/>
      <c r="R268" s="51"/>
      <c r="S268" s="51"/>
      <c r="T268" s="51"/>
    </row>
    <row r="269" spans="1:20" ht="31.5">
      <c r="A269" s="63"/>
      <c r="B269" s="72"/>
      <c r="C269" s="61" t="s">
        <v>2199</v>
      </c>
      <c r="D269" s="72" t="s">
        <v>2249</v>
      </c>
      <c r="E269" s="63" t="s">
        <v>300</v>
      </c>
      <c r="F269" s="73">
        <v>60</v>
      </c>
      <c r="G269" s="64" t="str">
        <f t="shared" si="9"/>
        <v>K</v>
      </c>
      <c r="H269" s="73">
        <v>219</v>
      </c>
      <c r="I269" s="63">
        <v>60</v>
      </c>
      <c r="J269" s="63">
        <v>1</v>
      </c>
      <c r="K269" s="63">
        <v>1</v>
      </c>
      <c r="L269" s="63" t="s">
        <v>351</v>
      </c>
      <c r="M269" s="63" t="str">
        <f t="shared" si="13"/>
        <v>X</v>
      </c>
      <c r="N269" s="63" t="s">
        <v>2250</v>
      </c>
      <c r="O269" s="63" t="s">
        <v>1193</v>
      </c>
      <c r="P269" s="63">
        <v>0</v>
      </c>
      <c r="Q269" s="63"/>
      <c r="R269" s="51"/>
      <c r="S269" s="51"/>
      <c r="T269" s="51"/>
    </row>
    <row r="270" spans="1:20" ht="47.25">
      <c r="A270" s="153"/>
      <c r="B270" s="154"/>
      <c r="C270" s="155" t="s">
        <v>2199</v>
      </c>
      <c r="D270" s="154" t="s">
        <v>2251</v>
      </c>
      <c r="E270" s="153" t="s">
        <v>300</v>
      </c>
      <c r="F270" s="160">
        <v>64</v>
      </c>
      <c r="G270" s="156" t="str">
        <f t="shared" si="9"/>
        <v>K</v>
      </c>
      <c r="H270" s="160">
        <v>256</v>
      </c>
      <c r="I270" s="153">
        <v>51</v>
      </c>
      <c r="J270" s="153">
        <v>2</v>
      </c>
      <c r="K270" s="153">
        <v>1</v>
      </c>
      <c r="L270" s="153" t="s">
        <v>318</v>
      </c>
      <c r="M270" s="153" t="str">
        <f t="shared" si="13"/>
        <v>X</v>
      </c>
      <c r="N270" s="153" t="s">
        <v>2252</v>
      </c>
      <c r="O270" s="153" t="s">
        <v>1218</v>
      </c>
      <c r="P270" s="153">
        <v>0</v>
      </c>
      <c r="Q270" s="153"/>
      <c r="R270" s="51"/>
      <c r="S270" s="51"/>
      <c r="T270" s="51"/>
    </row>
    <row r="271" spans="1:20" ht="31.5">
      <c r="A271" s="63"/>
      <c r="B271" s="72"/>
      <c r="C271" s="61" t="s">
        <v>2199</v>
      </c>
      <c r="D271" s="72" t="s">
        <v>2253</v>
      </c>
      <c r="E271" s="63" t="s">
        <v>300</v>
      </c>
      <c r="F271" s="73">
        <v>65</v>
      </c>
      <c r="G271" s="64" t="str">
        <f t="shared" si="9"/>
        <v>K</v>
      </c>
      <c r="H271" s="73">
        <v>245</v>
      </c>
      <c r="I271" s="63">
        <v>50</v>
      </c>
      <c r="J271" s="63">
        <v>4</v>
      </c>
      <c r="K271" s="63">
        <v>2</v>
      </c>
      <c r="L271" s="63" t="s">
        <v>318</v>
      </c>
      <c r="M271" s="63" t="str">
        <f t="shared" si="13"/>
        <v>X</v>
      </c>
      <c r="N271" s="63" t="s">
        <v>2254</v>
      </c>
      <c r="O271" s="63" t="s">
        <v>1216</v>
      </c>
      <c r="P271" s="63">
        <v>0</v>
      </c>
      <c r="Q271" s="63"/>
      <c r="R271" s="51"/>
      <c r="S271" s="51"/>
      <c r="T271" s="51"/>
    </row>
    <row r="272" spans="1:20" ht="31.5">
      <c r="A272" s="153"/>
      <c r="B272" s="154"/>
      <c r="C272" s="155" t="s">
        <v>2199</v>
      </c>
      <c r="D272" s="154" t="s">
        <v>2255</v>
      </c>
      <c r="E272" s="153" t="s">
        <v>270</v>
      </c>
      <c r="F272" s="160">
        <v>167</v>
      </c>
      <c r="G272" s="156" t="str">
        <f t="shared" si="9"/>
        <v>Đ</v>
      </c>
      <c r="H272" s="160">
        <v>650</v>
      </c>
      <c r="I272" s="153">
        <v>152</v>
      </c>
      <c r="J272" s="153">
        <v>3</v>
      </c>
      <c r="K272" s="153">
        <v>6</v>
      </c>
      <c r="L272" s="153" t="s">
        <v>318</v>
      </c>
      <c r="M272" s="153" t="str">
        <f t="shared" si="13"/>
        <v>X</v>
      </c>
      <c r="N272" s="153" t="s">
        <v>2256</v>
      </c>
      <c r="O272" s="153" t="s">
        <v>1218</v>
      </c>
      <c r="P272" s="153">
        <v>0</v>
      </c>
      <c r="Q272" s="153"/>
      <c r="R272" s="51"/>
      <c r="S272" s="51"/>
      <c r="T272" s="51"/>
    </row>
    <row r="273" spans="1:20" ht="63">
      <c r="A273" s="63"/>
      <c r="B273" s="72"/>
      <c r="C273" s="61" t="s">
        <v>2199</v>
      </c>
      <c r="D273" s="72" t="s">
        <v>2257</v>
      </c>
      <c r="E273" s="63" t="s">
        <v>270</v>
      </c>
      <c r="F273" s="73">
        <v>180</v>
      </c>
      <c r="G273" s="64" t="str">
        <f t="shared" si="9"/>
        <v>Đ</v>
      </c>
      <c r="H273" s="73">
        <v>720</v>
      </c>
      <c r="I273" s="63">
        <v>173</v>
      </c>
      <c r="J273" s="63">
        <v>9</v>
      </c>
      <c r="K273" s="63">
        <v>4</v>
      </c>
      <c r="L273" s="63" t="s">
        <v>318</v>
      </c>
      <c r="M273" s="63" t="str">
        <f t="shared" si="13"/>
        <v>X</v>
      </c>
      <c r="N273" s="63" t="s">
        <v>2258</v>
      </c>
      <c r="O273" s="63">
        <v>0.5</v>
      </c>
      <c r="P273" s="63">
        <v>0</v>
      </c>
      <c r="Q273" s="63"/>
      <c r="R273" s="51"/>
      <c r="S273" s="51"/>
      <c r="T273" s="51"/>
    </row>
    <row r="274" spans="1:20" ht="63">
      <c r="A274" s="153"/>
      <c r="B274" s="154"/>
      <c r="C274" s="155" t="s">
        <v>2199</v>
      </c>
      <c r="D274" s="154" t="s">
        <v>2259</v>
      </c>
      <c r="E274" s="153" t="s">
        <v>300</v>
      </c>
      <c r="F274" s="160">
        <v>85</v>
      </c>
      <c r="G274" s="156" t="str">
        <f t="shared" si="9"/>
        <v>K</v>
      </c>
      <c r="H274" s="160">
        <v>305</v>
      </c>
      <c r="I274" s="153">
        <v>57</v>
      </c>
      <c r="J274" s="153">
        <v>3</v>
      </c>
      <c r="K274" s="153">
        <v>0</v>
      </c>
      <c r="L274" s="153" t="s">
        <v>301</v>
      </c>
      <c r="M274" s="153" t="str">
        <f t="shared" si="13"/>
        <v>X</v>
      </c>
      <c r="N274" s="153" t="s">
        <v>2260</v>
      </c>
      <c r="O274" s="153" t="s">
        <v>1801</v>
      </c>
      <c r="P274" s="153">
        <v>0</v>
      </c>
      <c r="Q274" s="153"/>
      <c r="R274" s="51"/>
      <c r="S274" s="51"/>
      <c r="T274" s="51"/>
    </row>
    <row r="275" spans="1:20" ht="78.75">
      <c r="A275" s="59">
        <f t="shared" ref="A275:A284" si="14">IF(LEN(B275)=0,"",SUBTOTAL(3,$B$3:B275))</f>
        <v>10</v>
      </c>
      <c r="B275" s="60" t="s">
        <v>2261</v>
      </c>
      <c r="C275" s="61" t="s">
        <v>2261</v>
      </c>
      <c r="D275" s="62" t="s">
        <v>2262</v>
      </c>
      <c r="E275" s="63" t="s">
        <v>265</v>
      </c>
      <c r="F275" s="73">
        <v>134</v>
      </c>
      <c r="G275" s="64" t="str">
        <f t="shared" si="9"/>
        <v>K</v>
      </c>
      <c r="H275" s="73">
        <v>535</v>
      </c>
      <c r="I275" s="63">
        <v>113</v>
      </c>
      <c r="J275" s="63">
        <v>13</v>
      </c>
      <c r="K275" s="63">
        <v>6</v>
      </c>
      <c r="L275" s="63" t="s">
        <v>311</v>
      </c>
      <c r="M275" s="63" t="str">
        <f t="shared" si="13"/>
        <v>X</v>
      </c>
      <c r="N275" s="63" t="s">
        <v>2263</v>
      </c>
      <c r="O275" s="63" t="s">
        <v>1853</v>
      </c>
      <c r="P275" s="63">
        <v>0</v>
      </c>
      <c r="Q275" s="63"/>
      <c r="R275" s="51"/>
      <c r="S275" s="51"/>
      <c r="T275" s="51"/>
    </row>
    <row r="276" spans="1:20" ht="63">
      <c r="A276" s="153" t="str">
        <f t="shared" si="14"/>
        <v/>
      </c>
      <c r="B276" s="154"/>
      <c r="C276" s="155" t="s">
        <v>2261</v>
      </c>
      <c r="D276" s="164" t="s">
        <v>2264</v>
      </c>
      <c r="E276" s="153" t="s">
        <v>270</v>
      </c>
      <c r="F276" s="160">
        <v>171</v>
      </c>
      <c r="G276" s="156" t="str">
        <f t="shared" si="9"/>
        <v>Đ</v>
      </c>
      <c r="H276" s="160">
        <v>735</v>
      </c>
      <c r="I276" s="153">
        <v>164</v>
      </c>
      <c r="J276" s="153">
        <v>12</v>
      </c>
      <c r="K276" s="153">
        <v>19</v>
      </c>
      <c r="L276" s="153" t="s">
        <v>311</v>
      </c>
      <c r="M276" s="153" t="str">
        <f t="shared" si="13"/>
        <v>X</v>
      </c>
      <c r="N276" s="153" t="s">
        <v>2265</v>
      </c>
      <c r="O276" s="153" t="s">
        <v>1783</v>
      </c>
      <c r="P276" s="153">
        <v>0</v>
      </c>
      <c r="Q276" s="153"/>
      <c r="R276" s="51"/>
      <c r="S276" s="51"/>
      <c r="T276" s="51"/>
    </row>
    <row r="277" spans="1:20" ht="63">
      <c r="A277" s="63" t="str">
        <f t="shared" si="14"/>
        <v/>
      </c>
      <c r="B277" s="72"/>
      <c r="C277" s="61" t="s">
        <v>2261</v>
      </c>
      <c r="D277" s="62" t="s">
        <v>2266</v>
      </c>
      <c r="E277" s="63" t="s">
        <v>265</v>
      </c>
      <c r="F277" s="73">
        <v>118</v>
      </c>
      <c r="G277" s="64" t="str">
        <f t="shared" si="9"/>
        <v>K</v>
      </c>
      <c r="H277" s="73">
        <v>476</v>
      </c>
      <c r="I277" s="63">
        <v>101</v>
      </c>
      <c r="J277" s="63">
        <v>11</v>
      </c>
      <c r="K277" s="63">
        <v>29</v>
      </c>
      <c r="L277" s="63" t="s">
        <v>290</v>
      </c>
      <c r="M277" s="63" t="str">
        <f t="shared" si="13"/>
        <v>C</v>
      </c>
      <c r="N277" s="63" t="s">
        <v>2267</v>
      </c>
      <c r="O277" s="63" t="s">
        <v>1180</v>
      </c>
      <c r="P277" s="63">
        <v>0</v>
      </c>
      <c r="Q277" s="63"/>
      <c r="R277" s="51"/>
      <c r="S277" s="51"/>
      <c r="T277" s="51"/>
    </row>
    <row r="278" spans="1:20">
      <c r="A278" s="153" t="str">
        <f t="shared" si="14"/>
        <v/>
      </c>
      <c r="B278" s="154"/>
      <c r="C278" s="155" t="s">
        <v>2261</v>
      </c>
      <c r="D278" s="164" t="s">
        <v>2268</v>
      </c>
      <c r="E278" s="153" t="s">
        <v>300</v>
      </c>
      <c r="F278" s="160">
        <v>69</v>
      </c>
      <c r="G278" s="156" t="str">
        <f t="shared" si="9"/>
        <v>K</v>
      </c>
      <c r="H278" s="160">
        <v>296</v>
      </c>
      <c r="I278" s="153">
        <v>69</v>
      </c>
      <c r="J278" s="153">
        <v>10</v>
      </c>
      <c r="K278" s="153">
        <v>20</v>
      </c>
      <c r="L278" s="153" t="s">
        <v>311</v>
      </c>
      <c r="M278" s="153" t="str">
        <f t="shared" si="13"/>
        <v>X</v>
      </c>
      <c r="N278" s="153" t="s">
        <v>2269</v>
      </c>
      <c r="O278" s="153" t="s">
        <v>1190</v>
      </c>
      <c r="P278" s="153">
        <v>0</v>
      </c>
      <c r="Q278" s="153"/>
      <c r="R278" s="51"/>
      <c r="S278" s="51"/>
      <c r="T278" s="51"/>
    </row>
    <row r="279" spans="1:20" ht="47.25">
      <c r="A279" s="63" t="str">
        <f t="shared" si="14"/>
        <v/>
      </c>
      <c r="B279" s="72"/>
      <c r="C279" s="61" t="s">
        <v>2261</v>
      </c>
      <c r="D279" s="62" t="s">
        <v>2270</v>
      </c>
      <c r="E279" s="63" t="s">
        <v>300</v>
      </c>
      <c r="F279" s="73">
        <v>42</v>
      </c>
      <c r="G279" s="64" t="str">
        <f t="shared" si="9"/>
        <v>K</v>
      </c>
      <c r="H279" s="73">
        <v>176</v>
      </c>
      <c r="I279" s="63">
        <v>42</v>
      </c>
      <c r="J279" s="63">
        <v>8</v>
      </c>
      <c r="K279" s="63">
        <v>7</v>
      </c>
      <c r="L279" s="63" t="s">
        <v>311</v>
      </c>
      <c r="M279" s="63" t="str">
        <f t="shared" si="13"/>
        <v>X</v>
      </c>
      <c r="N279" s="63" t="s">
        <v>2271</v>
      </c>
      <c r="O279" s="63" t="s">
        <v>1783</v>
      </c>
      <c r="P279" s="63">
        <v>0</v>
      </c>
      <c r="Q279" s="63"/>
      <c r="R279" s="51"/>
      <c r="S279" s="51"/>
      <c r="T279" s="51"/>
    </row>
    <row r="280" spans="1:20" ht="78.75">
      <c r="A280" s="153" t="str">
        <f t="shared" si="14"/>
        <v/>
      </c>
      <c r="B280" s="154"/>
      <c r="C280" s="155" t="s">
        <v>2261</v>
      </c>
      <c r="D280" s="164" t="s">
        <v>2272</v>
      </c>
      <c r="E280" s="153" t="s">
        <v>270</v>
      </c>
      <c r="F280" s="160">
        <v>160</v>
      </c>
      <c r="G280" s="156" t="str">
        <f t="shared" si="9"/>
        <v>Đ</v>
      </c>
      <c r="H280" s="160">
        <v>621</v>
      </c>
      <c r="I280" s="153">
        <v>133</v>
      </c>
      <c r="J280" s="153">
        <v>11</v>
      </c>
      <c r="K280" s="153">
        <v>5</v>
      </c>
      <c r="L280" s="153" t="s">
        <v>311</v>
      </c>
      <c r="M280" s="153" t="str">
        <f t="shared" si="13"/>
        <v>X</v>
      </c>
      <c r="N280" s="153" t="s">
        <v>2273</v>
      </c>
      <c r="O280" s="153" t="s">
        <v>1180</v>
      </c>
      <c r="P280" s="153">
        <v>0</v>
      </c>
      <c r="Q280" s="153"/>
      <c r="R280" s="51"/>
      <c r="S280" s="51"/>
      <c r="T280" s="51"/>
    </row>
    <row r="281" spans="1:20" ht="47.25">
      <c r="A281" s="63" t="str">
        <f t="shared" si="14"/>
        <v/>
      </c>
      <c r="B281" s="72"/>
      <c r="C281" s="61" t="s">
        <v>2261</v>
      </c>
      <c r="D281" s="62" t="s">
        <v>2274</v>
      </c>
      <c r="E281" s="63" t="s">
        <v>265</v>
      </c>
      <c r="F281" s="73">
        <v>108</v>
      </c>
      <c r="G281" s="64" t="str">
        <f t="shared" si="9"/>
        <v>K</v>
      </c>
      <c r="H281" s="73">
        <v>492</v>
      </c>
      <c r="I281" s="63">
        <v>104</v>
      </c>
      <c r="J281" s="63">
        <v>16</v>
      </c>
      <c r="K281" s="63">
        <v>18</v>
      </c>
      <c r="L281" s="63" t="s">
        <v>351</v>
      </c>
      <c r="M281" s="63" t="str">
        <f t="shared" si="13"/>
        <v>X</v>
      </c>
      <c r="N281" s="63" t="s">
        <v>2275</v>
      </c>
      <c r="O281" s="63" t="s">
        <v>1204</v>
      </c>
      <c r="P281" s="63">
        <v>0</v>
      </c>
      <c r="Q281" s="63"/>
      <c r="R281" s="51"/>
      <c r="S281" s="51"/>
      <c r="T281" s="51"/>
    </row>
    <row r="282" spans="1:20" ht="63">
      <c r="A282" s="153" t="str">
        <f t="shared" si="14"/>
        <v/>
      </c>
      <c r="B282" s="154"/>
      <c r="C282" s="155" t="s">
        <v>2261</v>
      </c>
      <c r="D282" s="164" t="s">
        <v>1887</v>
      </c>
      <c r="E282" s="153" t="s">
        <v>265</v>
      </c>
      <c r="F282" s="160">
        <v>132</v>
      </c>
      <c r="G282" s="156" t="str">
        <f t="shared" si="9"/>
        <v>K</v>
      </c>
      <c r="H282" s="160">
        <v>602</v>
      </c>
      <c r="I282" s="153">
        <v>123</v>
      </c>
      <c r="J282" s="153">
        <v>32</v>
      </c>
      <c r="K282" s="153">
        <v>22</v>
      </c>
      <c r="L282" s="153" t="s">
        <v>318</v>
      </c>
      <c r="M282" s="153" t="str">
        <f t="shared" si="13"/>
        <v>X</v>
      </c>
      <c r="N282" s="153" t="s">
        <v>2276</v>
      </c>
      <c r="O282" s="153" t="s">
        <v>2277</v>
      </c>
      <c r="P282" s="153">
        <v>0</v>
      </c>
      <c r="Q282" s="153"/>
      <c r="R282" s="51"/>
      <c r="S282" s="51"/>
      <c r="T282" s="51"/>
    </row>
    <row r="283" spans="1:20" ht="63">
      <c r="A283" s="63" t="str">
        <f t="shared" si="14"/>
        <v/>
      </c>
      <c r="B283" s="72"/>
      <c r="C283" s="61" t="s">
        <v>2261</v>
      </c>
      <c r="D283" s="62" t="s">
        <v>2278</v>
      </c>
      <c r="E283" s="63" t="s">
        <v>265</v>
      </c>
      <c r="F283" s="73">
        <v>111</v>
      </c>
      <c r="G283" s="64" t="str">
        <f t="shared" si="9"/>
        <v>K</v>
      </c>
      <c r="H283" s="73">
        <v>445</v>
      </c>
      <c r="I283" s="63">
        <v>46</v>
      </c>
      <c r="J283" s="63">
        <v>28</v>
      </c>
      <c r="K283" s="63">
        <v>12</v>
      </c>
      <c r="L283" s="63" t="s">
        <v>318</v>
      </c>
      <c r="M283" s="63" t="str">
        <f t="shared" si="13"/>
        <v>X</v>
      </c>
      <c r="N283" s="63" t="s">
        <v>2279</v>
      </c>
      <c r="O283" s="63" t="s">
        <v>1204</v>
      </c>
      <c r="P283" s="63">
        <v>0</v>
      </c>
      <c r="Q283" s="63"/>
      <c r="R283" s="51"/>
      <c r="S283" s="51"/>
      <c r="T283" s="51"/>
    </row>
    <row r="284" spans="1:20" ht="63">
      <c r="A284" s="153" t="str">
        <f t="shared" si="14"/>
        <v/>
      </c>
      <c r="B284" s="154"/>
      <c r="C284" s="155" t="s">
        <v>2261</v>
      </c>
      <c r="D284" s="164" t="s">
        <v>2280</v>
      </c>
      <c r="E284" s="153" t="s">
        <v>300</v>
      </c>
      <c r="F284" s="160">
        <v>57</v>
      </c>
      <c r="G284" s="156" t="str">
        <f t="shared" si="9"/>
        <v>K</v>
      </c>
      <c r="H284" s="160">
        <v>234</v>
      </c>
      <c r="I284" s="153">
        <v>52</v>
      </c>
      <c r="J284" s="153">
        <v>31</v>
      </c>
      <c r="K284" s="153">
        <v>2</v>
      </c>
      <c r="L284" s="153" t="s">
        <v>351</v>
      </c>
      <c r="M284" s="153" t="str">
        <f t="shared" si="13"/>
        <v>X</v>
      </c>
      <c r="N284" s="153" t="s">
        <v>2281</v>
      </c>
      <c r="O284" s="153" t="s">
        <v>1783</v>
      </c>
      <c r="P284" s="153">
        <v>0</v>
      </c>
      <c r="Q284" s="153"/>
      <c r="R284" s="51"/>
      <c r="S284" s="51"/>
      <c r="T284" s="51"/>
    </row>
    <row r="285" spans="1:20" ht="31.5">
      <c r="A285" s="63"/>
      <c r="B285" s="72"/>
      <c r="C285" s="61" t="s">
        <v>2261</v>
      </c>
      <c r="D285" s="62" t="s">
        <v>1961</v>
      </c>
      <c r="E285" s="63" t="s">
        <v>265</v>
      </c>
      <c r="F285" s="73">
        <v>100</v>
      </c>
      <c r="G285" s="64" t="str">
        <f t="shared" si="9"/>
        <v>K</v>
      </c>
      <c r="H285" s="73">
        <v>432</v>
      </c>
      <c r="I285" s="63">
        <v>98</v>
      </c>
      <c r="J285" s="63">
        <v>53</v>
      </c>
      <c r="K285" s="63">
        <v>11</v>
      </c>
      <c r="L285" s="63" t="s">
        <v>311</v>
      </c>
      <c r="M285" s="63" t="str">
        <f t="shared" si="13"/>
        <v>X</v>
      </c>
      <c r="N285" s="63" t="s">
        <v>2282</v>
      </c>
      <c r="O285" s="63" t="s">
        <v>1816</v>
      </c>
      <c r="P285" s="63">
        <v>0</v>
      </c>
      <c r="Q285" s="63"/>
      <c r="R285" s="51"/>
      <c r="S285" s="51"/>
      <c r="T285" s="51"/>
    </row>
    <row r="286" spans="1:20" ht="31.5">
      <c r="A286" s="153"/>
      <c r="B286" s="154"/>
      <c r="C286" s="155" t="s">
        <v>2261</v>
      </c>
      <c r="D286" s="164" t="s">
        <v>2283</v>
      </c>
      <c r="E286" s="153" t="s">
        <v>300</v>
      </c>
      <c r="F286" s="160">
        <v>40</v>
      </c>
      <c r="G286" s="156" t="str">
        <f t="shared" si="9"/>
        <v>K</v>
      </c>
      <c r="H286" s="160">
        <v>201</v>
      </c>
      <c r="I286" s="153">
        <v>39</v>
      </c>
      <c r="J286" s="153">
        <v>2</v>
      </c>
      <c r="K286" s="153">
        <v>2</v>
      </c>
      <c r="L286" s="153" t="s">
        <v>311</v>
      </c>
      <c r="M286" s="153" t="str">
        <f t="shared" si="13"/>
        <v>X</v>
      </c>
      <c r="N286" s="153" t="s">
        <v>2284</v>
      </c>
      <c r="O286" s="153" t="s">
        <v>1877</v>
      </c>
      <c r="P286" s="153">
        <v>0</v>
      </c>
      <c r="Q286" s="153"/>
      <c r="R286" s="51"/>
      <c r="S286" s="51"/>
      <c r="T286" s="51"/>
    </row>
    <row r="287" spans="1:20" ht="47.25">
      <c r="A287" s="63"/>
      <c r="B287" s="72"/>
      <c r="C287" s="61" t="s">
        <v>2261</v>
      </c>
      <c r="D287" s="62" t="s">
        <v>2285</v>
      </c>
      <c r="E287" s="63" t="s">
        <v>300</v>
      </c>
      <c r="F287" s="73">
        <v>78</v>
      </c>
      <c r="G287" s="64" t="str">
        <f t="shared" si="9"/>
        <v>K</v>
      </c>
      <c r="H287" s="73">
        <v>340</v>
      </c>
      <c r="I287" s="63">
        <v>75</v>
      </c>
      <c r="J287" s="63">
        <v>30</v>
      </c>
      <c r="K287" s="63">
        <v>5</v>
      </c>
      <c r="L287" s="63" t="s">
        <v>311</v>
      </c>
      <c r="M287" s="63" t="str">
        <f t="shared" si="13"/>
        <v>X</v>
      </c>
      <c r="N287" s="63" t="s">
        <v>2286</v>
      </c>
      <c r="O287" s="63" t="s">
        <v>1794</v>
      </c>
      <c r="P287" s="63">
        <v>0</v>
      </c>
      <c r="Q287" s="63"/>
      <c r="R287" s="51"/>
      <c r="S287" s="51"/>
      <c r="T287" s="51"/>
    </row>
    <row r="288" spans="1:20">
      <c r="A288" s="153"/>
      <c r="B288" s="154"/>
      <c r="C288" s="155" t="s">
        <v>2261</v>
      </c>
      <c r="D288" s="164" t="s">
        <v>2287</v>
      </c>
      <c r="E288" s="153" t="s">
        <v>300</v>
      </c>
      <c r="F288" s="160">
        <v>26</v>
      </c>
      <c r="G288" s="156" t="str">
        <f t="shared" si="9"/>
        <v>K</v>
      </c>
      <c r="H288" s="160">
        <v>120</v>
      </c>
      <c r="I288" s="153">
        <v>26</v>
      </c>
      <c r="J288" s="153">
        <v>14</v>
      </c>
      <c r="K288" s="153">
        <v>4</v>
      </c>
      <c r="L288" s="153" t="s">
        <v>311</v>
      </c>
      <c r="M288" s="153" t="str">
        <f t="shared" si="13"/>
        <v>X</v>
      </c>
      <c r="N288" s="153" t="s">
        <v>2269</v>
      </c>
      <c r="O288" s="153" t="s">
        <v>1877</v>
      </c>
      <c r="P288" s="153">
        <v>0</v>
      </c>
      <c r="Q288" s="153"/>
      <c r="R288" s="51"/>
      <c r="S288" s="51"/>
      <c r="T288" s="51"/>
    </row>
    <row r="289" spans="1:20">
      <c r="A289" s="63"/>
      <c r="B289" s="72"/>
      <c r="C289" s="61" t="s">
        <v>2261</v>
      </c>
      <c r="D289" s="62" t="s">
        <v>2288</v>
      </c>
      <c r="E289" s="63" t="s">
        <v>300</v>
      </c>
      <c r="F289" s="73">
        <v>29</v>
      </c>
      <c r="G289" s="64" t="str">
        <f t="shared" si="9"/>
        <v>K</v>
      </c>
      <c r="H289" s="73">
        <v>127</v>
      </c>
      <c r="I289" s="63">
        <v>29</v>
      </c>
      <c r="J289" s="63">
        <v>7</v>
      </c>
      <c r="K289" s="63">
        <v>3</v>
      </c>
      <c r="L289" s="63" t="s">
        <v>311</v>
      </c>
      <c r="M289" s="63" t="str">
        <f t="shared" si="13"/>
        <v>X</v>
      </c>
      <c r="N289" s="63" t="s">
        <v>2269</v>
      </c>
      <c r="O289" s="63" t="s">
        <v>2165</v>
      </c>
      <c r="P289" s="63">
        <v>0</v>
      </c>
      <c r="Q289" s="63"/>
      <c r="R289" s="51"/>
      <c r="S289" s="51"/>
      <c r="T289" s="51"/>
    </row>
    <row r="290" spans="1:20" ht="31.5">
      <c r="A290" s="153"/>
      <c r="B290" s="154"/>
      <c r="C290" s="155" t="s">
        <v>2261</v>
      </c>
      <c r="D290" s="164" t="s">
        <v>2289</v>
      </c>
      <c r="E290" s="153" t="s">
        <v>300</v>
      </c>
      <c r="F290" s="160">
        <v>70</v>
      </c>
      <c r="G290" s="156" t="str">
        <f t="shared" si="9"/>
        <v>K</v>
      </c>
      <c r="H290" s="160">
        <v>325</v>
      </c>
      <c r="I290" s="153">
        <v>70</v>
      </c>
      <c r="J290" s="153">
        <v>33</v>
      </c>
      <c r="K290" s="153">
        <v>7</v>
      </c>
      <c r="L290" s="153" t="s">
        <v>311</v>
      </c>
      <c r="M290" s="153" t="str">
        <f t="shared" si="13"/>
        <v>X</v>
      </c>
      <c r="N290" s="153" t="s">
        <v>2290</v>
      </c>
      <c r="O290" s="153" t="s">
        <v>1180</v>
      </c>
      <c r="P290" s="153">
        <v>0</v>
      </c>
      <c r="Q290" s="153"/>
      <c r="R290" s="51"/>
      <c r="S290" s="51"/>
      <c r="T290" s="51"/>
    </row>
    <row r="291" spans="1:20" ht="47.25">
      <c r="A291" s="63"/>
      <c r="B291" s="72"/>
      <c r="C291" s="61" t="s">
        <v>2261</v>
      </c>
      <c r="D291" s="62" t="s">
        <v>2291</v>
      </c>
      <c r="E291" s="63" t="s">
        <v>300</v>
      </c>
      <c r="F291" s="73">
        <v>41</v>
      </c>
      <c r="G291" s="64" t="str">
        <f t="shared" si="9"/>
        <v>K</v>
      </c>
      <c r="H291" s="73">
        <v>174</v>
      </c>
      <c r="I291" s="63">
        <v>36</v>
      </c>
      <c r="J291" s="63">
        <v>15</v>
      </c>
      <c r="K291" s="63">
        <v>3</v>
      </c>
      <c r="L291" s="63" t="s">
        <v>311</v>
      </c>
      <c r="M291" s="63" t="str">
        <f t="shared" si="13"/>
        <v>X</v>
      </c>
      <c r="N291" s="63" t="s">
        <v>2292</v>
      </c>
      <c r="O291" s="63" t="s">
        <v>1177</v>
      </c>
      <c r="P291" s="63">
        <v>0</v>
      </c>
      <c r="Q291" s="63"/>
      <c r="R291" s="51"/>
      <c r="S291" s="51"/>
      <c r="T291" s="51"/>
    </row>
    <row r="292" spans="1:20">
      <c r="A292" s="153"/>
      <c r="B292" s="154"/>
      <c r="C292" s="155" t="s">
        <v>2261</v>
      </c>
      <c r="D292" s="164" t="s">
        <v>2293</v>
      </c>
      <c r="E292" s="153" t="s">
        <v>300</v>
      </c>
      <c r="F292" s="160">
        <v>31</v>
      </c>
      <c r="G292" s="156" t="str">
        <f t="shared" si="9"/>
        <v>K</v>
      </c>
      <c r="H292" s="160">
        <v>136</v>
      </c>
      <c r="I292" s="153">
        <v>31</v>
      </c>
      <c r="J292" s="153">
        <v>17</v>
      </c>
      <c r="K292" s="153">
        <v>3</v>
      </c>
      <c r="L292" s="153" t="s">
        <v>311</v>
      </c>
      <c r="M292" s="153" t="str">
        <f t="shared" si="13"/>
        <v>X</v>
      </c>
      <c r="N292" s="153" t="s">
        <v>2269</v>
      </c>
      <c r="O292" s="153" t="s">
        <v>1183</v>
      </c>
      <c r="P292" s="153">
        <v>0</v>
      </c>
      <c r="Q292" s="153"/>
      <c r="R292" s="51"/>
      <c r="S292" s="51"/>
      <c r="T292" s="51"/>
    </row>
    <row r="293" spans="1:20" ht="63">
      <c r="A293" s="59">
        <f t="shared" ref="A293:A302" si="15">IF(LEN(B293)=0,"",SUBTOTAL(3,$B$3:B293))</f>
        <v>11</v>
      </c>
      <c r="B293" s="60" t="s">
        <v>2294</v>
      </c>
      <c r="C293" s="61" t="s">
        <v>2294</v>
      </c>
      <c r="D293" s="72" t="s">
        <v>2295</v>
      </c>
      <c r="E293" s="63" t="s">
        <v>300</v>
      </c>
      <c r="F293" s="73">
        <v>95</v>
      </c>
      <c r="G293" s="64" t="str">
        <f t="shared" si="9"/>
        <v>K</v>
      </c>
      <c r="H293" s="73">
        <v>415</v>
      </c>
      <c r="I293" s="63">
        <v>89</v>
      </c>
      <c r="J293" s="63">
        <v>52</v>
      </c>
      <c r="K293" s="63">
        <v>8</v>
      </c>
      <c r="L293" s="63" t="s">
        <v>311</v>
      </c>
      <c r="M293" s="63" t="str">
        <f t="shared" si="13"/>
        <v>X</v>
      </c>
      <c r="N293" s="87" t="s">
        <v>2296</v>
      </c>
      <c r="O293" s="63" t="s">
        <v>1183</v>
      </c>
      <c r="P293" s="63">
        <v>0</v>
      </c>
      <c r="Q293" s="63"/>
      <c r="R293" s="51"/>
      <c r="S293" s="51"/>
      <c r="T293" s="51"/>
    </row>
    <row r="294" spans="1:20" ht="63">
      <c r="A294" s="153" t="str">
        <f t="shared" si="15"/>
        <v/>
      </c>
      <c r="B294" s="154"/>
      <c r="C294" s="155" t="s">
        <v>2294</v>
      </c>
      <c r="D294" s="154" t="s">
        <v>2297</v>
      </c>
      <c r="E294" s="153" t="s">
        <v>265</v>
      </c>
      <c r="F294" s="160">
        <v>112</v>
      </c>
      <c r="G294" s="156" t="str">
        <f t="shared" si="9"/>
        <v>K</v>
      </c>
      <c r="H294" s="160">
        <v>482</v>
      </c>
      <c r="I294" s="153">
        <v>107</v>
      </c>
      <c r="J294" s="153">
        <v>36</v>
      </c>
      <c r="K294" s="153">
        <v>14</v>
      </c>
      <c r="L294" s="153" t="s">
        <v>311</v>
      </c>
      <c r="M294" s="153" t="str">
        <f t="shared" si="13"/>
        <v>X</v>
      </c>
      <c r="N294" s="173" t="s">
        <v>2298</v>
      </c>
      <c r="O294" s="153" t="s">
        <v>1813</v>
      </c>
      <c r="P294" s="153">
        <v>0</v>
      </c>
      <c r="Q294" s="153"/>
      <c r="R294" s="51"/>
      <c r="S294" s="51"/>
      <c r="T294" s="51"/>
    </row>
    <row r="295" spans="1:20" ht="63">
      <c r="A295" s="63" t="str">
        <f t="shared" si="15"/>
        <v/>
      </c>
      <c r="B295" s="72"/>
      <c r="C295" s="61" t="s">
        <v>2294</v>
      </c>
      <c r="D295" s="72" t="s">
        <v>2299</v>
      </c>
      <c r="E295" s="63" t="s">
        <v>300</v>
      </c>
      <c r="F295" s="73">
        <v>82</v>
      </c>
      <c r="G295" s="64" t="str">
        <f t="shared" si="9"/>
        <v>K</v>
      </c>
      <c r="H295" s="73">
        <v>335</v>
      </c>
      <c r="I295" s="63">
        <v>82</v>
      </c>
      <c r="J295" s="63">
        <v>31</v>
      </c>
      <c r="K295" s="63">
        <v>13</v>
      </c>
      <c r="L295" s="63" t="s">
        <v>311</v>
      </c>
      <c r="M295" s="63" t="str">
        <f t="shared" si="13"/>
        <v>X</v>
      </c>
      <c r="N295" s="87" t="s">
        <v>2300</v>
      </c>
      <c r="O295" s="63" t="s">
        <v>1783</v>
      </c>
      <c r="P295" s="63">
        <v>0</v>
      </c>
      <c r="Q295" s="63"/>
      <c r="R295" s="51"/>
      <c r="S295" s="51"/>
      <c r="T295" s="51"/>
    </row>
    <row r="296" spans="1:20" ht="31.5">
      <c r="A296" s="153" t="str">
        <f t="shared" si="15"/>
        <v/>
      </c>
      <c r="B296" s="154"/>
      <c r="C296" s="155" t="s">
        <v>2294</v>
      </c>
      <c r="D296" s="154" t="s">
        <v>2301</v>
      </c>
      <c r="E296" s="153" t="s">
        <v>300</v>
      </c>
      <c r="F296" s="160">
        <v>58</v>
      </c>
      <c r="G296" s="156" t="str">
        <f t="shared" si="9"/>
        <v>K</v>
      </c>
      <c r="H296" s="160">
        <v>228</v>
      </c>
      <c r="I296" s="153">
        <v>53</v>
      </c>
      <c r="J296" s="153">
        <v>39</v>
      </c>
      <c r="K296" s="153">
        <v>6</v>
      </c>
      <c r="L296" s="153" t="s">
        <v>311</v>
      </c>
      <c r="M296" s="153" t="str">
        <f t="shared" si="13"/>
        <v>X</v>
      </c>
      <c r="N296" s="173" t="s">
        <v>2302</v>
      </c>
      <c r="O296" s="153" t="s">
        <v>1792</v>
      </c>
      <c r="P296" s="153">
        <v>0</v>
      </c>
      <c r="Q296" s="153"/>
      <c r="R296" s="51"/>
      <c r="S296" s="51"/>
      <c r="T296" s="51"/>
    </row>
    <row r="297" spans="1:20" ht="31.5">
      <c r="A297" s="63" t="str">
        <f t="shared" si="15"/>
        <v/>
      </c>
      <c r="B297" s="72"/>
      <c r="C297" s="61" t="s">
        <v>2294</v>
      </c>
      <c r="D297" s="72" t="s">
        <v>2303</v>
      </c>
      <c r="E297" s="63" t="s">
        <v>300</v>
      </c>
      <c r="F297" s="73">
        <v>27</v>
      </c>
      <c r="G297" s="64" t="str">
        <f t="shared" si="9"/>
        <v>K</v>
      </c>
      <c r="H297" s="73">
        <v>105</v>
      </c>
      <c r="I297" s="63">
        <v>26</v>
      </c>
      <c r="J297" s="63">
        <v>19</v>
      </c>
      <c r="K297" s="63">
        <v>1</v>
      </c>
      <c r="L297" s="63" t="s">
        <v>311</v>
      </c>
      <c r="M297" s="63" t="str">
        <f t="shared" si="13"/>
        <v>X</v>
      </c>
      <c r="N297" s="87" t="s">
        <v>2304</v>
      </c>
      <c r="O297" s="63" t="s">
        <v>1833</v>
      </c>
      <c r="P297" s="63">
        <v>0</v>
      </c>
      <c r="Q297" s="63"/>
      <c r="R297" s="51"/>
      <c r="S297" s="51"/>
      <c r="T297" s="51"/>
    </row>
    <row r="298" spans="1:20" ht="63">
      <c r="A298" s="153" t="str">
        <f t="shared" si="15"/>
        <v/>
      </c>
      <c r="B298" s="154"/>
      <c r="C298" s="155" t="s">
        <v>2294</v>
      </c>
      <c r="D298" s="154" t="s">
        <v>2305</v>
      </c>
      <c r="E298" s="153" t="s">
        <v>300</v>
      </c>
      <c r="F298" s="160">
        <v>102</v>
      </c>
      <c r="G298" s="156" t="str">
        <f t="shared" si="9"/>
        <v>K</v>
      </c>
      <c r="H298" s="160">
        <v>427</v>
      </c>
      <c r="I298" s="153">
        <v>99</v>
      </c>
      <c r="J298" s="153">
        <v>59</v>
      </c>
      <c r="K298" s="153">
        <v>1</v>
      </c>
      <c r="L298" s="153" t="s">
        <v>311</v>
      </c>
      <c r="M298" s="153" t="str">
        <f t="shared" si="13"/>
        <v>X</v>
      </c>
      <c r="N298" s="173" t="s">
        <v>2306</v>
      </c>
      <c r="O298" s="153" t="s">
        <v>1877</v>
      </c>
      <c r="P298" s="153">
        <v>0</v>
      </c>
      <c r="Q298" s="153"/>
      <c r="R298" s="51"/>
      <c r="S298" s="51"/>
      <c r="T298" s="51"/>
    </row>
    <row r="299" spans="1:20" ht="63">
      <c r="A299" s="63" t="str">
        <f t="shared" si="15"/>
        <v/>
      </c>
      <c r="B299" s="72"/>
      <c r="C299" s="61" t="s">
        <v>2294</v>
      </c>
      <c r="D299" s="72" t="s">
        <v>2307</v>
      </c>
      <c r="E299" s="63" t="s">
        <v>300</v>
      </c>
      <c r="F299" s="73">
        <v>74</v>
      </c>
      <c r="G299" s="64" t="str">
        <f t="shared" si="9"/>
        <v>K</v>
      </c>
      <c r="H299" s="73">
        <v>370</v>
      </c>
      <c r="I299" s="63">
        <v>74</v>
      </c>
      <c r="J299" s="63">
        <v>24</v>
      </c>
      <c r="K299" s="63">
        <v>8</v>
      </c>
      <c r="L299" s="63" t="s">
        <v>311</v>
      </c>
      <c r="M299" s="63" t="str">
        <f t="shared" si="13"/>
        <v>X</v>
      </c>
      <c r="N299" s="174" t="s">
        <v>2308</v>
      </c>
      <c r="O299" s="63" t="s">
        <v>1824</v>
      </c>
      <c r="P299" s="63">
        <v>0</v>
      </c>
      <c r="Q299" s="63"/>
      <c r="R299" s="51"/>
      <c r="S299" s="51"/>
      <c r="T299" s="51"/>
    </row>
    <row r="300" spans="1:20" ht="63">
      <c r="A300" s="153" t="str">
        <f t="shared" si="15"/>
        <v/>
      </c>
      <c r="B300" s="154"/>
      <c r="C300" s="155" t="s">
        <v>2294</v>
      </c>
      <c r="D300" s="154" t="s">
        <v>2309</v>
      </c>
      <c r="E300" s="153" t="s">
        <v>300</v>
      </c>
      <c r="F300" s="160">
        <v>59</v>
      </c>
      <c r="G300" s="156" t="str">
        <f t="shared" si="9"/>
        <v>K</v>
      </c>
      <c r="H300" s="160">
        <v>282</v>
      </c>
      <c r="I300" s="153">
        <v>60</v>
      </c>
      <c r="J300" s="153">
        <v>31</v>
      </c>
      <c r="K300" s="153">
        <v>0</v>
      </c>
      <c r="L300" s="153" t="s">
        <v>301</v>
      </c>
      <c r="M300" s="153" t="str">
        <f t="shared" si="13"/>
        <v>X</v>
      </c>
      <c r="N300" s="173" t="s">
        <v>2310</v>
      </c>
      <c r="O300" s="153" t="s">
        <v>2311</v>
      </c>
      <c r="P300" s="153">
        <v>0</v>
      </c>
      <c r="Q300" s="153"/>
      <c r="R300" s="51"/>
      <c r="S300" s="51"/>
      <c r="T300" s="51"/>
    </row>
    <row r="301" spans="1:20" ht="47.25">
      <c r="A301" s="63" t="str">
        <f t="shared" si="15"/>
        <v/>
      </c>
      <c r="B301" s="72"/>
      <c r="C301" s="61" t="s">
        <v>2294</v>
      </c>
      <c r="D301" s="72" t="s">
        <v>2312</v>
      </c>
      <c r="E301" s="63" t="s">
        <v>300</v>
      </c>
      <c r="F301" s="73">
        <v>79</v>
      </c>
      <c r="G301" s="64" t="str">
        <f t="shared" si="9"/>
        <v>K</v>
      </c>
      <c r="H301" s="73">
        <v>402</v>
      </c>
      <c r="I301" s="63">
        <v>80</v>
      </c>
      <c r="J301" s="63">
        <v>26</v>
      </c>
      <c r="K301" s="63">
        <v>5</v>
      </c>
      <c r="L301" s="63" t="s">
        <v>311</v>
      </c>
      <c r="M301" s="63" t="str">
        <f t="shared" si="13"/>
        <v>X</v>
      </c>
      <c r="N301" s="87" t="s">
        <v>2313</v>
      </c>
      <c r="O301" s="63" t="s">
        <v>398</v>
      </c>
      <c r="P301" s="63">
        <v>0</v>
      </c>
      <c r="Q301" s="63"/>
      <c r="R301" s="51"/>
      <c r="S301" s="51"/>
      <c r="T301" s="51"/>
    </row>
    <row r="302" spans="1:20" ht="31.5">
      <c r="A302" s="153" t="str">
        <f t="shared" si="15"/>
        <v/>
      </c>
      <c r="B302" s="154"/>
      <c r="C302" s="155" t="s">
        <v>2294</v>
      </c>
      <c r="D302" s="154" t="s">
        <v>2314</v>
      </c>
      <c r="E302" s="153" t="s">
        <v>300</v>
      </c>
      <c r="F302" s="160">
        <v>35</v>
      </c>
      <c r="G302" s="156" t="str">
        <f t="shared" si="9"/>
        <v>K</v>
      </c>
      <c r="H302" s="160">
        <v>176</v>
      </c>
      <c r="I302" s="153">
        <v>35</v>
      </c>
      <c r="J302" s="153">
        <v>6</v>
      </c>
      <c r="K302" s="153">
        <v>5</v>
      </c>
      <c r="L302" s="153" t="s">
        <v>311</v>
      </c>
      <c r="M302" s="153" t="str">
        <f t="shared" si="13"/>
        <v>X</v>
      </c>
      <c r="N302" s="175" t="s">
        <v>2315</v>
      </c>
      <c r="O302" s="153" t="s">
        <v>1180</v>
      </c>
      <c r="P302" s="153">
        <v>0</v>
      </c>
      <c r="Q302" s="153"/>
      <c r="R302" s="51"/>
      <c r="S302" s="51"/>
      <c r="T302" s="51"/>
    </row>
    <row r="303" spans="1:20" ht="63">
      <c r="A303" s="63"/>
      <c r="B303" s="72"/>
      <c r="C303" s="61" t="s">
        <v>2294</v>
      </c>
      <c r="D303" s="72" t="s">
        <v>1995</v>
      </c>
      <c r="E303" s="63" t="s">
        <v>265</v>
      </c>
      <c r="F303" s="73">
        <v>116</v>
      </c>
      <c r="G303" s="64" t="str">
        <f t="shared" si="9"/>
        <v>K</v>
      </c>
      <c r="H303" s="73">
        <v>469</v>
      </c>
      <c r="I303" s="63">
        <v>110</v>
      </c>
      <c r="J303" s="63">
        <v>7</v>
      </c>
      <c r="K303" s="63">
        <v>8</v>
      </c>
      <c r="L303" s="63" t="s">
        <v>266</v>
      </c>
      <c r="M303" s="63" t="str">
        <f t="shared" si="13"/>
        <v>X</v>
      </c>
      <c r="N303" s="176" t="s">
        <v>2316</v>
      </c>
      <c r="O303" s="63" t="s">
        <v>272</v>
      </c>
      <c r="P303" s="63">
        <v>0</v>
      </c>
      <c r="Q303" s="63"/>
      <c r="R303" s="51"/>
      <c r="S303" s="51"/>
      <c r="T303" s="51"/>
    </row>
    <row r="304" spans="1:20" ht="63">
      <c r="A304" s="153"/>
      <c r="B304" s="154"/>
      <c r="C304" s="155" t="s">
        <v>2294</v>
      </c>
      <c r="D304" s="154" t="s">
        <v>2317</v>
      </c>
      <c r="E304" s="153" t="s">
        <v>265</v>
      </c>
      <c r="F304" s="160">
        <v>153</v>
      </c>
      <c r="G304" s="156" t="str">
        <f t="shared" si="9"/>
        <v>Đ</v>
      </c>
      <c r="H304" s="160">
        <v>656</v>
      </c>
      <c r="I304" s="153">
        <v>148</v>
      </c>
      <c r="J304" s="153">
        <v>9</v>
      </c>
      <c r="K304" s="153">
        <v>5</v>
      </c>
      <c r="L304" s="153" t="s">
        <v>351</v>
      </c>
      <c r="M304" s="153" t="str">
        <f t="shared" si="13"/>
        <v>X</v>
      </c>
      <c r="N304" s="173" t="s">
        <v>2318</v>
      </c>
      <c r="O304" s="153" t="s">
        <v>281</v>
      </c>
      <c r="P304" s="153">
        <v>0</v>
      </c>
      <c r="Q304" s="153"/>
      <c r="R304" s="51"/>
      <c r="S304" s="51"/>
      <c r="T304" s="51"/>
    </row>
    <row r="305" spans="1:20" ht="63">
      <c r="A305" s="63"/>
      <c r="B305" s="72"/>
      <c r="C305" s="61" t="s">
        <v>2294</v>
      </c>
      <c r="D305" s="72" t="s">
        <v>2319</v>
      </c>
      <c r="E305" s="63" t="s">
        <v>265</v>
      </c>
      <c r="F305" s="73">
        <v>128</v>
      </c>
      <c r="G305" s="64" t="str">
        <f t="shared" si="9"/>
        <v>K</v>
      </c>
      <c r="H305" s="73">
        <v>553</v>
      </c>
      <c r="I305" s="63">
        <v>124</v>
      </c>
      <c r="J305" s="63">
        <v>6</v>
      </c>
      <c r="K305" s="63">
        <v>2</v>
      </c>
      <c r="L305" s="63" t="s">
        <v>351</v>
      </c>
      <c r="M305" s="63" t="str">
        <f t="shared" si="13"/>
        <v>X</v>
      </c>
      <c r="N305" s="87" t="s">
        <v>2320</v>
      </c>
      <c r="O305" s="63" t="s">
        <v>1216</v>
      </c>
      <c r="P305" s="63">
        <v>0</v>
      </c>
      <c r="Q305" s="63"/>
      <c r="R305" s="51"/>
      <c r="S305" s="51"/>
      <c r="T305" s="51"/>
    </row>
    <row r="306" spans="1:20" ht="63">
      <c r="A306" s="153"/>
      <c r="B306" s="154"/>
      <c r="C306" s="155" t="s">
        <v>2294</v>
      </c>
      <c r="D306" s="154" t="s">
        <v>2321</v>
      </c>
      <c r="E306" s="153" t="s">
        <v>300</v>
      </c>
      <c r="F306" s="160">
        <v>93</v>
      </c>
      <c r="G306" s="156" t="str">
        <f t="shared" si="9"/>
        <v>K</v>
      </c>
      <c r="H306" s="160">
        <v>391</v>
      </c>
      <c r="I306" s="153">
        <v>92</v>
      </c>
      <c r="J306" s="153">
        <v>8</v>
      </c>
      <c r="K306" s="153">
        <v>2</v>
      </c>
      <c r="L306" s="153" t="s">
        <v>351</v>
      </c>
      <c r="M306" s="153" t="str">
        <f t="shared" si="13"/>
        <v>X</v>
      </c>
      <c r="N306" s="173" t="s">
        <v>2322</v>
      </c>
      <c r="O306" s="153" t="s">
        <v>272</v>
      </c>
      <c r="P306" s="153">
        <v>0</v>
      </c>
      <c r="Q306" s="153"/>
      <c r="R306" s="51"/>
      <c r="S306" s="51"/>
      <c r="T306" s="51"/>
    </row>
    <row r="307" spans="1:20" ht="63">
      <c r="A307" s="63"/>
      <c r="B307" s="72"/>
      <c r="C307" s="61" t="s">
        <v>2294</v>
      </c>
      <c r="D307" s="72" t="s">
        <v>2323</v>
      </c>
      <c r="E307" s="63" t="s">
        <v>265</v>
      </c>
      <c r="F307" s="73">
        <v>100</v>
      </c>
      <c r="G307" s="64" t="str">
        <f t="shared" si="9"/>
        <v>K</v>
      </c>
      <c r="H307" s="73">
        <v>437</v>
      </c>
      <c r="I307" s="63">
        <v>104</v>
      </c>
      <c r="J307" s="63">
        <v>9</v>
      </c>
      <c r="K307" s="63">
        <v>4</v>
      </c>
      <c r="L307" s="63" t="s">
        <v>266</v>
      </c>
      <c r="M307" s="63" t="str">
        <f t="shared" si="13"/>
        <v>X</v>
      </c>
      <c r="N307" s="87" t="s">
        <v>2324</v>
      </c>
      <c r="O307" s="63" t="s">
        <v>1207</v>
      </c>
      <c r="P307" s="63">
        <v>0</v>
      </c>
      <c r="Q307" s="63"/>
      <c r="R307" s="51"/>
      <c r="S307" s="51"/>
      <c r="T307" s="51"/>
    </row>
    <row r="308" spans="1:20" ht="31.5">
      <c r="A308" s="162">
        <f>IF(LEN(B308)=0,"",SUBTOTAL(3,$B$3:B308))</f>
        <v>12</v>
      </c>
      <c r="B308" s="163" t="s">
        <v>2325</v>
      </c>
      <c r="C308" s="155" t="s">
        <v>2325</v>
      </c>
      <c r="D308" s="154" t="s">
        <v>2326</v>
      </c>
      <c r="E308" s="177" t="s">
        <v>270</v>
      </c>
      <c r="F308" s="178">
        <v>97</v>
      </c>
      <c r="G308" s="156" t="str">
        <f t="shared" si="9"/>
        <v>K</v>
      </c>
      <c r="H308" s="160">
        <v>271</v>
      </c>
      <c r="I308" s="153">
        <v>78</v>
      </c>
      <c r="J308" s="153">
        <v>1</v>
      </c>
      <c r="K308" s="153">
        <v>0</v>
      </c>
      <c r="L308" s="153" t="s">
        <v>274</v>
      </c>
      <c r="M308" s="153" t="str">
        <f t="shared" si="13"/>
        <v>X</v>
      </c>
      <c r="N308" s="153" t="s">
        <v>2327</v>
      </c>
      <c r="O308" s="153" t="s">
        <v>1216</v>
      </c>
      <c r="P308" s="153">
        <v>0</v>
      </c>
      <c r="Q308" s="153"/>
      <c r="R308" s="51"/>
      <c r="S308" s="51"/>
      <c r="T308" s="51"/>
    </row>
    <row r="309" spans="1:20" ht="31.5">
      <c r="A309" s="63"/>
      <c r="B309" s="72"/>
      <c r="C309" s="61" t="s">
        <v>2325</v>
      </c>
      <c r="D309" s="72" t="s">
        <v>2328</v>
      </c>
      <c r="E309" s="172" t="s">
        <v>270</v>
      </c>
      <c r="F309" s="171">
        <v>112</v>
      </c>
      <c r="G309" s="64" t="str">
        <f t="shared" si="9"/>
        <v>K</v>
      </c>
      <c r="H309" s="73">
        <v>401</v>
      </c>
      <c r="I309" s="63">
        <v>94</v>
      </c>
      <c r="J309" s="63">
        <v>0</v>
      </c>
      <c r="K309" s="63">
        <v>0</v>
      </c>
      <c r="L309" s="63" t="s">
        <v>274</v>
      </c>
      <c r="M309" s="63" t="str">
        <f t="shared" si="13"/>
        <v>X</v>
      </c>
      <c r="N309" s="63" t="s">
        <v>2329</v>
      </c>
      <c r="O309" s="63" t="s">
        <v>1216</v>
      </c>
      <c r="P309" s="63">
        <v>0</v>
      </c>
      <c r="Q309" s="63"/>
      <c r="R309" s="51"/>
      <c r="S309" s="51"/>
      <c r="T309" s="51"/>
    </row>
    <row r="310" spans="1:20" ht="47.25">
      <c r="A310" s="153"/>
      <c r="B310" s="154"/>
      <c r="C310" s="155" t="s">
        <v>2325</v>
      </c>
      <c r="D310" s="154" t="s">
        <v>2330</v>
      </c>
      <c r="E310" s="169" t="s">
        <v>270</v>
      </c>
      <c r="F310" s="168">
        <v>114</v>
      </c>
      <c r="G310" s="156" t="str">
        <f t="shared" si="9"/>
        <v>K</v>
      </c>
      <c r="H310" s="160">
        <v>428</v>
      </c>
      <c r="I310" s="153">
        <v>109</v>
      </c>
      <c r="J310" s="153">
        <v>0</v>
      </c>
      <c r="K310" s="153">
        <v>0</v>
      </c>
      <c r="L310" s="153" t="s">
        <v>274</v>
      </c>
      <c r="M310" s="153" t="str">
        <f t="shared" si="13"/>
        <v>X</v>
      </c>
      <c r="N310" s="153" t="s">
        <v>2331</v>
      </c>
      <c r="O310" s="153" t="s">
        <v>1801</v>
      </c>
      <c r="P310" s="153">
        <v>0</v>
      </c>
      <c r="Q310" s="153"/>
      <c r="R310" s="51"/>
      <c r="S310" s="51"/>
      <c r="T310" s="51"/>
    </row>
    <row r="311" spans="1:20" ht="47.25">
      <c r="A311" s="63"/>
      <c r="B311" s="72"/>
      <c r="C311" s="61" t="s">
        <v>2325</v>
      </c>
      <c r="D311" s="72" t="s">
        <v>2332</v>
      </c>
      <c r="E311" s="172" t="s">
        <v>270</v>
      </c>
      <c r="F311" s="171">
        <v>95</v>
      </c>
      <c r="G311" s="64" t="str">
        <f t="shared" si="9"/>
        <v>K</v>
      </c>
      <c r="H311" s="73">
        <v>448</v>
      </c>
      <c r="I311" s="63">
        <v>35</v>
      </c>
      <c r="J311" s="63">
        <v>0</v>
      </c>
      <c r="K311" s="63">
        <v>0</v>
      </c>
      <c r="L311" s="63" t="s">
        <v>266</v>
      </c>
      <c r="M311" s="63" t="str">
        <f t="shared" si="13"/>
        <v>X</v>
      </c>
      <c r="N311" s="63" t="s">
        <v>2333</v>
      </c>
      <c r="O311" s="63" t="s">
        <v>1801</v>
      </c>
      <c r="P311" s="63">
        <v>0</v>
      </c>
      <c r="Q311" s="63"/>
      <c r="R311" s="51"/>
      <c r="S311" s="51"/>
      <c r="T311" s="51"/>
    </row>
    <row r="312" spans="1:20" ht="31.5">
      <c r="A312" s="153"/>
      <c r="B312" s="154"/>
      <c r="C312" s="155" t="s">
        <v>2325</v>
      </c>
      <c r="D312" s="154" t="s">
        <v>2334</v>
      </c>
      <c r="E312" s="169" t="s">
        <v>265</v>
      </c>
      <c r="F312" s="168">
        <v>151</v>
      </c>
      <c r="G312" s="156" t="str">
        <f t="shared" si="9"/>
        <v>Đ</v>
      </c>
      <c r="H312" s="160">
        <v>693</v>
      </c>
      <c r="I312" s="153">
        <v>95</v>
      </c>
      <c r="J312" s="153">
        <v>0</v>
      </c>
      <c r="K312" s="153">
        <v>0</v>
      </c>
      <c r="L312" s="153" t="s">
        <v>274</v>
      </c>
      <c r="M312" s="153" t="str">
        <f t="shared" si="13"/>
        <v>X</v>
      </c>
      <c r="N312" s="153" t="s">
        <v>2335</v>
      </c>
      <c r="O312" s="153" t="s">
        <v>1801</v>
      </c>
      <c r="P312" s="153">
        <v>0</v>
      </c>
      <c r="Q312" s="153"/>
      <c r="R312" s="51"/>
      <c r="S312" s="51"/>
      <c r="T312" s="51"/>
    </row>
    <row r="313" spans="1:20" ht="47.25">
      <c r="A313" s="63"/>
      <c r="B313" s="72"/>
      <c r="C313" s="61" t="s">
        <v>2325</v>
      </c>
      <c r="D313" s="72" t="s">
        <v>2336</v>
      </c>
      <c r="E313" s="172" t="s">
        <v>270</v>
      </c>
      <c r="F313" s="171">
        <v>98</v>
      </c>
      <c r="G313" s="64" t="str">
        <f t="shared" si="9"/>
        <v>K</v>
      </c>
      <c r="H313" s="73">
        <v>365</v>
      </c>
      <c r="I313" s="63">
        <v>80</v>
      </c>
      <c r="J313" s="63">
        <v>0</v>
      </c>
      <c r="K313" s="63">
        <v>0</v>
      </c>
      <c r="L313" s="63" t="s">
        <v>266</v>
      </c>
      <c r="M313" s="63" t="str">
        <f t="shared" si="13"/>
        <v>X</v>
      </c>
      <c r="N313" s="63" t="s">
        <v>2337</v>
      </c>
      <c r="O313" s="63" t="s">
        <v>1801</v>
      </c>
      <c r="P313" s="63">
        <v>0</v>
      </c>
      <c r="Q313" s="63"/>
      <c r="R313" s="51"/>
      <c r="S313" s="51"/>
      <c r="T313" s="51"/>
    </row>
    <row r="314" spans="1:20" ht="63">
      <c r="A314" s="153"/>
      <c r="B314" s="154"/>
      <c r="C314" s="155" t="s">
        <v>2325</v>
      </c>
      <c r="D314" s="154" t="s">
        <v>2338</v>
      </c>
      <c r="E314" s="169" t="s">
        <v>270</v>
      </c>
      <c r="F314" s="168">
        <v>100</v>
      </c>
      <c r="G314" s="156" t="str">
        <f t="shared" si="9"/>
        <v>K</v>
      </c>
      <c r="H314" s="160">
        <v>360</v>
      </c>
      <c r="I314" s="153">
        <v>33</v>
      </c>
      <c r="J314" s="153">
        <v>3</v>
      </c>
      <c r="K314" s="153">
        <v>0</v>
      </c>
      <c r="L314" s="153" t="s">
        <v>290</v>
      </c>
      <c r="M314" s="153" t="str">
        <f t="shared" si="13"/>
        <v>C</v>
      </c>
      <c r="N314" s="153" t="s">
        <v>2339</v>
      </c>
      <c r="O314" s="153" t="s">
        <v>1801</v>
      </c>
      <c r="P314" s="153">
        <v>0</v>
      </c>
      <c r="Q314" s="153"/>
      <c r="R314" s="51"/>
      <c r="S314" s="51"/>
      <c r="T314" s="51"/>
    </row>
    <row r="315" spans="1:20" ht="31.5">
      <c r="A315" s="63"/>
      <c r="B315" s="72"/>
      <c r="C315" s="61" t="s">
        <v>2325</v>
      </c>
      <c r="D315" s="72" t="s">
        <v>2340</v>
      </c>
      <c r="E315" s="172" t="s">
        <v>270</v>
      </c>
      <c r="F315" s="171">
        <v>123</v>
      </c>
      <c r="G315" s="64" t="str">
        <f t="shared" si="9"/>
        <v>K</v>
      </c>
      <c r="H315" s="73">
        <v>523</v>
      </c>
      <c r="I315" s="63">
        <v>96</v>
      </c>
      <c r="J315" s="63">
        <v>0</v>
      </c>
      <c r="K315" s="63">
        <v>0</v>
      </c>
      <c r="L315" s="63" t="s">
        <v>543</v>
      </c>
      <c r="M315" s="63" t="str">
        <f t="shared" si="13"/>
        <v>X</v>
      </c>
      <c r="N315" s="63" t="s">
        <v>2341</v>
      </c>
      <c r="O315" s="63" t="s">
        <v>1216</v>
      </c>
      <c r="P315" s="63">
        <v>0</v>
      </c>
      <c r="Q315" s="63"/>
      <c r="R315" s="51"/>
      <c r="S315" s="51"/>
      <c r="T315" s="51"/>
    </row>
    <row r="316" spans="1:20" ht="47.25">
      <c r="A316" s="153"/>
      <c r="B316" s="154"/>
      <c r="C316" s="155" t="s">
        <v>2325</v>
      </c>
      <c r="D316" s="154" t="s">
        <v>2342</v>
      </c>
      <c r="E316" s="169" t="s">
        <v>270</v>
      </c>
      <c r="F316" s="168">
        <v>129</v>
      </c>
      <c r="G316" s="156" t="str">
        <f t="shared" si="9"/>
        <v>K</v>
      </c>
      <c r="H316" s="160">
        <v>524</v>
      </c>
      <c r="I316" s="153">
        <v>84</v>
      </c>
      <c r="J316" s="153">
        <v>0</v>
      </c>
      <c r="K316" s="153">
        <v>0</v>
      </c>
      <c r="L316" s="153" t="s">
        <v>311</v>
      </c>
      <c r="M316" s="153" t="str">
        <f t="shared" si="13"/>
        <v>X</v>
      </c>
      <c r="N316" s="153" t="s">
        <v>2343</v>
      </c>
      <c r="O316" s="153" t="s">
        <v>2344</v>
      </c>
      <c r="P316" s="153">
        <v>0</v>
      </c>
      <c r="Q316" s="153"/>
      <c r="R316" s="51"/>
      <c r="S316" s="51"/>
      <c r="T316" s="51"/>
    </row>
    <row r="317" spans="1:20" ht="31.5">
      <c r="A317" s="63"/>
      <c r="B317" s="72"/>
      <c r="C317" s="61" t="s">
        <v>2325</v>
      </c>
      <c r="D317" s="72" t="s">
        <v>2345</v>
      </c>
      <c r="E317" s="172" t="s">
        <v>270</v>
      </c>
      <c r="F317" s="171">
        <v>89</v>
      </c>
      <c r="G317" s="64" t="str">
        <f t="shared" si="9"/>
        <v>K</v>
      </c>
      <c r="H317" s="73">
        <v>391</v>
      </c>
      <c r="I317" s="63">
        <v>78</v>
      </c>
      <c r="J317" s="63">
        <v>2</v>
      </c>
      <c r="K317" s="63">
        <v>1</v>
      </c>
      <c r="L317" s="63" t="s">
        <v>274</v>
      </c>
      <c r="M317" s="63" t="str">
        <f t="shared" si="13"/>
        <v>X</v>
      </c>
      <c r="N317" s="63" t="s">
        <v>2346</v>
      </c>
      <c r="O317" s="63" t="s">
        <v>1216</v>
      </c>
      <c r="P317" s="63">
        <v>0</v>
      </c>
      <c r="Q317" s="63"/>
      <c r="R317" s="51"/>
      <c r="S317" s="51"/>
      <c r="T317" s="51"/>
    </row>
    <row r="318" spans="1:20">
      <c r="A318" s="153"/>
      <c r="B318" s="154"/>
      <c r="C318" s="155" t="s">
        <v>2325</v>
      </c>
      <c r="D318" s="154" t="s">
        <v>2347</v>
      </c>
      <c r="E318" s="169" t="s">
        <v>270</v>
      </c>
      <c r="F318" s="168">
        <v>97</v>
      </c>
      <c r="G318" s="156" t="str">
        <f t="shared" si="9"/>
        <v>K</v>
      </c>
      <c r="H318" s="160">
        <v>372</v>
      </c>
      <c r="I318" s="153">
        <v>69</v>
      </c>
      <c r="J318" s="153">
        <v>2</v>
      </c>
      <c r="K318" s="153">
        <v>0</v>
      </c>
      <c r="L318" s="153" t="s">
        <v>274</v>
      </c>
      <c r="M318" s="153" t="str">
        <f t="shared" si="13"/>
        <v>X</v>
      </c>
      <c r="N318" s="153" t="s">
        <v>2348</v>
      </c>
      <c r="O318" s="153" t="s">
        <v>1216</v>
      </c>
      <c r="P318" s="153">
        <v>0</v>
      </c>
      <c r="Q318" s="153"/>
      <c r="R318" s="51"/>
      <c r="S318" s="51"/>
      <c r="T318" s="51"/>
    </row>
    <row r="319" spans="1:20" ht="31.5">
      <c r="A319" s="63"/>
      <c r="B319" s="72"/>
      <c r="C319" s="61" t="s">
        <v>2325</v>
      </c>
      <c r="D319" s="72" t="s">
        <v>2349</v>
      </c>
      <c r="E319" s="172" t="s">
        <v>270</v>
      </c>
      <c r="F319" s="171">
        <v>126</v>
      </c>
      <c r="G319" s="64" t="str">
        <f t="shared" si="9"/>
        <v>K</v>
      </c>
      <c r="H319" s="73">
        <v>429</v>
      </c>
      <c r="I319" s="63">
        <v>86</v>
      </c>
      <c r="J319" s="63">
        <v>4</v>
      </c>
      <c r="K319" s="63">
        <v>0</v>
      </c>
      <c r="L319" s="63" t="s">
        <v>274</v>
      </c>
      <c r="M319" s="63" t="str">
        <f t="shared" si="13"/>
        <v>X</v>
      </c>
      <c r="N319" s="63" t="s">
        <v>2341</v>
      </c>
      <c r="O319" s="63" t="s">
        <v>1216</v>
      </c>
      <c r="P319" s="63">
        <v>0</v>
      </c>
      <c r="Q319" s="63"/>
      <c r="R319" s="51"/>
      <c r="S319" s="51"/>
      <c r="T319" s="51"/>
    </row>
    <row r="320" spans="1:20" ht="31.5">
      <c r="A320" s="153"/>
      <c r="B320" s="154"/>
      <c r="C320" s="155" t="s">
        <v>2325</v>
      </c>
      <c r="D320" s="154" t="s">
        <v>2350</v>
      </c>
      <c r="E320" s="169" t="s">
        <v>270</v>
      </c>
      <c r="F320" s="168">
        <v>102</v>
      </c>
      <c r="G320" s="156" t="str">
        <f t="shared" si="9"/>
        <v>K</v>
      </c>
      <c r="H320" s="160">
        <v>411</v>
      </c>
      <c r="I320" s="153">
        <v>43</v>
      </c>
      <c r="J320" s="153">
        <v>0</v>
      </c>
      <c r="K320" s="153">
        <v>0</v>
      </c>
      <c r="L320" s="153" t="s">
        <v>2351</v>
      </c>
      <c r="M320" s="153" t="str">
        <f t="shared" si="13"/>
        <v>T</v>
      </c>
      <c r="N320" s="153" t="s">
        <v>2352</v>
      </c>
      <c r="O320" s="153" t="s">
        <v>1216</v>
      </c>
      <c r="P320" s="153">
        <v>0</v>
      </c>
      <c r="Q320" s="153"/>
      <c r="R320" s="51"/>
      <c r="S320" s="51"/>
      <c r="T320" s="51"/>
    </row>
    <row r="321" spans="1:20" ht="47.25">
      <c r="A321" s="63"/>
      <c r="B321" s="72"/>
      <c r="C321" s="61" t="s">
        <v>2325</v>
      </c>
      <c r="D321" s="72" t="s">
        <v>2353</v>
      </c>
      <c r="E321" s="172" t="s">
        <v>270</v>
      </c>
      <c r="F321" s="171">
        <v>87</v>
      </c>
      <c r="G321" s="64" t="str">
        <f t="shared" si="9"/>
        <v>K</v>
      </c>
      <c r="H321" s="73">
        <v>407</v>
      </c>
      <c r="I321" s="63">
        <v>73</v>
      </c>
      <c r="J321" s="63">
        <v>1</v>
      </c>
      <c r="K321" s="63">
        <v>0</v>
      </c>
      <c r="L321" s="63" t="s">
        <v>311</v>
      </c>
      <c r="M321" s="63" t="str">
        <f t="shared" si="13"/>
        <v>X</v>
      </c>
      <c r="N321" s="63" t="s">
        <v>2354</v>
      </c>
      <c r="O321" s="63" t="s">
        <v>1939</v>
      </c>
      <c r="P321" s="63">
        <v>0</v>
      </c>
      <c r="Q321" s="63"/>
      <c r="R321" s="51"/>
      <c r="S321" s="51"/>
      <c r="T321" s="51"/>
    </row>
    <row r="322" spans="1:20" ht="47.25">
      <c r="A322" s="153"/>
      <c r="B322" s="154"/>
      <c r="C322" s="155" t="s">
        <v>2325</v>
      </c>
      <c r="D322" s="154" t="s">
        <v>2355</v>
      </c>
      <c r="E322" s="169" t="s">
        <v>270</v>
      </c>
      <c r="F322" s="168">
        <v>121</v>
      </c>
      <c r="G322" s="156" t="str">
        <f t="shared" si="9"/>
        <v>K</v>
      </c>
      <c r="H322" s="160">
        <v>535</v>
      </c>
      <c r="I322" s="153">
        <v>93</v>
      </c>
      <c r="J322" s="153">
        <v>4</v>
      </c>
      <c r="K322" s="153">
        <v>8</v>
      </c>
      <c r="L322" s="153" t="s">
        <v>274</v>
      </c>
      <c r="M322" s="153" t="str">
        <f t="shared" si="13"/>
        <v>X</v>
      </c>
      <c r="N322" s="153" t="s">
        <v>2356</v>
      </c>
      <c r="O322" s="153" t="s">
        <v>272</v>
      </c>
      <c r="P322" s="153">
        <v>0</v>
      </c>
      <c r="Q322" s="153"/>
      <c r="R322" s="51"/>
      <c r="S322" s="51"/>
      <c r="T322" s="51"/>
    </row>
    <row r="323" spans="1:20" ht="31.5">
      <c r="A323" s="63"/>
      <c r="B323" s="72"/>
      <c r="C323" s="61" t="s">
        <v>2325</v>
      </c>
      <c r="D323" s="72" t="s">
        <v>2357</v>
      </c>
      <c r="E323" s="172" t="s">
        <v>270</v>
      </c>
      <c r="F323" s="171">
        <v>57</v>
      </c>
      <c r="G323" s="64" t="str">
        <f t="shared" si="9"/>
        <v>K</v>
      </c>
      <c r="H323" s="73">
        <v>251</v>
      </c>
      <c r="I323" s="63">
        <v>56</v>
      </c>
      <c r="J323" s="63">
        <v>2</v>
      </c>
      <c r="K323" s="63">
        <v>1</v>
      </c>
      <c r="L323" s="63" t="s">
        <v>351</v>
      </c>
      <c r="M323" s="63" t="str">
        <f t="shared" si="13"/>
        <v>X</v>
      </c>
      <c r="N323" s="63" t="s">
        <v>2358</v>
      </c>
      <c r="O323" s="63" t="s">
        <v>2359</v>
      </c>
      <c r="P323" s="63">
        <v>0</v>
      </c>
      <c r="Q323" s="63"/>
      <c r="R323" s="51"/>
      <c r="S323" s="51"/>
      <c r="T323" s="51"/>
    </row>
    <row r="324" spans="1:20" ht="63">
      <c r="A324" s="153"/>
      <c r="B324" s="154"/>
      <c r="C324" s="155" t="s">
        <v>2325</v>
      </c>
      <c r="D324" s="154" t="s">
        <v>2360</v>
      </c>
      <c r="E324" s="169" t="s">
        <v>270</v>
      </c>
      <c r="F324" s="168">
        <v>133</v>
      </c>
      <c r="G324" s="156" t="str">
        <f t="shared" si="9"/>
        <v>K</v>
      </c>
      <c r="H324" s="160">
        <v>557</v>
      </c>
      <c r="I324" s="153">
        <v>119</v>
      </c>
      <c r="J324" s="153">
        <v>14</v>
      </c>
      <c r="K324" s="153">
        <v>10</v>
      </c>
      <c r="L324" s="153" t="s">
        <v>274</v>
      </c>
      <c r="M324" s="153" t="str">
        <f t="shared" si="13"/>
        <v>X</v>
      </c>
      <c r="N324" s="153" t="s">
        <v>2361</v>
      </c>
      <c r="O324" s="153" t="s">
        <v>1193</v>
      </c>
      <c r="P324" s="153">
        <v>0</v>
      </c>
      <c r="Q324" s="153"/>
      <c r="R324" s="51"/>
      <c r="S324" s="51"/>
      <c r="T324" s="51"/>
    </row>
    <row r="325" spans="1:20" ht="31.5">
      <c r="A325" s="63"/>
      <c r="B325" s="72"/>
      <c r="C325" s="61" t="s">
        <v>2325</v>
      </c>
      <c r="D325" s="72" t="s">
        <v>2362</v>
      </c>
      <c r="E325" s="172" t="s">
        <v>265</v>
      </c>
      <c r="F325" s="171">
        <v>101</v>
      </c>
      <c r="G325" s="64" t="str">
        <f t="shared" si="9"/>
        <v>K</v>
      </c>
      <c r="H325" s="73">
        <v>449</v>
      </c>
      <c r="I325" s="63">
        <v>101</v>
      </c>
      <c r="J325" s="63">
        <v>1</v>
      </c>
      <c r="K325" s="63">
        <v>1</v>
      </c>
      <c r="L325" s="63" t="s">
        <v>274</v>
      </c>
      <c r="M325" s="63" t="str">
        <f t="shared" si="13"/>
        <v>X</v>
      </c>
      <c r="N325" s="63" t="s">
        <v>2363</v>
      </c>
      <c r="O325" s="63" t="s">
        <v>2364</v>
      </c>
      <c r="P325" s="63">
        <v>0</v>
      </c>
      <c r="Q325" s="63"/>
      <c r="R325" s="51"/>
      <c r="S325" s="51"/>
      <c r="T325" s="51"/>
    </row>
    <row r="326" spans="1:20" ht="47.25">
      <c r="A326" s="153"/>
      <c r="B326" s="154"/>
      <c r="C326" s="155" t="s">
        <v>2325</v>
      </c>
      <c r="D326" s="154" t="s">
        <v>2365</v>
      </c>
      <c r="E326" s="169" t="s">
        <v>265</v>
      </c>
      <c r="F326" s="168">
        <v>112</v>
      </c>
      <c r="G326" s="156" t="str">
        <f t="shared" si="9"/>
        <v>K</v>
      </c>
      <c r="H326" s="160">
        <v>539</v>
      </c>
      <c r="I326" s="153">
        <v>111</v>
      </c>
      <c r="J326" s="153">
        <v>0</v>
      </c>
      <c r="K326" s="153">
        <v>0</v>
      </c>
      <c r="L326" s="153" t="s">
        <v>274</v>
      </c>
      <c r="M326" s="153" t="str">
        <f t="shared" si="13"/>
        <v>X</v>
      </c>
      <c r="N326" s="153" t="s">
        <v>2366</v>
      </c>
      <c r="O326" s="153" t="s">
        <v>2367</v>
      </c>
      <c r="P326" s="153">
        <v>0</v>
      </c>
      <c r="Q326" s="153"/>
      <c r="R326" s="51"/>
      <c r="S326" s="51"/>
      <c r="T326" s="51"/>
    </row>
    <row r="327" spans="1:20" ht="31.5">
      <c r="A327" s="63"/>
      <c r="B327" s="72"/>
      <c r="C327" s="61" t="s">
        <v>2325</v>
      </c>
      <c r="D327" s="72" t="s">
        <v>2368</v>
      </c>
      <c r="E327" s="166" t="s">
        <v>270</v>
      </c>
      <c r="F327" s="165">
        <v>25</v>
      </c>
      <c r="G327" s="64" t="str">
        <f t="shared" si="9"/>
        <v>K</v>
      </c>
      <c r="H327" s="73">
        <v>100</v>
      </c>
      <c r="I327" s="63">
        <v>22</v>
      </c>
      <c r="J327" s="63">
        <v>0</v>
      </c>
      <c r="K327" s="63">
        <v>0</v>
      </c>
      <c r="L327" s="63" t="s">
        <v>266</v>
      </c>
      <c r="M327" s="63" t="str">
        <f t="shared" si="13"/>
        <v>X</v>
      </c>
      <c r="N327" s="63" t="s">
        <v>2369</v>
      </c>
      <c r="O327" s="63" t="s">
        <v>2165</v>
      </c>
      <c r="P327" s="63">
        <v>0</v>
      </c>
      <c r="Q327" s="63"/>
      <c r="R327" s="51"/>
      <c r="S327" s="51"/>
      <c r="T327" s="51"/>
    </row>
    <row r="328" spans="1:20" ht="31.5">
      <c r="A328" s="153"/>
      <c r="B328" s="154"/>
      <c r="C328" s="155" t="s">
        <v>2325</v>
      </c>
      <c r="D328" s="154" t="s">
        <v>2370</v>
      </c>
      <c r="E328" s="169" t="s">
        <v>270</v>
      </c>
      <c r="F328" s="168">
        <v>56</v>
      </c>
      <c r="G328" s="156" t="str">
        <f t="shared" si="9"/>
        <v>K</v>
      </c>
      <c r="H328" s="160">
        <v>254</v>
      </c>
      <c r="I328" s="153">
        <v>51</v>
      </c>
      <c r="J328" s="153">
        <v>0</v>
      </c>
      <c r="K328" s="153">
        <v>1</v>
      </c>
      <c r="L328" s="153" t="s">
        <v>274</v>
      </c>
      <c r="M328" s="153" t="str">
        <f t="shared" si="13"/>
        <v>X</v>
      </c>
      <c r="N328" s="153" t="s">
        <v>2371</v>
      </c>
      <c r="O328" s="153" t="s">
        <v>1819</v>
      </c>
      <c r="P328" s="153">
        <v>0</v>
      </c>
      <c r="Q328" s="153"/>
      <c r="R328" s="51"/>
      <c r="S328" s="51"/>
      <c r="T328" s="51"/>
    </row>
    <row r="329" spans="1:20" ht="31.5">
      <c r="A329" s="63"/>
      <c r="B329" s="72"/>
      <c r="C329" s="61" t="s">
        <v>2325</v>
      </c>
      <c r="D329" s="72" t="s">
        <v>2372</v>
      </c>
      <c r="E329" s="166" t="s">
        <v>270</v>
      </c>
      <c r="F329" s="165">
        <v>90</v>
      </c>
      <c r="G329" s="64" t="str">
        <f t="shared" si="9"/>
        <v>K</v>
      </c>
      <c r="H329" s="73">
        <v>364</v>
      </c>
      <c r="I329" s="63">
        <v>86</v>
      </c>
      <c r="J329" s="63">
        <v>1</v>
      </c>
      <c r="K329" s="63">
        <v>0</v>
      </c>
      <c r="L329" s="63" t="s">
        <v>274</v>
      </c>
      <c r="M329" s="63" t="str">
        <f t="shared" si="13"/>
        <v>X</v>
      </c>
      <c r="N329" s="63" t="s">
        <v>2373</v>
      </c>
      <c r="O329" s="63" t="s">
        <v>1778</v>
      </c>
      <c r="P329" s="63">
        <v>0</v>
      </c>
      <c r="Q329" s="63"/>
      <c r="R329" s="51"/>
      <c r="S329" s="51"/>
      <c r="T329" s="51"/>
    </row>
    <row r="330" spans="1:20" ht="31.5">
      <c r="A330" s="153"/>
      <c r="B330" s="154"/>
      <c r="C330" s="155" t="s">
        <v>2325</v>
      </c>
      <c r="D330" s="154" t="s">
        <v>2374</v>
      </c>
      <c r="E330" s="169" t="s">
        <v>270</v>
      </c>
      <c r="F330" s="168">
        <v>97</v>
      </c>
      <c r="G330" s="156" t="str">
        <f t="shared" si="9"/>
        <v>K</v>
      </c>
      <c r="H330" s="160">
        <v>366</v>
      </c>
      <c r="I330" s="153">
        <v>92</v>
      </c>
      <c r="J330" s="153">
        <v>1</v>
      </c>
      <c r="K330" s="153">
        <v>0</v>
      </c>
      <c r="L330" s="153" t="s">
        <v>274</v>
      </c>
      <c r="M330" s="153" t="str">
        <f t="shared" si="13"/>
        <v>X</v>
      </c>
      <c r="N330" s="153" t="s">
        <v>2375</v>
      </c>
      <c r="O330" s="153" t="s">
        <v>1853</v>
      </c>
      <c r="P330" s="153">
        <v>0</v>
      </c>
      <c r="Q330" s="153"/>
      <c r="R330" s="51"/>
      <c r="S330" s="51"/>
      <c r="T330" s="51"/>
    </row>
    <row r="331" spans="1:20" ht="47.25">
      <c r="A331" s="63"/>
      <c r="B331" s="72"/>
      <c r="C331" s="61" t="s">
        <v>2325</v>
      </c>
      <c r="D331" s="72" t="s">
        <v>2376</v>
      </c>
      <c r="E331" s="172" t="s">
        <v>270</v>
      </c>
      <c r="F331" s="171">
        <v>93</v>
      </c>
      <c r="G331" s="64" t="str">
        <f t="shared" si="9"/>
        <v>K</v>
      </c>
      <c r="H331" s="73">
        <v>383</v>
      </c>
      <c r="I331" s="63">
        <v>88</v>
      </c>
      <c r="J331" s="63">
        <v>1</v>
      </c>
      <c r="K331" s="63">
        <v>2</v>
      </c>
      <c r="L331" s="63" t="s">
        <v>274</v>
      </c>
      <c r="M331" s="63" t="str">
        <f t="shared" si="13"/>
        <v>X</v>
      </c>
      <c r="N331" s="63" t="s">
        <v>2377</v>
      </c>
      <c r="O331" s="63" t="s">
        <v>1180</v>
      </c>
      <c r="P331" s="63">
        <v>0</v>
      </c>
      <c r="Q331" s="63"/>
      <c r="R331" s="51"/>
      <c r="S331" s="51"/>
      <c r="T331" s="51"/>
    </row>
    <row r="332" spans="1:20" ht="31.5">
      <c r="A332" s="153"/>
      <c r="B332" s="154"/>
      <c r="C332" s="155" t="s">
        <v>2325</v>
      </c>
      <c r="D332" s="154" t="s">
        <v>2378</v>
      </c>
      <c r="E332" s="169" t="s">
        <v>265</v>
      </c>
      <c r="F332" s="168">
        <v>110</v>
      </c>
      <c r="G332" s="156" t="str">
        <f t="shared" si="9"/>
        <v>K</v>
      </c>
      <c r="H332" s="160">
        <v>556</v>
      </c>
      <c r="I332" s="153">
        <v>77</v>
      </c>
      <c r="J332" s="153">
        <v>0</v>
      </c>
      <c r="K332" s="153">
        <v>0</v>
      </c>
      <c r="L332" s="153" t="s">
        <v>274</v>
      </c>
      <c r="M332" s="153" t="str">
        <f t="shared" si="13"/>
        <v>X</v>
      </c>
      <c r="N332" s="153" t="s">
        <v>2379</v>
      </c>
      <c r="O332" s="153" t="s">
        <v>1183</v>
      </c>
      <c r="P332" s="153">
        <v>0</v>
      </c>
      <c r="Q332" s="153"/>
      <c r="R332" s="51"/>
      <c r="S332" s="51"/>
      <c r="T332" s="51"/>
    </row>
    <row r="333" spans="1:20" ht="31.5">
      <c r="A333" s="63"/>
      <c r="B333" s="72"/>
      <c r="C333" s="61" t="s">
        <v>2325</v>
      </c>
      <c r="D333" s="72" t="s">
        <v>2380</v>
      </c>
      <c r="E333" s="172" t="s">
        <v>265</v>
      </c>
      <c r="F333" s="171">
        <v>107</v>
      </c>
      <c r="G333" s="64" t="str">
        <f t="shared" si="9"/>
        <v>K</v>
      </c>
      <c r="H333" s="73">
        <v>452</v>
      </c>
      <c r="I333" s="63">
        <v>106</v>
      </c>
      <c r="J333" s="63">
        <v>6</v>
      </c>
      <c r="K333" s="63">
        <v>1</v>
      </c>
      <c r="L333" s="63" t="s">
        <v>274</v>
      </c>
      <c r="M333" s="63" t="str">
        <f t="shared" si="13"/>
        <v>X</v>
      </c>
      <c r="N333" s="63" t="s">
        <v>2341</v>
      </c>
      <c r="O333" s="63" t="s">
        <v>1190</v>
      </c>
      <c r="P333" s="63">
        <v>0</v>
      </c>
      <c r="Q333" s="63"/>
      <c r="R333" s="51"/>
      <c r="S333" s="51"/>
      <c r="T333" s="51"/>
    </row>
    <row r="334" spans="1:20">
      <c r="A334" s="153"/>
      <c r="B334" s="154"/>
      <c r="C334" s="155" t="s">
        <v>2325</v>
      </c>
      <c r="D334" s="154" t="s">
        <v>2381</v>
      </c>
      <c r="E334" s="169" t="s">
        <v>265</v>
      </c>
      <c r="F334" s="168">
        <v>125</v>
      </c>
      <c r="G334" s="156" t="str">
        <f t="shared" si="9"/>
        <v>K</v>
      </c>
      <c r="H334" s="160">
        <v>528</v>
      </c>
      <c r="I334" s="153">
        <v>122</v>
      </c>
      <c r="J334" s="153">
        <v>1</v>
      </c>
      <c r="K334" s="153">
        <v>1</v>
      </c>
      <c r="L334" s="153" t="s">
        <v>274</v>
      </c>
      <c r="M334" s="153" t="str">
        <f t="shared" si="13"/>
        <v>X</v>
      </c>
      <c r="N334" s="153" t="s">
        <v>2382</v>
      </c>
      <c r="O334" s="153" t="s">
        <v>1778</v>
      </c>
      <c r="P334" s="153">
        <v>0</v>
      </c>
      <c r="Q334" s="153"/>
      <c r="R334" s="51"/>
      <c r="S334" s="51"/>
      <c r="T334" s="51"/>
    </row>
    <row r="335" spans="1:20">
      <c r="A335" s="63"/>
      <c r="B335" s="72"/>
      <c r="C335" s="61" t="s">
        <v>2325</v>
      </c>
      <c r="D335" s="72" t="s">
        <v>2383</v>
      </c>
      <c r="E335" s="172" t="s">
        <v>270</v>
      </c>
      <c r="F335" s="171">
        <v>77</v>
      </c>
      <c r="G335" s="64" t="str">
        <f t="shared" si="9"/>
        <v>K</v>
      </c>
      <c r="H335" s="73">
        <v>299</v>
      </c>
      <c r="I335" s="63">
        <v>77</v>
      </c>
      <c r="J335" s="63">
        <v>0</v>
      </c>
      <c r="K335" s="63">
        <v>2</v>
      </c>
      <c r="L335" s="63" t="s">
        <v>274</v>
      </c>
      <c r="M335" s="63" t="str">
        <f t="shared" si="13"/>
        <v>X</v>
      </c>
      <c r="N335" s="63" t="s">
        <v>2384</v>
      </c>
      <c r="O335" s="63" t="s">
        <v>1180</v>
      </c>
      <c r="P335" s="63">
        <v>0</v>
      </c>
      <c r="Q335" s="63"/>
      <c r="R335" s="51"/>
      <c r="S335" s="51"/>
      <c r="T335" s="51"/>
    </row>
    <row r="336" spans="1:20">
      <c r="A336" s="153"/>
      <c r="B336" s="154"/>
      <c r="C336" s="155" t="s">
        <v>2325</v>
      </c>
      <c r="D336" s="154" t="s">
        <v>2385</v>
      </c>
      <c r="E336" s="169" t="s">
        <v>270</v>
      </c>
      <c r="F336" s="168">
        <v>76</v>
      </c>
      <c r="G336" s="156" t="str">
        <f t="shared" si="9"/>
        <v>K</v>
      </c>
      <c r="H336" s="160">
        <v>302</v>
      </c>
      <c r="I336" s="153">
        <v>74</v>
      </c>
      <c r="J336" s="153">
        <v>0</v>
      </c>
      <c r="K336" s="153">
        <v>0</v>
      </c>
      <c r="L336" s="153" t="s">
        <v>274</v>
      </c>
      <c r="M336" s="153" t="str">
        <f t="shared" si="13"/>
        <v>X</v>
      </c>
      <c r="N336" s="153" t="s">
        <v>2382</v>
      </c>
      <c r="O336" s="153" t="s">
        <v>1204</v>
      </c>
      <c r="P336" s="153">
        <v>0</v>
      </c>
      <c r="Q336" s="153"/>
      <c r="R336" s="51"/>
      <c r="S336" s="51"/>
      <c r="T336" s="51"/>
    </row>
    <row r="337" spans="1:20">
      <c r="A337" s="63"/>
      <c r="B337" s="72"/>
      <c r="C337" s="61" t="s">
        <v>2325</v>
      </c>
      <c r="D337" s="72" t="s">
        <v>2386</v>
      </c>
      <c r="E337" s="172" t="s">
        <v>265</v>
      </c>
      <c r="F337" s="171">
        <v>129</v>
      </c>
      <c r="G337" s="64" t="str">
        <f t="shared" si="9"/>
        <v>K</v>
      </c>
      <c r="H337" s="73">
        <v>595</v>
      </c>
      <c r="I337" s="63">
        <v>128</v>
      </c>
      <c r="J337" s="63">
        <v>2</v>
      </c>
      <c r="K337" s="63">
        <v>0</v>
      </c>
      <c r="L337" s="63" t="s">
        <v>274</v>
      </c>
      <c r="M337" s="63" t="str">
        <f t="shared" si="13"/>
        <v>X</v>
      </c>
      <c r="N337" s="63" t="s">
        <v>2348</v>
      </c>
      <c r="O337" s="63" t="s">
        <v>1778</v>
      </c>
      <c r="P337" s="63">
        <v>0</v>
      </c>
      <c r="Q337" s="63"/>
      <c r="R337" s="51"/>
      <c r="S337" s="51"/>
      <c r="T337" s="51"/>
    </row>
    <row r="338" spans="1:20" ht="31.5">
      <c r="A338" s="153"/>
      <c r="B338" s="154"/>
      <c r="C338" s="155" t="s">
        <v>2325</v>
      </c>
      <c r="D338" s="154" t="s">
        <v>2387</v>
      </c>
      <c r="E338" s="169" t="s">
        <v>270</v>
      </c>
      <c r="F338" s="168">
        <v>75</v>
      </c>
      <c r="G338" s="156" t="str">
        <f t="shared" si="9"/>
        <v>K</v>
      </c>
      <c r="H338" s="160">
        <v>332</v>
      </c>
      <c r="I338" s="153">
        <v>74</v>
      </c>
      <c r="J338" s="153">
        <v>0</v>
      </c>
      <c r="K338" s="153">
        <v>0</v>
      </c>
      <c r="L338" s="153" t="s">
        <v>274</v>
      </c>
      <c r="M338" s="153" t="str">
        <f t="shared" si="13"/>
        <v>X</v>
      </c>
      <c r="N338" s="153" t="s">
        <v>2388</v>
      </c>
      <c r="O338" s="153" t="s">
        <v>1853</v>
      </c>
      <c r="P338" s="153">
        <v>0</v>
      </c>
      <c r="Q338" s="153"/>
      <c r="R338" s="51"/>
      <c r="S338" s="51"/>
      <c r="T338" s="51"/>
    </row>
    <row r="339" spans="1:20" ht="31.5">
      <c r="A339" s="63" t="str">
        <f t="shared" ref="A339:A356" si="16">IF(LEN(B339)=0,"",SUBTOTAL(3,$B$3:B339))</f>
        <v/>
      </c>
      <c r="B339" s="72"/>
      <c r="C339" s="61" t="s">
        <v>2325</v>
      </c>
      <c r="D339" s="72" t="s">
        <v>2389</v>
      </c>
      <c r="E339" s="172" t="s">
        <v>265</v>
      </c>
      <c r="F339" s="171">
        <v>132</v>
      </c>
      <c r="G339" s="64" t="str">
        <f t="shared" si="9"/>
        <v>K</v>
      </c>
      <c r="H339" s="73">
        <v>512</v>
      </c>
      <c r="I339" s="63">
        <v>95</v>
      </c>
      <c r="J339" s="63">
        <v>1</v>
      </c>
      <c r="K339" s="63">
        <v>1</v>
      </c>
      <c r="L339" s="63" t="s">
        <v>274</v>
      </c>
      <c r="M339" s="63" t="str">
        <f t="shared" si="13"/>
        <v>X</v>
      </c>
      <c r="N339" s="63" t="s">
        <v>2390</v>
      </c>
      <c r="O339" s="63" t="s">
        <v>1204</v>
      </c>
      <c r="P339" s="63">
        <v>0</v>
      </c>
      <c r="Q339" s="63"/>
      <c r="R339" s="51"/>
      <c r="S339" s="51"/>
      <c r="T339" s="51"/>
    </row>
    <row r="340" spans="1:20" ht="31.5">
      <c r="A340" s="153" t="str">
        <f t="shared" si="16"/>
        <v/>
      </c>
      <c r="B340" s="154"/>
      <c r="C340" s="155" t="s">
        <v>2325</v>
      </c>
      <c r="D340" s="154" t="s">
        <v>2391</v>
      </c>
      <c r="E340" s="169" t="s">
        <v>265</v>
      </c>
      <c r="F340" s="168">
        <v>99</v>
      </c>
      <c r="G340" s="156" t="str">
        <f t="shared" si="9"/>
        <v>K</v>
      </c>
      <c r="H340" s="160">
        <v>307</v>
      </c>
      <c r="I340" s="153">
        <v>97</v>
      </c>
      <c r="J340" s="153">
        <v>1</v>
      </c>
      <c r="K340" s="153">
        <v>0</v>
      </c>
      <c r="L340" s="153" t="s">
        <v>274</v>
      </c>
      <c r="M340" s="153" t="str">
        <f t="shared" si="13"/>
        <v>X</v>
      </c>
      <c r="N340" s="153" t="s">
        <v>2392</v>
      </c>
      <c r="O340" s="153" t="s">
        <v>1190</v>
      </c>
      <c r="P340" s="153">
        <v>0</v>
      </c>
      <c r="Q340" s="153"/>
      <c r="R340" s="51"/>
      <c r="S340" s="51"/>
      <c r="T340" s="51"/>
    </row>
    <row r="341" spans="1:20">
      <c r="A341" s="63" t="str">
        <f t="shared" si="16"/>
        <v/>
      </c>
      <c r="B341" s="72"/>
      <c r="C341" s="61" t="s">
        <v>2325</v>
      </c>
      <c r="D341" s="72" t="s">
        <v>2393</v>
      </c>
      <c r="E341" s="172" t="s">
        <v>270</v>
      </c>
      <c r="F341" s="171">
        <v>81</v>
      </c>
      <c r="G341" s="64" t="str">
        <f t="shared" si="9"/>
        <v>K</v>
      </c>
      <c r="H341" s="73">
        <v>265</v>
      </c>
      <c r="I341" s="63">
        <v>72</v>
      </c>
      <c r="J341" s="63">
        <v>2</v>
      </c>
      <c r="K341" s="63">
        <v>0</v>
      </c>
      <c r="L341" s="63" t="s">
        <v>274</v>
      </c>
      <c r="M341" s="63" t="str">
        <f t="shared" si="13"/>
        <v>X</v>
      </c>
      <c r="N341" s="63" t="s">
        <v>2394</v>
      </c>
      <c r="O341" s="63" t="s">
        <v>1819</v>
      </c>
      <c r="P341" s="63">
        <v>0</v>
      </c>
      <c r="Q341" s="63"/>
      <c r="R341" s="51"/>
      <c r="S341" s="51"/>
      <c r="T341" s="51"/>
    </row>
    <row r="342" spans="1:20" ht="31.5">
      <c r="A342" s="153" t="str">
        <f t="shared" si="16"/>
        <v/>
      </c>
      <c r="B342" s="154"/>
      <c r="C342" s="155" t="s">
        <v>2325</v>
      </c>
      <c r="D342" s="154" t="s">
        <v>2395</v>
      </c>
      <c r="E342" s="169" t="s">
        <v>270</v>
      </c>
      <c r="F342" s="168">
        <v>86</v>
      </c>
      <c r="G342" s="156" t="str">
        <f t="shared" si="9"/>
        <v>K</v>
      </c>
      <c r="H342" s="160">
        <v>367</v>
      </c>
      <c r="I342" s="153">
        <v>83</v>
      </c>
      <c r="J342" s="153">
        <v>0</v>
      </c>
      <c r="K342" s="153">
        <v>1</v>
      </c>
      <c r="L342" s="153" t="s">
        <v>266</v>
      </c>
      <c r="M342" s="153" t="str">
        <f t="shared" si="13"/>
        <v>X</v>
      </c>
      <c r="N342" s="153" t="s">
        <v>2341</v>
      </c>
      <c r="O342" s="153" t="s">
        <v>1183</v>
      </c>
      <c r="P342" s="153">
        <v>0</v>
      </c>
      <c r="Q342" s="153"/>
      <c r="R342" s="51"/>
      <c r="S342" s="51"/>
      <c r="T342" s="51"/>
    </row>
    <row r="343" spans="1:20">
      <c r="A343" s="63" t="str">
        <f t="shared" si="16"/>
        <v/>
      </c>
      <c r="B343" s="72"/>
      <c r="C343" s="61" t="s">
        <v>2325</v>
      </c>
      <c r="D343" s="72" t="s">
        <v>2396</v>
      </c>
      <c r="E343" s="172" t="s">
        <v>270</v>
      </c>
      <c r="F343" s="171">
        <v>75</v>
      </c>
      <c r="G343" s="64" t="str">
        <f t="shared" si="9"/>
        <v>K</v>
      </c>
      <c r="H343" s="73">
        <v>63</v>
      </c>
      <c r="I343" s="63">
        <v>74</v>
      </c>
      <c r="J343" s="63">
        <v>1</v>
      </c>
      <c r="K343" s="63">
        <v>0</v>
      </c>
      <c r="L343" s="63" t="s">
        <v>274</v>
      </c>
      <c r="M343" s="63" t="str">
        <f t="shared" si="13"/>
        <v>X</v>
      </c>
      <c r="N343" s="63" t="s">
        <v>2382</v>
      </c>
      <c r="O343" s="63" t="s">
        <v>1204</v>
      </c>
      <c r="P343" s="63">
        <v>0</v>
      </c>
      <c r="Q343" s="63"/>
      <c r="R343" s="51"/>
      <c r="S343" s="51"/>
      <c r="T343" s="51"/>
    </row>
    <row r="344" spans="1:20" ht="31.5">
      <c r="A344" s="153" t="str">
        <f t="shared" si="16"/>
        <v/>
      </c>
      <c r="B344" s="154"/>
      <c r="C344" s="155" t="s">
        <v>2325</v>
      </c>
      <c r="D344" s="154" t="s">
        <v>2397</v>
      </c>
      <c r="E344" s="169" t="s">
        <v>270</v>
      </c>
      <c r="F344" s="168">
        <v>72</v>
      </c>
      <c r="G344" s="156" t="str">
        <f t="shared" si="9"/>
        <v>K</v>
      </c>
      <c r="H344" s="160">
        <v>297</v>
      </c>
      <c r="I344" s="153">
        <v>61</v>
      </c>
      <c r="J344" s="153">
        <v>1</v>
      </c>
      <c r="K344" s="153">
        <v>1</v>
      </c>
      <c r="L344" s="153" t="s">
        <v>274</v>
      </c>
      <c r="M344" s="153" t="str">
        <f t="shared" si="13"/>
        <v>X</v>
      </c>
      <c r="N344" s="153" t="s">
        <v>2398</v>
      </c>
      <c r="O344" s="153" t="s">
        <v>272</v>
      </c>
      <c r="P344" s="153">
        <v>0</v>
      </c>
      <c r="Q344" s="153"/>
      <c r="R344" s="51"/>
      <c r="S344" s="51"/>
      <c r="T344" s="51"/>
    </row>
    <row r="345" spans="1:20">
      <c r="A345" s="63" t="str">
        <f t="shared" si="16"/>
        <v/>
      </c>
      <c r="B345" s="72"/>
      <c r="C345" s="61" t="s">
        <v>2325</v>
      </c>
      <c r="D345" s="72" t="s">
        <v>2399</v>
      </c>
      <c r="E345" s="172" t="s">
        <v>270</v>
      </c>
      <c r="F345" s="171">
        <v>88</v>
      </c>
      <c r="G345" s="64" t="str">
        <f t="shared" si="9"/>
        <v>K</v>
      </c>
      <c r="H345" s="73">
        <v>368</v>
      </c>
      <c r="I345" s="63">
        <v>84</v>
      </c>
      <c r="J345" s="63">
        <v>2</v>
      </c>
      <c r="K345" s="63">
        <v>0</v>
      </c>
      <c r="L345" s="63" t="s">
        <v>274</v>
      </c>
      <c r="M345" s="63" t="str">
        <f t="shared" si="13"/>
        <v>X</v>
      </c>
      <c r="N345" s="63" t="s">
        <v>2400</v>
      </c>
      <c r="O345" s="63" t="s">
        <v>281</v>
      </c>
      <c r="P345" s="63">
        <v>0</v>
      </c>
      <c r="Q345" s="63"/>
      <c r="R345" s="51"/>
      <c r="S345" s="51"/>
      <c r="T345" s="51"/>
    </row>
    <row r="346" spans="1:20" ht="31.5">
      <c r="A346" s="153" t="str">
        <f t="shared" si="16"/>
        <v/>
      </c>
      <c r="B346" s="154"/>
      <c r="C346" s="155" t="s">
        <v>2325</v>
      </c>
      <c r="D346" s="154" t="s">
        <v>2401</v>
      </c>
      <c r="E346" s="169" t="s">
        <v>265</v>
      </c>
      <c r="F346" s="168">
        <v>104</v>
      </c>
      <c r="G346" s="156" t="str">
        <f t="shared" si="9"/>
        <v>K</v>
      </c>
      <c r="H346" s="160">
        <v>385</v>
      </c>
      <c r="I346" s="153">
        <v>88</v>
      </c>
      <c r="J346" s="153">
        <v>0</v>
      </c>
      <c r="K346" s="153">
        <v>0</v>
      </c>
      <c r="L346" s="153" t="s">
        <v>274</v>
      </c>
      <c r="M346" s="153" t="str">
        <f t="shared" si="13"/>
        <v>X</v>
      </c>
      <c r="N346" s="153" t="s">
        <v>2402</v>
      </c>
      <c r="O346" s="153" t="s">
        <v>1207</v>
      </c>
      <c r="P346" s="153">
        <v>0</v>
      </c>
      <c r="Q346" s="153"/>
      <c r="R346" s="51"/>
      <c r="S346" s="51"/>
      <c r="T346" s="51"/>
    </row>
    <row r="347" spans="1:20" ht="31.5">
      <c r="A347" s="59">
        <f t="shared" si="16"/>
        <v>13</v>
      </c>
      <c r="B347" s="60" t="s">
        <v>2403</v>
      </c>
      <c r="C347" s="61" t="s">
        <v>2403</v>
      </c>
      <c r="D347" s="72" t="s">
        <v>2404</v>
      </c>
      <c r="E347" s="172" t="s">
        <v>300</v>
      </c>
      <c r="F347" s="171">
        <v>88</v>
      </c>
      <c r="G347" s="64" t="str">
        <f t="shared" si="9"/>
        <v>K</v>
      </c>
      <c r="H347" s="73">
        <v>365</v>
      </c>
      <c r="I347" s="179">
        <v>84</v>
      </c>
      <c r="J347" s="63">
        <v>1</v>
      </c>
      <c r="K347" s="63">
        <v>3</v>
      </c>
      <c r="L347" s="63" t="s">
        <v>301</v>
      </c>
      <c r="M347" s="63" t="str">
        <f t="shared" si="13"/>
        <v>X</v>
      </c>
      <c r="N347" s="63" t="s">
        <v>2405</v>
      </c>
      <c r="O347" s="63" t="s">
        <v>1017</v>
      </c>
      <c r="P347" s="63">
        <v>0</v>
      </c>
      <c r="Q347" s="63"/>
      <c r="R347" s="51"/>
      <c r="S347" s="51"/>
      <c r="T347" s="51"/>
    </row>
    <row r="348" spans="1:20" ht="31.5">
      <c r="A348" s="153" t="str">
        <f t="shared" si="16"/>
        <v/>
      </c>
      <c r="B348" s="154"/>
      <c r="C348" s="155" t="s">
        <v>2403</v>
      </c>
      <c r="D348" s="154" t="s">
        <v>2406</v>
      </c>
      <c r="E348" s="169" t="s">
        <v>300</v>
      </c>
      <c r="F348" s="168">
        <v>60</v>
      </c>
      <c r="G348" s="156" t="str">
        <f t="shared" si="9"/>
        <v>K</v>
      </c>
      <c r="H348" s="160">
        <v>275</v>
      </c>
      <c r="I348" s="180">
        <v>53</v>
      </c>
      <c r="J348" s="153">
        <v>3</v>
      </c>
      <c r="K348" s="153">
        <v>0</v>
      </c>
      <c r="L348" s="153" t="s">
        <v>351</v>
      </c>
      <c r="M348" s="153" t="str">
        <f t="shared" si="13"/>
        <v>X</v>
      </c>
      <c r="N348" s="153" t="s">
        <v>2407</v>
      </c>
      <c r="O348" s="153" t="s">
        <v>1142</v>
      </c>
      <c r="P348" s="153">
        <v>0</v>
      </c>
      <c r="Q348" s="153"/>
      <c r="R348" s="51"/>
      <c r="S348" s="51"/>
      <c r="T348" s="51"/>
    </row>
    <row r="349" spans="1:20" ht="47.25">
      <c r="A349" s="63" t="str">
        <f t="shared" si="16"/>
        <v/>
      </c>
      <c r="B349" s="72"/>
      <c r="C349" s="61" t="s">
        <v>2403</v>
      </c>
      <c r="D349" s="72" t="s">
        <v>2408</v>
      </c>
      <c r="E349" s="172" t="s">
        <v>265</v>
      </c>
      <c r="F349" s="171">
        <v>118</v>
      </c>
      <c r="G349" s="64" t="str">
        <f t="shared" si="9"/>
        <v>K</v>
      </c>
      <c r="H349" s="73">
        <v>519</v>
      </c>
      <c r="I349" s="179">
        <v>101</v>
      </c>
      <c r="J349" s="63">
        <v>3</v>
      </c>
      <c r="K349" s="63">
        <v>6</v>
      </c>
      <c r="L349" s="63" t="s">
        <v>318</v>
      </c>
      <c r="M349" s="63" t="str">
        <f t="shared" si="13"/>
        <v>X</v>
      </c>
      <c r="N349" s="63" t="s">
        <v>2409</v>
      </c>
      <c r="O349" s="63" t="s">
        <v>1142</v>
      </c>
      <c r="P349" s="63">
        <v>0</v>
      </c>
      <c r="Q349" s="63"/>
      <c r="R349" s="51"/>
      <c r="S349" s="51"/>
      <c r="T349" s="51"/>
    </row>
    <row r="350" spans="1:20" ht="31.5">
      <c r="A350" s="153" t="str">
        <f t="shared" si="16"/>
        <v/>
      </c>
      <c r="B350" s="154"/>
      <c r="C350" s="155" t="s">
        <v>2403</v>
      </c>
      <c r="D350" s="154" t="s">
        <v>2410</v>
      </c>
      <c r="E350" s="169" t="s">
        <v>300</v>
      </c>
      <c r="F350" s="168">
        <v>94</v>
      </c>
      <c r="G350" s="156" t="str">
        <f t="shared" si="9"/>
        <v>K</v>
      </c>
      <c r="H350" s="160">
        <v>366</v>
      </c>
      <c r="I350" s="180">
        <v>75</v>
      </c>
      <c r="J350" s="153">
        <v>3</v>
      </c>
      <c r="K350" s="153">
        <v>0</v>
      </c>
      <c r="L350" s="153" t="s">
        <v>301</v>
      </c>
      <c r="M350" s="153" t="str">
        <f t="shared" si="13"/>
        <v>X</v>
      </c>
      <c r="N350" s="153" t="s">
        <v>2411</v>
      </c>
      <c r="O350" s="153" t="s">
        <v>1166</v>
      </c>
      <c r="P350" s="153">
        <v>0</v>
      </c>
      <c r="Q350" s="153"/>
      <c r="R350" s="51"/>
      <c r="S350" s="51"/>
      <c r="T350" s="51"/>
    </row>
    <row r="351" spans="1:20" ht="47.25">
      <c r="A351" s="63" t="str">
        <f t="shared" si="16"/>
        <v/>
      </c>
      <c r="B351" s="72"/>
      <c r="C351" s="61" t="s">
        <v>2403</v>
      </c>
      <c r="D351" s="72" t="s">
        <v>2412</v>
      </c>
      <c r="E351" s="172" t="s">
        <v>265</v>
      </c>
      <c r="F351" s="171">
        <v>114</v>
      </c>
      <c r="G351" s="64" t="str">
        <f t="shared" si="9"/>
        <v>K</v>
      </c>
      <c r="H351" s="73">
        <v>464</v>
      </c>
      <c r="I351" s="179">
        <v>100</v>
      </c>
      <c r="J351" s="63">
        <v>5</v>
      </c>
      <c r="K351" s="63">
        <v>2</v>
      </c>
      <c r="L351" s="63" t="s">
        <v>318</v>
      </c>
      <c r="M351" s="63" t="str">
        <f t="shared" si="13"/>
        <v>X</v>
      </c>
      <c r="N351" s="63" t="s">
        <v>2413</v>
      </c>
      <c r="O351" s="63" t="s">
        <v>2414</v>
      </c>
      <c r="P351" s="63">
        <v>0</v>
      </c>
      <c r="Q351" s="63"/>
      <c r="R351" s="51"/>
      <c r="S351" s="51"/>
      <c r="T351" s="51"/>
    </row>
    <row r="352" spans="1:20" ht="47.25">
      <c r="A352" s="153" t="str">
        <f t="shared" si="16"/>
        <v/>
      </c>
      <c r="B352" s="154"/>
      <c r="C352" s="155" t="s">
        <v>2403</v>
      </c>
      <c r="D352" s="154" t="s">
        <v>2415</v>
      </c>
      <c r="E352" s="169" t="s">
        <v>300</v>
      </c>
      <c r="F352" s="168">
        <v>94</v>
      </c>
      <c r="G352" s="156" t="str">
        <f t="shared" si="9"/>
        <v>K</v>
      </c>
      <c r="H352" s="160">
        <v>426</v>
      </c>
      <c r="I352" s="180">
        <v>93</v>
      </c>
      <c r="J352" s="153">
        <v>5</v>
      </c>
      <c r="K352" s="153">
        <v>3</v>
      </c>
      <c r="L352" s="153" t="s">
        <v>318</v>
      </c>
      <c r="M352" s="153" t="str">
        <f t="shared" si="13"/>
        <v>X</v>
      </c>
      <c r="N352" s="153" t="s">
        <v>2416</v>
      </c>
      <c r="O352" s="153" t="s">
        <v>2417</v>
      </c>
      <c r="P352" s="153">
        <v>0</v>
      </c>
      <c r="Q352" s="153"/>
      <c r="R352" s="51"/>
      <c r="S352" s="51"/>
      <c r="T352" s="51"/>
    </row>
    <row r="353" spans="1:20" ht="31.5">
      <c r="A353" s="63" t="str">
        <f t="shared" si="16"/>
        <v/>
      </c>
      <c r="B353" s="72"/>
      <c r="C353" s="61" t="s">
        <v>2403</v>
      </c>
      <c r="D353" s="72" t="s">
        <v>2418</v>
      </c>
      <c r="E353" s="172" t="s">
        <v>270</v>
      </c>
      <c r="F353" s="171">
        <v>162</v>
      </c>
      <c r="G353" s="64" t="str">
        <f t="shared" si="9"/>
        <v>Đ</v>
      </c>
      <c r="H353" s="73">
        <v>709</v>
      </c>
      <c r="I353" s="179">
        <v>160</v>
      </c>
      <c r="J353" s="63">
        <v>28</v>
      </c>
      <c r="K353" s="63">
        <v>35</v>
      </c>
      <c r="L353" s="63" t="s">
        <v>351</v>
      </c>
      <c r="M353" s="63" t="str">
        <f t="shared" si="13"/>
        <v>X</v>
      </c>
      <c r="N353" s="63" t="s">
        <v>2419</v>
      </c>
      <c r="O353" s="63" t="s">
        <v>2417</v>
      </c>
      <c r="P353" s="63">
        <v>0</v>
      </c>
      <c r="Q353" s="63"/>
      <c r="R353" s="51"/>
      <c r="S353" s="51"/>
      <c r="T353" s="51"/>
    </row>
    <row r="354" spans="1:20" ht="63">
      <c r="A354" s="153" t="str">
        <f t="shared" si="16"/>
        <v/>
      </c>
      <c r="B354" s="154"/>
      <c r="C354" s="155" t="s">
        <v>2403</v>
      </c>
      <c r="D354" s="154" t="s">
        <v>2420</v>
      </c>
      <c r="E354" s="169" t="s">
        <v>265</v>
      </c>
      <c r="F354" s="168">
        <v>143</v>
      </c>
      <c r="G354" s="156" t="str">
        <f t="shared" si="9"/>
        <v>K</v>
      </c>
      <c r="H354" s="160">
        <v>583</v>
      </c>
      <c r="I354" s="180">
        <v>132</v>
      </c>
      <c r="J354" s="153">
        <v>29</v>
      </c>
      <c r="K354" s="153">
        <v>17</v>
      </c>
      <c r="L354" s="153" t="s">
        <v>301</v>
      </c>
      <c r="M354" s="153" t="str">
        <f t="shared" si="13"/>
        <v>X</v>
      </c>
      <c r="N354" s="153" t="s">
        <v>2421</v>
      </c>
      <c r="O354" s="153" t="s">
        <v>2417</v>
      </c>
      <c r="P354" s="153">
        <v>0</v>
      </c>
      <c r="Q354" s="153"/>
      <c r="R354" s="51"/>
      <c r="S354" s="51"/>
      <c r="T354" s="51"/>
    </row>
    <row r="355" spans="1:20" ht="47.25">
      <c r="A355" s="63" t="str">
        <f t="shared" si="16"/>
        <v/>
      </c>
      <c r="B355" s="72"/>
      <c r="C355" s="61" t="s">
        <v>2403</v>
      </c>
      <c r="D355" s="72" t="s">
        <v>2422</v>
      </c>
      <c r="E355" s="172" t="s">
        <v>265</v>
      </c>
      <c r="F355" s="171">
        <v>130</v>
      </c>
      <c r="G355" s="64" t="str">
        <f t="shared" si="9"/>
        <v>K</v>
      </c>
      <c r="H355" s="73">
        <v>503</v>
      </c>
      <c r="I355" s="179">
        <v>77</v>
      </c>
      <c r="J355" s="63">
        <v>16</v>
      </c>
      <c r="K355" s="63">
        <v>19</v>
      </c>
      <c r="L355" s="63" t="s">
        <v>318</v>
      </c>
      <c r="M355" s="63" t="str">
        <f t="shared" si="13"/>
        <v>X</v>
      </c>
      <c r="N355" s="63" t="s">
        <v>2423</v>
      </c>
      <c r="O355" s="63" t="s">
        <v>2414</v>
      </c>
      <c r="P355" s="63">
        <v>0</v>
      </c>
      <c r="Q355" s="63"/>
      <c r="R355" s="51"/>
      <c r="S355" s="51"/>
      <c r="T355" s="51"/>
    </row>
    <row r="356" spans="1:20" ht="47.25">
      <c r="A356" s="153" t="str">
        <f t="shared" si="16"/>
        <v/>
      </c>
      <c r="B356" s="154"/>
      <c r="C356" s="155" t="s">
        <v>2403</v>
      </c>
      <c r="D356" s="154" t="s">
        <v>1887</v>
      </c>
      <c r="E356" s="169" t="s">
        <v>265</v>
      </c>
      <c r="F356" s="168">
        <v>153</v>
      </c>
      <c r="G356" s="156" t="str">
        <f t="shared" si="9"/>
        <v>Đ</v>
      </c>
      <c r="H356" s="160">
        <v>565</v>
      </c>
      <c r="I356" s="180">
        <v>95</v>
      </c>
      <c r="J356" s="153">
        <v>12</v>
      </c>
      <c r="K356" s="153">
        <v>14</v>
      </c>
      <c r="L356" s="153" t="s">
        <v>351</v>
      </c>
      <c r="M356" s="153" t="str">
        <f t="shared" si="13"/>
        <v>X</v>
      </c>
      <c r="N356" s="153" t="s">
        <v>2424</v>
      </c>
      <c r="O356" s="153" t="s">
        <v>1166</v>
      </c>
      <c r="P356" s="153">
        <v>0</v>
      </c>
      <c r="Q356" s="153"/>
      <c r="R356" s="51"/>
      <c r="S356" s="51"/>
      <c r="T356" s="51"/>
    </row>
    <row r="357" spans="1:20" ht="47.25">
      <c r="A357" s="63"/>
      <c r="B357" s="72"/>
      <c r="C357" s="61" t="s">
        <v>2403</v>
      </c>
      <c r="D357" s="72" t="s">
        <v>2425</v>
      </c>
      <c r="E357" s="172" t="s">
        <v>265</v>
      </c>
      <c r="F357" s="171">
        <v>129</v>
      </c>
      <c r="G357" s="64" t="str">
        <f t="shared" si="9"/>
        <v>K</v>
      </c>
      <c r="H357" s="73">
        <v>485</v>
      </c>
      <c r="I357" s="179">
        <v>6</v>
      </c>
      <c r="J357" s="63">
        <v>9</v>
      </c>
      <c r="K357" s="63">
        <v>12</v>
      </c>
      <c r="L357" s="63" t="s">
        <v>274</v>
      </c>
      <c r="M357" s="63" t="str">
        <f t="shared" si="13"/>
        <v>X</v>
      </c>
      <c r="N357" s="63" t="s">
        <v>2426</v>
      </c>
      <c r="O357" s="63" t="s">
        <v>1606</v>
      </c>
      <c r="P357" s="63">
        <v>0</v>
      </c>
      <c r="Q357" s="63"/>
      <c r="R357" s="51"/>
      <c r="S357" s="51"/>
      <c r="T357" s="51"/>
    </row>
    <row r="358" spans="1:20" ht="63">
      <c r="A358" s="153"/>
      <c r="B358" s="154"/>
      <c r="C358" s="155" t="s">
        <v>2403</v>
      </c>
      <c r="D358" s="154" t="s">
        <v>2427</v>
      </c>
      <c r="E358" s="169" t="s">
        <v>300</v>
      </c>
      <c r="F358" s="168">
        <v>113</v>
      </c>
      <c r="G358" s="156" t="str">
        <f t="shared" si="9"/>
        <v>K</v>
      </c>
      <c r="H358" s="160">
        <v>436</v>
      </c>
      <c r="I358" s="180">
        <v>19</v>
      </c>
      <c r="J358" s="153">
        <v>9</v>
      </c>
      <c r="K358" s="153">
        <v>4</v>
      </c>
      <c r="L358" s="153" t="s">
        <v>351</v>
      </c>
      <c r="M358" s="153" t="str">
        <f t="shared" si="13"/>
        <v>X</v>
      </c>
      <c r="N358" s="153" t="s">
        <v>2428</v>
      </c>
      <c r="O358" s="153" t="s">
        <v>1142</v>
      </c>
      <c r="P358" s="153">
        <v>0</v>
      </c>
      <c r="Q358" s="153"/>
      <c r="R358" s="51"/>
      <c r="S358" s="51"/>
      <c r="T358" s="51"/>
    </row>
    <row r="359" spans="1:20" ht="31.5">
      <c r="A359" s="63"/>
      <c r="B359" s="72"/>
      <c r="C359" s="61" t="s">
        <v>2403</v>
      </c>
      <c r="D359" s="72" t="s">
        <v>2429</v>
      </c>
      <c r="E359" s="172" t="s">
        <v>300</v>
      </c>
      <c r="F359" s="171">
        <v>67</v>
      </c>
      <c r="G359" s="64" t="str">
        <f t="shared" si="9"/>
        <v>K</v>
      </c>
      <c r="H359" s="73">
        <v>253</v>
      </c>
      <c r="I359" s="179">
        <v>15</v>
      </c>
      <c r="J359" s="63">
        <v>18</v>
      </c>
      <c r="K359" s="63">
        <v>7</v>
      </c>
      <c r="L359" s="63" t="s">
        <v>351</v>
      </c>
      <c r="M359" s="63" t="str">
        <f t="shared" si="13"/>
        <v>X</v>
      </c>
      <c r="N359" s="63" t="s">
        <v>2430</v>
      </c>
      <c r="O359" s="63" t="s">
        <v>1580</v>
      </c>
      <c r="P359" s="63">
        <v>0</v>
      </c>
      <c r="Q359" s="63"/>
      <c r="R359" s="51"/>
      <c r="S359" s="51"/>
      <c r="T359" s="51"/>
    </row>
    <row r="360" spans="1:20" ht="78.75">
      <c r="A360" s="153"/>
      <c r="B360" s="154"/>
      <c r="C360" s="155" t="s">
        <v>2403</v>
      </c>
      <c r="D360" s="154" t="s">
        <v>2431</v>
      </c>
      <c r="E360" s="169" t="s">
        <v>265</v>
      </c>
      <c r="F360" s="168">
        <v>127</v>
      </c>
      <c r="G360" s="156" t="str">
        <f t="shared" si="9"/>
        <v>K</v>
      </c>
      <c r="H360" s="160">
        <v>503</v>
      </c>
      <c r="I360" s="180">
        <v>32</v>
      </c>
      <c r="J360" s="153">
        <v>23</v>
      </c>
      <c r="K360" s="153">
        <v>17</v>
      </c>
      <c r="L360" s="153" t="s">
        <v>301</v>
      </c>
      <c r="M360" s="153" t="str">
        <f t="shared" si="13"/>
        <v>X</v>
      </c>
      <c r="N360" s="153" t="s">
        <v>2432</v>
      </c>
      <c r="O360" s="153" t="s">
        <v>2433</v>
      </c>
      <c r="P360" s="153">
        <v>0</v>
      </c>
      <c r="Q360" s="153"/>
      <c r="R360" s="51"/>
      <c r="S360" s="51"/>
      <c r="T360" s="51"/>
    </row>
    <row r="361" spans="1:20" ht="47.25">
      <c r="A361" s="63"/>
      <c r="B361" s="72"/>
      <c r="C361" s="61" t="s">
        <v>2403</v>
      </c>
      <c r="D361" s="72" t="s">
        <v>2434</v>
      </c>
      <c r="E361" s="172" t="s">
        <v>265</v>
      </c>
      <c r="F361" s="171">
        <v>124</v>
      </c>
      <c r="G361" s="64" t="str">
        <f t="shared" si="9"/>
        <v>K</v>
      </c>
      <c r="H361" s="73">
        <v>504</v>
      </c>
      <c r="I361" s="179">
        <v>51</v>
      </c>
      <c r="J361" s="63">
        <v>11</v>
      </c>
      <c r="K361" s="63">
        <v>17</v>
      </c>
      <c r="L361" s="63" t="s">
        <v>318</v>
      </c>
      <c r="M361" s="63" t="str">
        <f t="shared" si="13"/>
        <v>X</v>
      </c>
      <c r="N361" s="63" t="s">
        <v>2435</v>
      </c>
      <c r="O361" s="63" t="s">
        <v>2436</v>
      </c>
      <c r="P361" s="63">
        <v>0</v>
      </c>
      <c r="Q361" s="63"/>
      <c r="R361" s="51"/>
      <c r="S361" s="51"/>
      <c r="T361" s="51"/>
    </row>
    <row r="362" spans="1:20" ht="63">
      <c r="A362" s="153"/>
      <c r="B362" s="154"/>
      <c r="C362" s="155" t="s">
        <v>2403</v>
      </c>
      <c r="D362" s="154" t="s">
        <v>2437</v>
      </c>
      <c r="E362" s="169" t="s">
        <v>265</v>
      </c>
      <c r="F362" s="168">
        <v>144</v>
      </c>
      <c r="G362" s="156" t="str">
        <f t="shared" si="9"/>
        <v>K</v>
      </c>
      <c r="H362" s="160">
        <v>645</v>
      </c>
      <c r="I362" s="180">
        <v>112</v>
      </c>
      <c r="J362" s="153">
        <v>12</v>
      </c>
      <c r="K362" s="153">
        <v>4</v>
      </c>
      <c r="L362" s="153" t="s">
        <v>301</v>
      </c>
      <c r="M362" s="153" t="str">
        <f t="shared" si="13"/>
        <v>X</v>
      </c>
      <c r="N362" s="153" t="s">
        <v>2438</v>
      </c>
      <c r="O362" s="153" t="s">
        <v>2417</v>
      </c>
      <c r="P362" s="153">
        <v>0</v>
      </c>
      <c r="Q362" s="153"/>
      <c r="R362" s="51"/>
      <c r="S362" s="51"/>
      <c r="T362" s="51"/>
    </row>
    <row r="363" spans="1:20" ht="63">
      <c r="A363" s="63"/>
      <c r="B363" s="72"/>
      <c r="C363" s="61" t="s">
        <v>2403</v>
      </c>
      <c r="D363" s="72" t="s">
        <v>2326</v>
      </c>
      <c r="E363" s="172" t="s">
        <v>270</v>
      </c>
      <c r="F363" s="171">
        <v>156</v>
      </c>
      <c r="G363" s="64" t="str">
        <f t="shared" si="9"/>
        <v>Đ</v>
      </c>
      <c r="H363" s="73">
        <v>549</v>
      </c>
      <c r="I363" s="179">
        <v>31</v>
      </c>
      <c r="J363" s="63">
        <v>8</v>
      </c>
      <c r="K363" s="63">
        <v>1</v>
      </c>
      <c r="L363" s="63" t="s">
        <v>274</v>
      </c>
      <c r="M363" s="63" t="str">
        <f t="shared" si="13"/>
        <v>X</v>
      </c>
      <c r="N363" s="63" t="s">
        <v>2439</v>
      </c>
      <c r="O363" s="63" t="s">
        <v>2440</v>
      </c>
      <c r="P363" s="63">
        <v>0</v>
      </c>
      <c r="Q363" s="63"/>
      <c r="R363" s="51"/>
      <c r="S363" s="51"/>
      <c r="T363" s="51"/>
    </row>
    <row r="364" spans="1:20" ht="94.5">
      <c r="A364" s="153"/>
      <c r="B364" s="154"/>
      <c r="C364" s="155" t="s">
        <v>2403</v>
      </c>
      <c r="D364" s="154" t="s">
        <v>2328</v>
      </c>
      <c r="E364" s="169" t="s">
        <v>270</v>
      </c>
      <c r="F364" s="160">
        <v>243</v>
      </c>
      <c r="G364" s="156" t="str">
        <f t="shared" si="9"/>
        <v>Đ</v>
      </c>
      <c r="H364" s="160">
        <v>910</v>
      </c>
      <c r="I364" s="180">
        <v>119</v>
      </c>
      <c r="J364" s="153">
        <v>16</v>
      </c>
      <c r="K364" s="153">
        <v>6</v>
      </c>
      <c r="L364" s="153" t="s">
        <v>555</v>
      </c>
      <c r="M364" s="153" t="str">
        <f t="shared" si="13"/>
        <v>X</v>
      </c>
      <c r="N364" s="153" t="s">
        <v>2441</v>
      </c>
      <c r="O364" s="153" t="s">
        <v>1119</v>
      </c>
      <c r="P364" s="153">
        <v>0</v>
      </c>
      <c r="Q364" s="153"/>
      <c r="R364" s="51"/>
      <c r="S364" s="51"/>
      <c r="T364" s="51"/>
    </row>
    <row r="365" spans="1:20" ht="78.75">
      <c r="A365" s="63"/>
      <c r="B365" s="72"/>
      <c r="C365" s="61" t="s">
        <v>2403</v>
      </c>
      <c r="D365" s="72" t="s">
        <v>2330</v>
      </c>
      <c r="E365" s="172" t="s">
        <v>265</v>
      </c>
      <c r="F365" s="73">
        <v>126</v>
      </c>
      <c r="G365" s="64" t="str">
        <f t="shared" si="9"/>
        <v>K</v>
      </c>
      <c r="H365" s="73">
        <v>563</v>
      </c>
      <c r="I365" s="179">
        <v>95</v>
      </c>
      <c r="J365" s="63">
        <v>2</v>
      </c>
      <c r="K365" s="63">
        <v>2</v>
      </c>
      <c r="L365" s="63" t="s">
        <v>301</v>
      </c>
      <c r="M365" s="63" t="str">
        <f t="shared" si="13"/>
        <v>X</v>
      </c>
      <c r="N365" s="63" t="s">
        <v>2442</v>
      </c>
      <c r="O365" s="63" t="s">
        <v>1142</v>
      </c>
      <c r="P365" s="63">
        <v>0</v>
      </c>
      <c r="Q365" s="63"/>
      <c r="R365" s="51"/>
      <c r="S365" s="51"/>
      <c r="T365" s="51"/>
    </row>
    <row r="366" spans="1:20" ht="63">
      <c r="A366" s="153"/>
      <c r="B366" s="154"/>
      <c r="C366" s="155" t="s">
        <v>2403</v>
      </c>
      <c r="D366" s="154" t="s">
        <v>2332</v>
      </c>
      <c r="E366" s="169" t="s">
        <v>265</v>
      </c>
      <c r="F366" s="160">
        <v>130</v>
      </c>
      <c r="G366" s="156" t="str">
        <f t="shared" si="9"/>
        <v>K</v>
      </c>
      <c r="H366" s="160">
        <v>564</v>
      </c>
      <c r="I366" s="180">
        <v>129</v>
      </c>
      <c r="J366" s="153">
        <v>5</v>
      </c>
      <c r="K366" s="153">
        <v>12</v>
      </c>
      <c r="L366" s="153" t="s">
        <v>274</v>
      </c>
      <c r="M366" s="153" t="str">
        <f t="shared" si="13"/>
        <v>X</v>
      </c>
      <c r="N366" s="153" t="s">
        <v>2443</v>
      </c>
      <c r="O366" s="153" t="s">
        <v>1142</v>
      </c>
      <c r="P366" s="153">
        <v>0</v>
      </c>
      <c r="Q366" s="153"/>
      <c r="R366" s="51"/>
      <c r="S366" s="51"/>
      <c r="T366" s="51"/>
    </row>
    <row r="367" spans="1:20" ht="110.25">
      <c r="A367" s="63"/>
      <c r="B367" s="72"/>
      <c r="C367" s="61" t="s">
        <v>2403</v>
      </c>
      <c r="D367" s="72" t="s">
        <v>2334</v>
      </c>
      <c r="E367" s="172" t="s">
        <v>265</v>
      </c>
      <c r="F367" s="73">
        <v>136</v>
      </c>
      <c r="G367" s="64" t="str">
        <f t="shared" si="9"/>
        <v>K</v>
      </c>
      <c r="H367" s="73">
        <v>490</v>
      </c>
      <c r="I367" s="179">
        <v>58</v>
      </c>
      <c r="J367" s="63">
        <v>4</v>
      </c>
      <c r="K367" s="63">
        <v>2</v>
      </c>
      <c r="L367" s="63" t="s">
        <v>460</v>
      </c>
      <c r="M367" s="63" t="str">
        <f t="shared" si="13"/>
        <v>X</v>
      </c>
      <c r="N367" s="63" t="s">
        <v>2444</v>
      </c>
      <c r="O367" s="63" t="s">
        <v>1131</v>
      </c>
      <c r="P367" s="63">
        <v>0</v>
      </c>
      <c r="Q367" s="63"/>
      <c r="R367" s="51"/>
      <c r="S367" s="51"/>
      <c r="T367" s="51"/>
    </row>
    <row r="368" spans="1:20" ht="110.25">
      <c r="A368" s="153"/>
      <c r="B368" s="154"/>
      <c r="C368" s="155" t="s">
        <v>2403</v>
      </c>
      <c r="D368" s="154" t="s">
        <v>2338</v>
      </c>
      <c r="E368" s="169" t="s">
        <v>270</v>
      </c>
      <c r="F368" s="160">
        <v>166</v>
      </c>
      <c r="G368" s="156" t="str">
        <f t="shared" si="9"/>
        <v>Đ</v>
      </c>
      <c r="H368" s="160">
        <v>573</v>
      </c>
      <c r="I368" s="180">
        <v>98</v>
      </c>
      <c r="J368" s="153">
        <v>3</v>
      </c>
      <c r="K368" s="153">
        <v>1</v>
      </c>
      <c r="L368" s="153" t="s">
        <v>555</v>
      </c>
      <c r="M368" s="153" t="str">
        <f t="shared" si="13"/>
        <v>X</v>
      </c>
      <c r="N368" s="153" t="s">
        <v>2445</v>
      </c>
      <c r="O368" s="153" t="s">
        <v>2446</v>
      </c>
      <c r="P368" s="153">
        <v>0</v>
      </c>
      <c r="Q368" s="153"/>
      <c r="R368" s="51"/>
      <c r="S368" s="51"/>
      <c r="T368" s="51"/>
    </row>
    <row r="369" spans="1:20" ht="63">
      <c r="A369" s="63"/>
      <c r="B369" s="72"/>
      <c r="C369" s="61" t="s">
        <v>2403</v>
      </c>
      <c r="D369" s="72" t="s">
        <v>2340</v>
      </c>
      <c r="E369" s="172" t="s">
        <v>300</v>
      </c>
      <c r="F369" s="73">
        <v>91</v>
      </c>
      <c r="G369" s="64" t="str">
        <f t="shared" si="9"/>
        <v>K</v>
      </c>
      <c r="H369" s="73">
        <v>377</v>
      </c>
      <c r="I369" s="179">
        <v>70</v>
      </c>
      <c r="J369" s="63">
        <v>1</v>
      </c>
      <c r="K369" s="63">
        <v>0</v>
      </c>
      <c r="L369" s="63" t="s">
        <v>301</v>
      </c>
      <c r="M369" s="63" t="str">
        <f t="shared" si="13"/>
        <v>X</v>
      </c>
      <c r="N369" s="63" t="s">
        <v>2447</v>
      </c>
      <c r="O369" s="63" t="s">
        <v>1111</v>
      </c>
      <c r="P369" s="63">
        <v>0</v>
      </c>
      <c r="Q369" s="63"/>
      <c r="R369" s="51"/>
      <c r="S369" s="51"/>
      <c r="T369" s="51"/>
    </row>
    <row r="370" spans="1:20" ht="94.5">
      <c r="A370" s="153"/>
      <c r="B370" s="154"/>
      <c r="C370" s="155" t="s">
        <v>2403</v>
      </c>
      <c r="D370" s="154" t="s">
        <v>2342</v>
      </c>
      <c r="E370" s="169" t="s">
        <v>265</v>
      </c>
      <c r="F370" s="160">
        <v>114</v>
      </c>
      <c r="G370" s="156" t="str">
        <f t="shared" si="9"/>
        <v>K</v>
      </c>
      <c r="H370" s="160">
        <v>443</v>
      </c>
      <c r="I370" s="180">
        <v>95</v>
      </c>
      <c r="J370" s="153">
        <v>6</v>
      </c>
      <c r="K370" s="153">
        <v>0</v>
      </c>
      <c r="L370" s="153" t="s">
        <v>351</v>
      </c>
      <c r="M370" s="153" t="str">
        <f t="shared" si="13"/>
        <v>X</v>
      </c>
      <c r="N370" s="153" t="s">
        <v>2448</v>
      </c>
      <c r="O370" s="153" t="s">
        <v>1017</v>
      </c>
      <c r="P370" s="153">
        <v>0</v>
      </c>
      <c r="Q370" s="153"/>
      <c r="R370" s="51"/>
      <c r="S370" s="51"/>
      <c r="T370" s="51"/>
    </row>
    <row r="371" spans="1:20" ht="47.25">
      <c r="A371" s="63"/>
      <c r="B371" s="72"/>
      <c r="C371" s="61" t="s">
        <v>2403</v>
      </c>
      <c r="D371" s="72" t="s">
        <v>2345</v>
      </c>
      <c r="E371" s="172" t="s">
        <v>265</v>
      </c>
      <c r="F371" s="73">
        <v>109</v>
      </c>
      <c r="G371" s="64" t="str">
        <f t="shared" si="9"/>
        <v>K</v>
      </c>
      <c r="H371" s="73">
        <v>421</v>
      </c>
      <c r="I371" s="179">
        <v>44</v>
      </c>
      <c r="J371" s="63">
        <v>2</v>
      </c>
      <c r="K371" s="63">
        <v>1</v>
      </c>
      <c r="L371" s="63" t="s">
        <v>301</v>
      </c>
      <c r="M371" s="63" t="str">
        <f t="shared" si="13"/>
        <v>X</v>
      </c>
      <c r="N371" s="63" t="s">
        <v>2449</v>
      </c>
      <c r="O371" s="63" t="s">
        <v>1119</v>
      </c>
      <c r="P371" s="63">
        <v>0</v>
      </c>
      <c r="Q371" s="63"/>
      <c r="R371" s="51"/>
      <c r="S371" s="51"/>
      <c r="T371" s="51"/>
    </row>
    <row r="372" spans="1:20" ht="94.5">
      <c r="A372" s="153"/>
      <c r="B372" s="154"/>
      <c r="C372" s="155" t="s">
        <v>2403</v>
      </c>
      <c r="D372" s="154" t="s">
        <v>2347</v>
      </c>
      <c r="E372" s="169" t="s">
        <v>265</v>
      </c>
      <c r="F372" s="160">
        <v>153</v>
      </c>
      <c r="G372" s="156" t="str">
        <f t="shared" si="9"/>
        <v>Đ</v>
      </c>
      <c r="H372" s="160">
        <v>585</v>
      </c>
      <c r="I372" s="180">
        <v>83</v>
      </c>
      <c r="J372" s="153">
        <v>4</v>
      </c>
      <c r="K372" s="153">
        <v>2</v>
      </c>
      <c r="L372" s="153" t="s">
        <v>266</v>
      </c>
      <c r="M372" s="153" t="str">
        <f t="shared" si="13"/>
        <v>X</v>
      </c>
      <c r="N372" s="153" t="s">
        <v>2450</v>
      </c>
      <c r="O372" s="153" t="s">
        <v>1392</v>
      </c>
      <c r="P372" s="153">
        <v>0</v>
      </c>
      <c r="Q372" s="153"/>
      <c r="R372" s="51"/>
      <c r="S372" s="51"/>
      <c r="T372" s="51"/>
    </row>
    <row r="373" spans="1:20" ht="31.5">
      <c r="A373" s="63"/>
      <c r="B373" s="72"/>
      <c r="C373" s="61" t="s">
        <v>2403</v>
      </c>
      <c r="D373" s="72" t="s">
        <v>2349</v>
      </c>
      <c r="E373" s="172" t="s">
        <v>265</v>
      </c>
      <c r="F373" s="73">
        <v>107</v>
      </c>
      <c r="G373" s="64" t="str">
        <f t="shared" si="9"/>
        <v>K</v>
      </c>
      <c r="H373" s="73">
        <v>510</v>
      </c>
      <c r="I373" s="179">
        <v>105</v>
      </c>
      <c r="J373" s="63">
        <v>9</v>
      </c>
      <c r="K373" s="63">
        <v>4</v>
      </c>
      <c r="L373" s="63" t="s">
        <v>311</v>
      </c>
      <c r="M373" s="63" t="str">
        <f t="shared" si="13"/>
        <v>X</v>
      </c>
      <c r="N373" s="63" t="s">
        <v>2451</v>
      </c>
      <c r="O373" s="63" t="s">
        <v>1320</v>
      </c>
      <c r="P373" s="63">
        <v>0</v>
      </c>
      <c r="Q373" s="63"/>
      <c r="R373" s="51"/>
      <c r="S373" s="51"/>
      <c r="T373" s="51"/>
    </row>
    <row r="374" spans="1:20" ht="94.5">
      <c r="A374" s="162">
        <f>IF(LEN(B374)=0,"",SUBTOTAL(3,$B$3:B374))</f>
        <v>14</v>
      </c>
      <c r="B374" s="163" t="s">
        <v>2452</v>
      </c>
      <c r="C374" s="155" t="s">
        <v>2452</v>
      </c>
      <c r="D374" s="154" t="s">
        <v>2453</v>
      </c>
      <c r="E374" s="153" t="s">
        <v>300</v>
      </c>
      <c r="F374" s="160">
        <v>73</v>
      </c>
      <c r="G374" s="156" t="str">
        <f t="shared" si="9"/>
        <v>K</v>
      </c>
      <c r="H374" s="160">
        <v>296</v>
      </c>
      <c r="I374" s="153">
        <v>73</v>
      </c>
      <c r="J374" s="153">
        <v>14</v>
      </c>
      <c r="K374" s="153">
        <v>14</v>
      </c>
      <c r="L374" s="153" t="s">
        <v>351</v>
      </c>
      <c r="M374" s="153" t="str">
        <f t="shared" si="13"/>
        <v>X</v>
      </c>
      <c r="N374" s="153" t="s">
        <v>2454</v>
      </c>
      <c r="O374" s="153" t="s">
        <v>1108</v>
      </c>
      <c r="P374" s="153">
        <v>1</v>
      </c>
      <c r="Q374" s="153"/>
      <c r="R374" s="51"/>
      <c r="S374" s="51"/>
      <c r="T374" s="51"/>
    </row>
    <row r="375" spans="1:20" ht="78.75">
      <c r="A375" s="63"/>
      <c r="B375" s="72"/>
      <c r="C375" s="61" t="s">
        <v>2452</v>
      </c>
      <c r="D375" s="72" t="s">
        <v>2455</v>
      </c>
      <c r="E375" s="63" t="s">
        <v>300</v>
      </c>
      <c r="F375" s="73">
        <v>85</v>
      </c>
      <c r="G375" s="64" t="str">
        <f t="shared" si="9"/>
        <v>K</v>
      </c>
      <c r="H375" s="73">
        <v>330</v>
      </c>
      <c r="I375" s="63">
        <v>79</v>
      </c>
      <c r="J375" s="63">
        <v>0</v>
      </c>
      <c r="K375" s="63">
        <v>6</v>
      </c>
      <c r="L375" s="63" t="s">
        <v>301</v>
      </c>
      <c r="M375" s="63" t="str">
        <f t="shared" si="13"/>
        <v>X</v>
      </c>
      <c r="N375" s="63" t="s">
        <v>2456</v>
      </c>
      <c r="O375" s="63" t="s">
        <v>1017</v>
      </c>
      <c r="P375" s="63">
        <v>0</v>
      </c>
      <c r="Q375" s="63"/>
      <c r="R375" s="51"/>
      <c r="S375" s="51"/>
      <c r="T375" s="51"/>
    </row>
    <row r="376" spans="1:20" ht="63">
      <c r="A376" s="153"/>
      <c r="B376" s="154"/>
      <c r="C376" s="155" t="s">
        <v>2452</v>
      </c>
      <c r="D376" s="154" t="s">
        <v>2457</v>
      </c>
      <c r="E376" s="153" t="s">
        <v>300</v>
      </c>
      <c r="F376" s="160">
        <v>50</v>
      </c>
      <c r="G376" s="156" t="str">
        <f t="shared" si="9"/>
        <v>K</v>
      </c>
      <c r="H376" s="160">
        <v>209</v>
      </c>
      <c r="I376" s="153">
        <v>49</v>
      </c>
      <c r="J376" s="153">
        <v>3</v>
      </c>
      <c r="K376" s="153">
        <v>3</v>
      </c>
      <c r="L376" s="153" t="s">
        <v>274</v>
      </c>
      <c r="M376" s="153" t="str">
        <f t="shared" si="13"/>
        <v>X</v>
      </c>
      <c r="N376" s="153" t="s">
        <v>2458</v>
      </c>
      <c r="O376" s="153" t="s">
        <v>1151</v>
      </c>
      <c r="P376" s="153">
        <v>0</v>
      </c>
      <c r="Q376" s="153"/>
      <c r="R376" s="51"/>
      <c r="S376" s="51"/>
      <c r="T376" s="51"/>
    </row>
    <row r="377" spans="1:20" ht="63">
      <c r="A377" s="63"/>
      <c r="B377" s="72"/>
      <c r="C377" s="61" t="s">
        <v>2452</v>
      </c>
      <c r="D377" s="72" t="s">
        <v>2459</v>
      </c>
      <c r="E377" s="63" t="s">
        <v>265</v>
      </c>
      <c r="F377" s="73">
        <v>104</v>
      </c>
      <c r="G377" s="64" t="str">
        <f t="shared" si="9"/>
        <v>K</v>
      </c>
      <c r="H377" s="73">
        <v>364</v>
      </c>
      <c r="I377" s="63">
        <v>90</v>
      </c>
      <c r="J377" s="63">
        <v>2</v>
      </c>
      <c r="K377" s="63">
        <v>2</v>
      </c>
      <c r="L377" s="63" t="s">
        <v>301</v>
      </c>
      <c r="M377" s="63" t="str">
        <f t="shared" si="13"/>
        <v>X</v>
      </c>
      <c r="N377" s="63" t="s">
        <v>2460</v>
      </c>
      <c r="O377" s="63" t="s">
        <v>1135</v>
      </c>
      <c r="P377" s="63">
        <v>0</v>
      </c>
      <c r="Q377" s="63"/>
      <c r="R377" s="51"/>
      <c r="S377" s="51"/>
      <c r="T377" s="51"/>
    </row>
    <row r="378" spans="1:20" ht="63">
      <c r="A378" s="153"/>
      <c r="B378" s="154"/>
      <c r="C378" s="155" t="s">
        <v>2452</v>
      </c>
      <c r="D378" s="154" t="s">
        <v>2461</v>
      </c>
      <c r="E378" s="153" t="s">
        <v>300</v>
      </c>
      <c r="F378" s="160">
        <v>60</v>
      </c>
      <c r="G378" s="156" t="str">
        <f t="shared" si="9"/>
        <v>K</v>
      </c>
      <c r="H378" s="160">
        <v>211</v>
      </c>
      <c r="I378" s="153">
        <v>59</v>
      </c>
      <c r="J378" s="153">
        <v>1</v>
      </c>
      <c r="K378" s="153">
        <v>1</v>
      </c>
      <c r="L378" s="153" t="s">
        <v>301</v>
      </c>
      <c r="M378" s="153" t="str">
        <f t="shared" si="13"/>
        <v>X</v>
      </c>
      <c r="N378" s="153" t="s">
        <v>2462</v>
      </c>
      <c r="O378" s="153" t="s">
        <v>1017</v>
      </c>
      <c r="P378" s="153">
        <v>0</v>
      </c>
      <c r="Q378" s="153"/>
      <c r="R378" s="51"/>
      <c r="S378" s="51"/>
      <c r="T378" s="51"/>
    </row>
    <row r="379" spans="1:20" ht="47.25">
      <c r="A379" s="63"/>
      <c r="B379" s="72"/>
      <c r="C379" s="61" t="s">
        <v>2452</v>
      </c>
      <c r="D379" s="72" t="s">
        <v>2463</v>
      </c>
      <c r="E379" s="63" t="s">
        <v>300</v>
      </c>
      <c r="F379" s="73">
        <v>73</v>
      </c>
      <c r="G379" s="64" t="str">
        <f t="shared" si="9"/>
        <v>K</v>
      </c>
      <c r="H379" s="73">
        <v>331</v>
      </c>
      <c r="I379" s="63">
        <v>76</v>
      </c>
      <c r="J379" s="63">
        <v>3</v>
      </c>
      <c r="K379" s="63">
        <v>1</v>
      </c>
      <c r="L379" s="63" t="s">
        <v>301</v>
      </c>
      <c r="M379" s="63" t="str">
        <f t="shared" si="13"/>
        <v>X</v>
      </c>
      <c r="N379" s="63" t="s">
        <v>2464</v>
      </c>
      <c r="O379" s="63" t="s">
        <v>1017</v>
      </c>
      <c r="P379" s="63">
        <v>0</v>
      </c>
      <c r="Q379" s="63"/>
      <c r="R379" s="51"/>
      <c r="S379" s="51"/>
      <c r="T379" s="51"/>
    </row>
    <row r="380" spans="1:20" ht="47.25">
      <c r="A380" s="153"/>
      <c r="B380" s="154"/>
      <c r="C380" s="155" t="s">
        <v>2452</v>
      </c>
      <c r="D380" s="154" t="s">
        <v>2465</v>
      </c>
      <c r="E380" s="153" t="s">
        <v>265</v>
      </c>
      <c r="F380" s="160">
        <v>119</v>
      </c>
      <c r="G380" s="156" t="str">
        <f t="shared" si="9"/>
        <v>K</v>
      </c>
      <c r="H380" s="160">
        <v>494</v>
      </c>
      <c r="I380" s="153">
        <v>111</v>
      </c>
      <c r="J380" s="153">
        <v>19</v>
      </c>
      <c r="K380" s="153">
        <v>8</v>
      </c>
      <c r="L380" s="153" t="s">
        <v>301</v>
      </c>
      <c r="M380" s="153" t="str">
        <f t="shared" si="13"/>
        <v>X</v>
      </c>
      <c r="N380" s="153" t="s">
        <v>2466</v>
      </c>
      <c r="O380" s="153" t="s">
        <v>1011</v>
      </c>
      <c r="P380" s="153">
        <v>0</v>
      </c>
      <c r="Q380" s="153"/>
      <c r="R380" s="51"/>
      <c r="S380" s="51"/>
      <c r="T380" s="51"/>
    </row>
    <row r="381" spans="1:20" ht="31.5">
      <c r="A381" s="63"/>
      <c r="B381" s="72"/>
      <c r="C381" s="61" t="s">
        <v>2452</v>
      </c>
      <c r="D381" s="72" t="s">
        <v>2467</v>
      </c>
      <c r="E381" s="63" t="s">
        <v>300</v>
      </c>
      <c r="F381" s="73">
        <v>32</v>
      </c>
      <c r="G381" s="64" t="str">
        <f t="shared" si="9"/>
        <v>K</v>
      </c>
      <c r="H381" s="73">
        <v>143</v>
      </c>
      <c r="I381" s="63">
        <v>32</v>
      </c>
      <c r="J381" s="63">
        <v>4</v>
      </c>
      <c r="K381" s="63">
        <v>9</v>
      </c>
      <c r="L381" s="63" t="s">
        <v>318</v>
      </c>
      <c r="M381" s="63" t="str">
        <f t="shared" si="13"/>
        <v>X</v>
      </c>
      <c r="N381" s="63" t="s">
        <v>2468</v>
      </c>
      <c r="O381" s="63" t="s">
        <v>1320</v>
      </c>
      <c r="P381" s="63">
        <v>1</v>
      </c>
      <c r="Q381" s="63"/>
      <c r="R381" s="51"/>
      <c r="S381" s="51"/>
      <c r="T381" s="51"/>
    </row>
    <row r="382" spans="1:20" ht="63">
      <c r="A382" s="153"/>
      <c r="B382" s="154"/>
      <c r="C382" s="155" t="s">
        <v>2452</v>
      </c>
      <c r="D382" s="154" t="s">
        <v>2469</v>
      </c>
      <c r="E382" s="153" t="s">
        <v>300</v>
      </c>
      <c r="F382" s="160">
        <v>78</v>
      </c>
      <c r="G382" s="156" t="str">
        <f t="shared" si="9"/>
        <v>K</v>
      </c>
      <c r="H382" s="160">
        <v>320</v>
      </c>
      <c r="I382" s="153">
        <v>73</v>
      </c>
      <c r="J382" s="153">
        <v>1</v>
      </c>
      <c r="K382" s="153">
        <v>0</v>
      </c>
      <c r="L382" s="153" t="s">
        <v>274</v>
      </c>
      <c r="M382" s="153" t="str">
        <f t="shared" si="13"/>
        <v>X</v>
      </c>
      <c r="N382" s="153" t="s">
        <v>2470</v>
      </c>
      <c r="O382" s="153" t="s">
        <v>1111</v>
      </c>
      <c r="P382" s="153">
        <v>0</v>
      </c>
      <c r="Q382" s="153"/>
      <c r="R382" s="51"/>
      <c r="S382" s="51"/>
      <c r="T382" s="51"/>
    </row>
    <row r="383" spans="1:20" ht="78.75">
      <c r="A383" s="63"/>
      <c r="B383" s="72"/>
      <c r="C383" s="61" t="s">
        <v>2452</v>
      </c>
      <c r="D383" s="72" t="s">
        <v>2471</v>
      </c>
      <c r="E383" s="63" t="s">
        <v>265</v>
      </c>
      <c r="F383" s="73">
        <v>134</v>
      </c>
      <c r="G383" s="64" t="str">
        <f t="shared" si="9"/>
        <v>K</v>
      </c>
      <c r="H383" s="73">
        <v>571</v>
      </c>
      <c r="I383" s="63">
        <v>134</v>
      </c>
      <c r="J383" s="63">
        <v>18</v>
      </c>
      <c r="K383" s="63">
        <v>38</v>
      </c>
      <c r="L383" s="63" t="s">
        <v>274</v>
      </c>
      <c r="M383" s="63" t="str">
        <f t="shared" si="13"/>
        <v>X</v>
      </c>
      <c r="N383" s="63" t="s">
        <v>2472</v>
      </c>
      <c r="O383" s="63" t="s">
        <v>1151</v>
      </c>
      <c r="P383" s="63">
        <v>1</v>
      </c>
      <c r="Q383" s="63"/>
      <c r="R383" s="51"/>
      <c r="S383" s="51"/>
      <c r="T383" s="51"/>
    </row>
    <row r="384" spans="1:20" ht="63">
      <c r="A384" s="153"/>
      <c r="B384" s="154"/>
      <c r="C384" s="155" t="s">
        <v>2452</v>
      </c>
      <c r="D384" s="154" t="s">
        <v>2473</v>
      </c>
      <c r="E384" s="153" t="s">
        <v>300</v>
      </c>
      <c r="F384" s="160">
        <v>92</v>
      </c>
      <c r="G384" s="156" t="str">
        <f t="shared" si="9"/>
        <v>K</v>
      </c>
      <c r="H384" s="160">
        <v>408</v>
      </c>
      <c r="I384" s="153">
        <v>92</v>
      </c>
      <c r="J384" s="153">
        <v>14</v>
      </c>
      <c r="K384" s="153">
        <v>10</v>
      </c>
      <c r="L384" s="153" t="s">
        <v>301</v>
      </c>
      <c r="M384" s="153" t="str">
        <f t="shared" si="13"/>
        <v>X</v>
      </c>
      <c r="N384" s="153" t="s">
        <v>2474</v>
      </c>
      <c r="O384" s="153" t="s">
        <v>1151</v>
      </c>
      <c r="P384" s="153">
        <v>1</v>
      </c>
      <c r="Q384" s="153"/>
      <c r="R384" s="51"/>
      <c r="S384" s="51"/>
      <c r="T384" s="51"/>
    </row>
    <row r="385" spans="1:20">
      <c r="A385" s="63"/>
      <c r="B385" s="72"/>
      <c r="C385" s="61" t="s">
        <v>2452</v>
      </c>
      <c r="D385" s="72" t="s">
        <v>2475</v>
      </c>
      <c r="E385" s="63" t="s">
        <v>300</v>
      </c>
      <c r="F385" s="73">
        <v>23</v>
      </c>
      <c r="G385" s="64" t="str">
        <f t="shared" si="9"/>
        <v>K</v>
      </c>
      <c r="H385" s="73">
        <v>104</v>
      </c>
      <c r="I385" s="63">
        <v>23</v>
      </c>
      <c r="J385" s="63">
        <v>2</v>
      </c>
      <c r="K385" s="63">
        <v>11</v>
      </c>
      <c r="L385" s="63" t="s">
        <v>311</v>
      </c>
      <c r="M385" s="63" t="str">
        <f t="shared" si="13"/>
        <v>X</v>
      </c>
      <c r="N385" s="63" t="s">
        <v>1987</v>
      </c>
      <c r="O385" s="63" t="s">
        <v>2414</v>
      </c>
      <c r="P385" s="63">
        <v>1</v>
      </c>
      <c r="Q385" s="63"/>
      <c r="R385" s="51"/>
      <c r="S385" s="51"/>
      <c r="T385" s="51"/>
    </row>
    <row r="386" spans="1:20" ht="63">
      <c r="A386" s="153"/>
      <c r="B386" s="154"/>
      <c r="C386" s="155" t="s">
        <v>2452</v>
      </c>
      <c r="D386" s="154" t="s">
        <v>2476</v>
      </c>
      <c r="E386" s="153" t="s">
        <v>300</v>
      </c>
      <c r="F386" s="160">
        <v>68</v>
      </c>
      <c r="G386" s="156" t="str">
        <f t="shared" si="9"/>
        <v>K</v>
      </c>
      <c r="H386" s="160">
        <v>285</v>
      </c>
      <c r="I386" s="153">
        <v>68</v>
      </c>
      <c r="J386" s="153">
        <v>3</v>
      </c>
      <c r="K386" s="153">
        <v>16</v>
      </c>
      <c r="L386" s="153" t="s">
        <v>301</v>
      </c>
      <c r="M386" s="153" t="str">
        <f t="shared" si="13"/>
        <v>X</v>
      </c>
      <c r="N386" s="153" t="s">
        <v>2477</v>
      </c>
      <c r="O386" s="153" t="s">
        <v>1392</v>
      </c>
      <c r="P386" s="153">
        <v>0</v>
      </c>
      <c r="Q386" s="153"/>
      <c r="R386" s="51"/>
      <c r="S386" s="51"/>
      <c r="T386" s="51"/>
    </row>
    <row r="387" spans="1:20" ht="63">
      <c r="A387" s="63"/>
      <c r="B387" s="72"/>
      <c r="C387" s="61" t="s">
        <v>2452</v>
      </c>
      <c r="D387" s="72" t="s">
        <v>2478</v>
      </c>
      <c r="E387" s="63" t="s">
        <v>265</v>
      </c>
      <c r="F387" s="73">
        <v>103</v>
      </c>
      <c r="G387" s="64" t="str">
        <f t="shared" si="9"/>
        <v>K</v>
      </c>
      <c r="H387" s="73">
        <v>442</v>
      </c>
      <c r="I387" s="63">
        <v>103</v>
      </c>
      <c r="J387" s="63">
        <v>5</v>
      </c>
      <c r="K387" s="63">
        <v>4</v>
      </c>
      <c r="L387" s="63" t="s">
        <v>301</v>
      </c>
      <c r="M387" s="63" t="str">
        <f t="shared" si="13"/>
        <v>X</v>
      </c>
      <c r="N387" s="63" t="s">
        <v>2479</v>
      </c>
      <c r="O387" s="63" t="s">
        <v>1017</v>
      </c>
      <c r="P387" s="63">
        <v>0</v>
      </c>
      <c r="Q387" s="63"/>
      <c r="R387" s="51"/>
      <c r="S387" s="51"/>
      <c r="T387" s="51"/>
    </row>
    <row r="388" spans="1:20" ht="78.75">
      <c r="A388" s="153"/>
      <c r="B388" s="154"/>
      <c r="C388" s="155" t="s">
        <v>2452</v>
      </c>
      <c r="D388" s="154" t="s">
        <v>2480</v>
      </c>
      <c r="E388" s="153" t="s">
        <v>300</v>
      </c>
      <c r="F388" s="160">
        <v>65</v>
      </c>
      <c r="G388" s="156" t="str">
        <f t="shared" si="9"/>
        <v>K</v>
      </c>
      <c r="H388" s="160">
        <v>258</v>
      </c>
      <c r="I388" s="153">
        <v>62</v>
      </c>
      <c r="J388" s="153">
        <v>2</v>
      </c>
      <c r="K388" s="153">
        <v>1</v>
      </c>
      <c r="L388" s="153" t="s">
        <v>266</v>
      </c>
      <c r="M388" s="153" t="str">
        <f t="shared" si="13"/>
        <v>X</v>
      </c>
      <c r="N388" s="153" t="s">
        <v>2481</v>
      </c>
      <c r="O388" s="153" t="s">
        <v>1111</v>
      </c>
      <c r="P388" s="153">
        <v>0</v>
      </c>
      <c r="Q388" s="153"/>
      <c r="R388" s="51"/>
      <c r="S388" s="51"/>
      <c r="T388" s="51"/>
    </row>
    <row r="389" spans="1:20" ht="63">
      <c r="A389" s="63"/>
      <c r="B389" s="72"/>
      <c r="C389" s="61" t="s">
        <v>2452</v>
      </c>
      <c r="D389" s="72" t="s">
        <v>2482</v>
      </c>
      <c r="E389" s="63" t="s">
        <v>265</v>
      </c>
      <c r="F389" s="73">
        <v>124</v>
      </c>
      <c r="G389" s="64" t="str">
        <f t="shared" si="9"/>
        <v>K</v>
      </c>
      <c r="H389" s="73">
        <v>505</v>
      </c>
      <c r="I389" s="63">
        <v>121</v>
      </c>
      <c r="J389" s="63">
        <v>6</v>
      </c>
      <c r="K389" s="63">
        <v>2</v>
      </c>
      <c r="L389" s="63" t="s">
        <v>768</v>
      </c>
      <c r="M389" s="63" t="str">
        <f t="shared" si="13"/>
        <v>X</v>
      </c>
      <c r="N389" s="63" t="s">
        <v>2483</v>
      </c>
      <c r="O389" s="63" t="s">
        <v>1011</v>
      </c>
      <c r="P389" s="63">
        <v>0</v>
      </c>
      <c r="Q389" s="63"/>
      <c r="R389" s="51"/>
      <c r="S389" s="51"/>
      <c r="T389" s="51"/>
    </row>
    <row r="390" spans="1:20" ht="63">
      <c r="A390" s="153" t="str">
        <f t="shared" ref="A390:A399" si="17">IF(LEN(B390)=0,"",SUBTOTAL(3,$B$3:B390))</f>
        <v/>
      </c>
      <c r="B390" s="154"/>
      <c r="C390" s="155" t="s">
        <v>2452</v>
      </c>
      <c r="D390" s="154" t="s">
        <v>2484</v>
      </c>
      <c r="E390" s="153" t="s">
        <v>265</v>
      </c>
      <c r="F390" s="160">
        <v>139</v>
      </c>
      <c r="G390" s="156" t="str">
        <f t="shared" si="9"/>
        <v>K</v>
      </c>
      <c r="H390" s="160">
        <v>624</v>
      </c>
      <c r="I390" s="153">
        <v>139</v>
      </c>
      <c r="J390" s="153">
        <v>1</v>
      </c>
      <c r="K390" s="153">
        <v>12</v>
      </c>
      <c r="L390" s="153" t="s">
        <v>460</v>
      </c>
      <c r="M390" s="153" t="str">
        <f t="shared" si="13"/>
        <v>X</v>
      </c>
      <c r="N390" s="153" t="s">
        <v>2485</v>
      </c>
      <c r="O390" s="153" t="s">
        <v>1108</v>
      </c>
      <c r="P390" s="153">
        <v>0</v>
      </c>
      <c r="Q390" s="153"/>
      <c r="R390" s="51"/>
      <c r="S390" s="51"/>
      <c r="T390" s="51"/>
    </row>
    <row r="391" spans="1:20" ht="78.75">
      <c r="A391" s="63" t="str">
        <f t="shared" si="17"/>
        <v/>
      </c>
      <c r="B391" s="72"/>
      <c r="C391" s="61" t="s">
        <v>2452</v>
      </c>
      <c r="D391" s="72" t="s">
        <v>2486</v>
      </c>
      <c r="E391" s="63" t="s">
        <v>265</v>
      </c>
      <c r="F391" s="73">
        <v>135</v>
      </c>
      <c r="G391" s="64" t="str">
        <f t="shared" si="9"/>
        <v>K</v>
      </c>
      <c r="H391" s="73">
        <v>503</v>
      </c>
      <c r="I391" s="63">
        <v>128</v>
      </c>
      <c r="J391" s="63">
        <v>11</v>
      </c>
      <c r="K391" s="63">
        <v>9</v>
      </c>
      <c r="L391" s="63" t="s">
        <v>301</v>
      </c>
      <c r="M391" s="63" t="str">
        <f t="shared" si="13"/>
        <v>X</v>
      </c>
      <c r="N391" s="63" t="s">
        <v>2487</v>
      </c>
      <c r="O391" s="63" t="s">
        <v>1011</v>
      </c>
      <c r="P391" s="63">
        <v>0</v>
      </c>
      <c r="Q391" s="63"/>
      <c r="R391" s="51"/>
      <c r="S391" s="51"/>
      <c r="T391" s="51"/>
    </row>
    <row r="392" spans="1:20" ht="63">
      <c r="A392" s="153" t="str">
        <f t="shared" si="17"/>
        <v/>
      </c>
      <c r="B392" s="154"/>
      <c r="C392" s="155" t="s">
        <v>2452</v>
      </c>
      <c r="D392" s="154" t="s">
        <v>1804</v>
      </c>
      <c r="E392" s="153" t="s">
        <v>270</v>
      </c>
      <c r="F392" s="160">
        <v>178</v>
      </c>
      <c r="G392" s="156" t="str">
        <f t="shared" si="9"/>
        <v>Đ</v>
      </c>
      <c r="H392" s="160">
        <v>757</v>
      </c>
      <c r="I392" s="153">
        <v>174</v>
      </c>
      <c r="J392" s="153">
        <v>10</v>
      </c>
      <c r="K392" s="153">
        <v>20</v>
      </c>
      <c r="L392" s="153" t="s">
        <v>301</v>
      </c>
      <c r="M392" s="153" t="str">
        <f t="shared" si="13"/>
        <v>X</v>
      </c>
      <c r="N392" s="153" t="s">
        <v>2488</v>
      </c>
      <c r="O392" s="153" t="s">
        <v>1151</v>
      </c>
      <c r="P392" s="153">
        <v>0</v>
      </c>
      <c r="Q392" s="153"/>
      <c r="R392" s="51"/>
      <c r="S392" s="51"/>
      <c r="T392" s="51"/>
    </row>
    <row r="393" spans="1:20" ht="63">
      <c r="A393" s="63" t="str">
        <f t="shared" si="17"/>
        <v/>
      </c>
      <c r="B393" s="72"/>
      <c r="C393" s="61" t="s">
        <v>2452</v>
      </c>
      <c r="D393" s="72" t="s">
        <v>2489</v>
      </c>
      <c r="E393" s="63" t="s">
        <v>265</v>
      </c>
      <c r="F393" s="73">
        <v>145</v>
      </c>
      <c r="G393" s="64" t="str">
        <f t="shared" si="9"/>
        <v>K</v>
      </c>
      <c r="H393" s="73">
        <v>631</v>
      </c>
      <c r="I393" s="63">
        <v>143</v>
      </c>
      <c r="J393" s="63">
        <v>10</v>
      </c>
      <c r="K393" s="63">
        <v>16</v>
      </c>
      <c r="L393" s="63" t="s">
        <v>301</v>
      </c>
      <c r="M393" s="63" t="str">
        <f t="shared" si="13"/>
        <v>X</v>
      </c>
      <c r="N393" s="63" t="s">
        <v>2490</v>
      </c>
      <c r="O393" s="63" t="s">
        <v>1142</v>
      </c>
      <c r="P393" s="63">
        <v>0</v>
      </c>
      <c r="Q393" s="63"/>
      <c r="R393" s="51"/>
      <c r="S393" s="51"/>
      <c r="T393" s="51"/>
    </row>
    <row r="394" spans="1:20" ht="47.25">
      <c r="A394" s="153" t="str">
        <f t="shared" si="17"/>
        <v/>
      </c>
      <c r="B394" s="154"/>
      <c r="C394" s="155" t="s">
        <v>2452</v>
      </c>
      <c r="D394" s="154" t="s">
        <v>2491</v>
      </c>
      <c r="E394" s="153" t="s">
        <v>270</v>
      </c>
      <c r="F394" s="160">
        <v>158</v>
      </c>
      <c r="G394" s="156" t="str">
        <f t="shared" si="9"/>
        <v>Đ</v>
      </c>
      <c r="H394" s="160">
        <v>667</v>
      </c>
      <c r="I394" s="153">
        <v>148</v>
      </c>
      <c r="J394" s="153">
        <v>35</v>
      </c>
      <c r="K394" s="153">
        <v>7</v>
      </c>
      <c r="L394" s="153" t="s">
        <v>301</v>
      </c>
      <c r="M394" s="153" t="str">
        <f t="shared" si="13"/>
        <v>X</v>
      </c>
      <c r="N394" s="153" t="s">
        <v>2492</v>
      </c>
      <c r="O394" s="153" t="s">
        <v>1580</v>
      </c>
      <c r="P394" s="153">
        <v>0</v>
      </c>
      <c r="Q394" s="153"/>
      <c r="R394" s="51"/>
      <c r="S394" s="51"/>
      <c r="T394" s="51"/>
    </row>
    <row r="395" spans="1:20" ht="47.25">
      <c r="A395" s="63" t="str">
        <f t="shared" si="17"/>
        <v/>
      </c>
      <c r="B395" s="72"/>
      <c r="C395" s="61" t="s">
        <v>2452</v>
      </c>
      <c r="D395" s="72" t="s">
        <v>2493</v>
      </c>
      <c r="E395" s="63" t="s">
        <v>265</v>
      </c>
      <c r="F395" s="73">
        <v>123</v>
      </c>
      <c r="G395" s="64" t="str">
        <f t="shared" si="9"/>
        <v>K</v>
      </c>
      <c r="H395" s="73">
        <v>489</v>
      </c>
      <c r="I395" s="63">
        <v>115</v>
      </c>
      <c r="J395" s="63">
        <v>14</v>
      </c>
      <c r="K395" s="63">
        <v>10</v>
      </c>
      <c r="L395" s="63" t="s">
        <v>460</v>
      </c>
      <c r="M395" s="63" t="str">
        <f t="shared" si="13"/>
        <v>X</v>
      </c>
      <c r="N395" s="63" t="s">
        <v>2494</v>
      </c>
      <c r="O395" s="63" t="s">
        <v>1320</v>
      </c>
      <c r="P395" s="63">
        <v>0</v>
      </c>
      <c r="Q395" s="63"/>
      <c r="R395" s="51"/>
      <c r="S395" s="51"/>
      <c r="T395" s="51"/>
    </row>
    <row r="396" spans="1:20" ht="63">
      <c r="A396" s="153" t="str">
        <f t="shared" si="17"/>
        <v/>
      </c>
      <c r="B396" s="154"/>
      <c r="C396" s="155" t="s">
        <v>2452</v>
      </c>
      <c r="D396" s="154" t="s">
        <v>2495</v>
      </c>
      <c r="E396" s="153" t="s">
        <v>300</v>
      </c>
      <c r="F396" s="160">
        <v>69</v>
      </c>
      <c r="G396" s="156" t="str">
        <f t="shared" si="9"/>
        <v>K</v>
      </c>
      <c r="H396" s="160">
        <v>285</v>
      </c>
      <c r="I396" s="153">
        <v>23</v>
      </c>
      <c r="J396" s="153">
        <v>17</v>
      </c>
      <c r="K396" s="153">
        <v>10</v>
      </c>
      <c r="L396" s="153" t="s">
        <v>351</v>
      </c>
      <c r="M396" s="153" t="str">
        <f t="shared" si="13"/>
        <v>X</v>
      </c>
      <c r="N396" s="153" t="s">
        <v>2496</v>
      </c>
      <c r="O396" s="153" t="s">
        <v>985</v>
      </c>
      <c r="P396" s="153">
        <v>1</v>
      </c>
      <c r="Q396" s="153"/>
      <c r="R396" s="51"/>
      <c r="S396" s="51"/>
      <c r="T396" s="51"/>
    </row>
    <row r="397" spans="1:20">
      <c r="A397" s="63" t="str">
        <f t="shared" si="17"/>
        <v/>
      </c>
      <c r="B397" s="72"/>
      <c r="C397" s="61" t="s">
        <v>2452</v>
      </c>
      <c r="D397" s="72" t="s">
        <v>2497</v>
      </c>
      <c r="E397" s="63" t="s">
        <v>300</v>
      </c>
      <c r="F397" s="73">
        <v>81</v>
      </c>
      <c r="G397" s="64" t="str">
        <f t="shared" si="9"/>
        <v>K</v>
      </c>
      <c r="H397" s="73">
        <v>389</v>
      </c>
      <c r="I397" s="63">
        <v>79</v>
      </c>
      <c r="J397" s="63">
        <v>54</v>
      </c>
      <c r="K397" s="63">
        <v>24</v>
      </c>
      <c r="L397" s="63" t="s">
        <v>351</v>
      </c>
      <c r="M397" s="63" t="str">
        <f t="shared" si="13"/>
        <v>X</v>
      </c>
      <c r="N397" s="63" t="s">
        <v>1987</v>
      </c>
      <c r="O397" s="63" t="s">
        <v>1166</v>
      </c>
      <c r="P397" s="63">
        <v>1</v>
      </c>
      <c r="Q397" s="63"/>
      <c r="R397" s="51"/>
      <c r="S397" s="51"/>
      <c r="T397" s="51"/>
    </row>
    <row r="398" spans="1:20" ht="94.5">
      <c r="A398" s="153" t="str">
        <f t="shared" si="17"/>
        <v/>
      </c>
      <c r="B398" s="154"/>
      <c r="C398" s="155" t="s">
        <v>2452</v>
      </c>
      <c r="D398" s="154" t="s">
        <v>2326</v>
      </c>
      <c r="E398" s="153" t="s">
        <v>270</v>
      </c>
      <c r="F398" s="160">
        <v>182</v>
      </c>
      <c r="G398" s="156" t="str">
        <f t="shared" si="9"/>
        <v>Đ</v>
      </c>
      <c r="H398" s="160">
        <v>699</v>
      </c>
      <c r="I398" s="153">
        <v>161</v>
      </c>
      <c r="J398" s="153">
        <v>2</v>
      </c>
      <c r="K398" s="153">
        <v>1</v>
      </c>
      <c r="L398" s="153" t="s">
        <v>543</v>
      </c>
      <c r="M398" s="153" t="str">
        <f t="shared" si="13"/>
        <v>X</v>
      </c>
      <c r="N398" s="153" t="s">
        <v>2498</v>
      </c>
      <c r="O398" s="153" t="s">
        <v>1135</v>
      </c>
      <c r="P398" s="153">
        <v>0</v>
      </c>
      <c r="Q398" s="153"/>
      <c r="R398" s="51"/>
      <c r="S398" s="51"/>
      <c r="T398" s="51"/>
    </row>
    <row r="399" spans="1:20" ht="63">
      <c r="A399" s="63" t="str">
        <f t="shared" si="17"/>
        <v/>
      </c>
      <c r="B399" s="72"/>
      <c r="C399" s="61" t="s">
        <v>2452</v>
      </c>
      <c r="D399" s="72" t="s">
        <v>2328</v>
      </c>
      <c r="E399" s="63" t="s">
        <v>270</v>
      </c>
      <c r="F399" s="73">
        <v>161</v>
      </c>
      <c r="G399" s="64" t="str">
        <f t="shared" si="9"/>
        <v>Đ</v>
      </c>
      <c r="H399" s="73">
        <v>593</v>
      </c>
      <c r="I399" s="63">
        <v>146</v>
      </c>
      <c r="J399" s="63">
        <v>2</v>
      </c>
      <c r="K399" s="63">
        <v>2</v>
      </c>
      <c r="L399" s="63" t="s">
        <v>543</v>
      </c>
      <c r="M399" s="63" t="str">
        <f t="shared" si="13"/>
        <v>X</v>
      </c>
      <c r="N399" s="63" t="s">
        <v>2499</v>
      </c>
      <c r="O399" s="63" t="s">
        <v>1111</v>
      </c>
      <c r="P399" s="63">
        <v>0</v>
      </c>
      <c r="Q399" s="63"/>
      <c r="R399" s="51"/>
      <c r="S399" s="51"/>
      <c r="T399" s="51"/>
    </row>
    <row r="400" spans="1:20" ht="78.75">
      <c r="A400" s="153"/>
      <c r="B400" s="154"/>
      <c r="C400" s="155" t="s">
        <v>2452</v>
      </c>
      <c r="D400" s="154" t="s">
        <v>2330</v>
      </c>
      <c r="E400" s="153" t="s">
        <v>265</v>
      </c>
      <c r="F400" s="160">
        <v>122</v>
      </c>
      <c r="G400" s="156" t="str">
        <f t="shared" si="9"/>
        <v>K</v>
      </c>
      <c r="H400" s="160">
        <v>496</v>
      </c>
      <c r="I400" s="153">
        <v>120</v>
      </c>
      <c r="J400" s="153">
        <v>0</v>
      </c>
      <c r="K400" s="153">
        <v>4</v>
      </c>
      <c r="L400" s="153" t="s">
        <v>301</v>
      </c>
      <c r="M400" s="153" t="str">
        <f t="shared" si="13"/>
        <v>X</v>
      </c>
      <c r="N400" s="153" t="s">
        <v>2500</v>
      </c>
      <c r="O400" s="153" t="s">
        <v>1017</v>
      </c>
      <c r="P400" s="153">
        <v>0</v>
      </c>
      <c r="Q400" s="153"/>
      <c r="R400" s="51"/>
      <c r="S400" s="51"/>
      <c r="T400" s="51"/>
    </row>
    <row r="401" spans="1:20" ht="78.75">
      <c r="A401" s="63"/>
      <c r="B401" s="72"/>
      <c r="C401" s="61" t="s">
        <v>2452</v>
      </c>
      <c r="D401" s="72" t="s">
        <v>2332</v>
      </c>
      <c r="E401" s="63" t="s">
        <v>270</v>
      </c>
      <c r="F401" s="73">
        <v>159</v>
      </c>
      <c r="G401" s="64" t="str">
        <f t="shared" si="9"/>
        <v>Đ</v>
      </c>
      <c r="H401" s="73">
        <v>593</v>
      </c>
      <c r="I401" s="63">
        <v>119</v>
      </c>
      <c r="J401" s="63">
        <v>4</v>
      </c>
      <c r="K401" s="63">
        <v>0</v>
      </c>
      <c r="L401" s="63" t="s">
        <v>543</v>
      </c>
      <c r="M401" s="63" t="str">
        <f t="shared" si="13"/>
        <v>X</v>
      </c>
      <c r="N401" s="63" t="s">
        <v>2501</v>
      </c>
      <c r="O401" s="63" t="s">
        <v>1111</v>
      </c>
      <c r="P401" s="63">
        <v>0</v>
      </c>
      <c r="Q401" s="63"/>
      <c r="R401" s="51"/>
      <c r="S401" s="51"/>
      <c r="T401" s="51"/>
    </row>
    <row r="402" spans="1:20" ht="78.75">
      <c r="A402" s="153"/>
      <c r="B402" s="154"/>
      <c r="C402" s="155" t="s">
        <v>2452</v>
      </c>
      <c r="D402" s="154" t="s">
        <v>2334</v>
      </c>
      <c r="E402" s="153" t="s">
        <v>270</v>
      </c>
      <c r="F402" s="160">
        <v>164</v>
      </c>
      <c r="G402" s="156" t="str">
        <f t="shared" si="9"/>
        <v>Đ</v>
      </c>
      <c r="H402" s="160">
        <v>660</v>
      </c>
      <c r="I402" s="153">
        <v>146</v>
      </c>
      <c r="J402" s="153">
        <v>2</v>
      </c>
      <c r="K402" s="153">
        <v>0</v>
      </c>
      <c r="L402" s="153" t="s">
        <v>274</v>
      </c>
      <c r="M402" s="153" t="str">
        <f t="shared" si="13"/>
        <v>X</v>
      </c>
      <c r="N402" s="153" t="s">
        <v>2502</v>
      </c>
      <c r="O402" s="153" t="s">
        <v>1119</v>
      </c>
      <c r="P402" s="153">
        <v>0</v>
      </c>
      <c r="Q402" s="153"/>
      <c r="R402" s="51"/>
      <c r="S402" s="51"/>
      <c r="T402" s="51"/>
    </row>
    <row r="403" spans="1:20" ht="47.25">
      <c r="A403" s="63"/>
      <c r="B403" s="72"/>
      <c r="C403" s="61" t="s">
        <v>2452</v>
      </c>
      <c r="D403" s="72" t="s">
        <v>2338</v>
      </c>
      <c r="E403" s="63" t="s">
        <v>265</v>
      </c>
      <c r="F403" s="73">
        <v>109</v>
      </c>
      <c r="G403" s="64" t="str">
        <f t="shared" si="9"/>
        <v>K</v>
      </c>
      <c r="H403" s="73">
        <v>428</v>
      </c>
      <c r="I403" s="63">
        <v>84</v>
      </c>
      <c r="J403" s="63">
        <v>0</v>
      </c>
      <c r="K403" s="63">
        <v>0</v>
      </c>
      <c r="L403" s="63" t="s">
        <v>290</v>
      </c>
      <c r="M403" s="63" t="str">
        <f t="shared" si="13"/>
        <v>C</v>
      </c>
      <c r="N403" s="63" t="s">
        <v>2503</v>
      </c>
      <c r="O403" s="63" t="s">
        <v>1131</v>
      </c>
      <c r="P403" s="63">
        <v>0</v>
      </c>
      <c r="Q403" s="63"/>
      <c r="R403" s="51"/>
      <c r="S403" s="51"/>
      <c r="T403" s="51"/>
    </row>
    <row r="404" spans="1:20" ht="94.5">
      <c r="A404" s="153"/>
      <c r="B404" s="154"/>
      <c r="C404" s="155" t="s">
        <v>2452</v>
      </c>
      <c r="D404" s="154" t="s">
        <v>2340</v>
      </c>
      <c r="E404" s="153" t="s">
        <v>270</v>
      </c>
      <c r="F404" s="160">
        <v>172</v>
      </c>
      <c r="G404" s="156" t="str">
        <f t="shared" si="9"/>
        <v>Đ</v>
      </c>
      <c r="H404" s="160">
        <v>684</v>
      </c>
      <c r="I404" s="153">
        <v>156</v>
      </c>
      <c r="J404" s="153">
        <v>2</v>
      </c>
      <c r="K404" s="153">
        <v>2</v>
      </c>
      <c r="L404" s="153" t="s">
        <v>301</v>
      </c>
      <c r="M404" s="153" t="str">
        <f t="shared" si="13"/>
        <v>X</v>
      </c>
      <c r="N404" s="153" t="s">
        <v>2504</v>
      </c>
      <c r="O404" s="153" t="s">
        <v>1135</v>
      </c>
      <c r="P404" s="153">
        <v>0</v>
      </c>
      <c r="Q404" s="153"/>
      <c r="R404" s="51"/>
      <c r="S404" s="51"/>
      <c r="T404" s="51"/>
    </row>
    <row r="405" spans="1:20" ht="78.75">
      <c r="A405" s="59">
        <f t="shared" ref="A405:A414" si="18">IF(LEN(B405)=0,"",SUBTOTAL(3,$B$3:B405))</f>
        <v>15</v>
      </c>
      <c r="B405" s="60" t="s">
        <v>2505</v>
      </c>
      <c r="C405" s="61" t="s">
        <v>2505</v>
      </c>
      <c r="D405" s="72" t="s">
        <v>2506</v>
      </c>
      <c r="E405" s="63" t="s">
        <v>265</v>
      </c>
      <c r="F405" s="73">
        <v>78</v>
      </c>
      <c r="G405" s="64" t="str">
        <f t="shared" si="9"/>
        <v>K</v>
      </c>
      <c r="H405" s="73">
        <v>399</v>
      </c>
      <c r="I405" s="91">
        <v>72</v>
      </c>
      <c r="J405" s="63">
        <v>20</v>
      </c>
      <c r="K405" s="63">
        <v>38</v>
      </c>
      <c r="L405" s="63" t="s">
        <v>318</v>
      </c>
      <c r="M405" s="63" t="str">
        <f t="shared" si="13"/>
        <v>X</v>
      </c>
      <c r="N405" s="63" t="s">
        <v>2507</v>
      </c>
      <c r="O405" s="63" t="s">
        <v>2508</v>
      </c>
      <c r="P405" s="63">
        <v>0</v>
      </c>
      <c r="Q405" s="63"/>
      <c r="R405" s="51"/>
      <c r="S405" s="51"/>
      <c r="T405" s="51"/>
    </row>
    <row r="406" spans="1:20" ht="110.25">
      <c r="A406" s="153" t="str">
        <f t="shared" si="18"/>
        <v/>
      </c>
      <c r="B406" s="154"/>
      <c r="C406" s="155" t="s">
        <v>2505</v>
      </c>
      <c r="D406" s="154" t="s">
        <v>2509</v>
      </c>
      <c r="E406" s="153" t="s">
        <v>270</v>
      </c>
      <c r="F406" s="160">
        <v>191</v>
      </c>
      <c r="G406" s="156" t="str">
        <f t="shared" si="9"/>
        <v>Đ</v>
      </c>
      <c r="H406" s="160">
        <v>750</v>
      </c>
      <c r="I406" s="157">
        <v>176</v>
      </c>
      <c r="J406" s="153">
        <v>10</v>
      </c>
      <c r="K406" s="153">
        <v>14</v>
      </c>
      <c r="L406" s="153" t="s">
        <v>266</v>
      </c>
      <c r="M406" s="153" t="str">
        <f t="shared" si="13"/>
        <v>X</v>
      </c>
      <c r="N406" s="153" t="s">
        <v>2510</v>
      </c>
      <c r="O406" s="153" t="s">
        <v>2511</v>
      </c>
      <c r="P406" s="153">
        <v>0</v>
      </c>
      <c r="Q406" s="153"/>
      <c r="R406" s="51"/>
      <c r="S406" s="51"/>
      <c r="T406" s="51"/>
    </row>
    <row r="407" spans="1:20" ht="110.25">
      <c r="A407" s="63" t="str">
        <f t="shared" si="18"/>
        <v/>
      </c>
      <c r="B407" s="72"/>
      <c r="C407" s="61" t="s">
        <v>2505</v>
      </c>
      <c r="D407" s="72" t="s">
        <v>2512</v>
      </c>
      <c r="E407" s="63" t="s">
        <v>265</v>
      </c>
      <c r="F407" s="73">
        <v>122</v>
      </c>
      <c r="G407" s="64" t="str">
        <f t="shared" si="9"/>
        <v>K</v>
      </c>
      <c r="H407" s="73">
        <v>499</v>
      </c>
      <c r="I407" s="91">
        <v>120</v>
      </c>
      <c r="J407" s="63">
        <v>9</v>
      </c>
      <c r="K407" s="63">
        <v>21</v>
      </c>
      <c r="L407" s="63" t="s">
        <v>266</v>
      </c>
      <c r="M407" s="63" t="str">
        <f t="shared" si="13"/>
        <v>X</v>
      </c>
      <c r="N407" s="63" t="s">
        <v>2513</v>
      </c>
      <c r="O407" s="63" t="s">
        <v>2514</v>
      </c>
      <c r="P407" s="63">
        <v>0</v>
      </c>
      <c r="Q407" s="63"/>
      <c r="R407" s="51"/>
      <c r="S407" s="51"/>
      <c r="T407" s="51"/>
    </row>
    <row r="408" spans="1:20" ht="110.25">
      <c r="A408" s="153" t="str">
        <f t="shared" si="18"/>
        <v/>
      </c>
      <c r="B408" s="154"/>
      <c r="C408" s="155" t="s">
        <v>2505</v>
      </c>
      <c r="D408" s="154" t="s">
        <v>1770</v>
      </c>
      <c r="E408" s="153" t="s">
        <v>270</v>
      </c>
      <c r="F408" s="160">
        <v>265</v>
      </c>
      <c r="G408" s="156" t="str">
        <f t="shared" si="9"/>
        <v>Đ</v>
      </c>
      <c r="H408" s="160">
        <v>1257</v>
      </c>
      <c r="I408" s="157">
        <v>95</v>
      </c>
      <c r="J408" s="153">
        <v>37</v>
      </c>
      <c r="K408" s="153">
        <v>28</v>
      </c>
      <c r="L408" s="153" t="s">
        <v>543</v>
      </c>
      <c r="M408" s="153" t="str">
        <f t="shared" si="13"/>
        <v>X</v>
      </c>
      <c r="N408" s="153" t="s">
        <v>2515</v>
      </c>
      <c r="O408" s="153" t="s">
        <v>2516</v>
      </c>
      <c r="P408" s="153">
        <v>0</v>
      </c>
      <c r="Q408" s="153"/>
      <c r="R408" s="51"/>
      <c r="S408" s="51"/>
      <c r="T408" s="51"/>
    </row>
    <row r="409" spans="1:20" ht="94.5">
      <c r="A409" s="63" t="str">
        <f t="shared" si="18"/>
        <v/>
      </c>
      <c r="B409" s="72"/>
      <c r="C409" s="61" t="s">
        <v>2505</v>
      </c>
      <c r="D409" s="72" t="s">
        <v>2517</v>
      </c>
      <c r="E409" s="63" t="s">
        <v>265</v>
      </c>
      <c r="F409" s="73">
        <v>76</v>
      </c>
      <c r="G409" s="64" t="str">
        <f t="shared" si="9"/>
        <v>K</v>
      </c>
      <c r="H409" s="73">
        <v>319</v>
      </c>
      <c r="I409" s="91">
        <v>71</v>
      </c>
      <c r="J409" s="63">
        <v>5</v>
      </c>
      <c r="K409" s="63">
        <v>2</v>
      </c>
      <c r="L409" s="63" t="s">
        <v>274</v>
      </c>
      <c r="M409" s="63" t="str">
        <f t="shared" si="13"/>
        <v>X</v>
      </c>
      <c r="N409" s="63" t="s">
        <v>2518</v>
      </c>
      <c r="O409" s="63" t="s">
        <v>325</v>
      </c>
      <c r="P409" s="63">
        <v>0</v>
      </c>
      <c r="Q409" s="63"/>
      <c r="R409" s="51"/>
      <c r="S409" s="51"/>
      <c r="T409" s="51"/>
    </row>
    <row r="410" spans="1:20" ht="94.5">
      <c r="A410" s="153" t="str">
        <f t="shared" si="18"/>
        <v/>
      </c>
      <c r="B410" s="154"/>
      <c r="C410" s="155" t="s">
        <v>2505</v>
      </c>
      <c r="D410" s="154" t="s">
        <v>1756</v>
      </c>
      <c r="E410" s="153" t="s">
        <v>270</v>
      </c>
      <c r="F410" s="160">
        <v>168</v>
      </c>
      <c r="G410" s="156" t="str">
        <f t="shared" si="9"/>
        <v>Đ</v>
      </c>
      <c r="H410" s="160">
        <v>718</v>
      </c>
      <c r="I410" s="157">
        <v>10</v>
      </c>
      <c r="J410" s="153">
        <v>9</v>
      </c>
      <c r="K410" s="153">
        <v>8</v>
      </c>
      <c r="L410" s="153" t="s">
        <v>351</v>
      </c>
      <c r="M410" s="153" t="str">
        <f t="shared" si="13"/>
        <v>X</v>
      </c>
      <c r="N410" s="153" t="s">
        <v>2519</v>
      </c>
      <c r="O410" s="153" t="s">
        <v>362</v>
      </c>
      <c r="P410" s="153">
        <v>0</v>
      </c>
      <c r="Q410" s="153"/>
      <c r="R410" s="51"/>
      <c r="S410" s="51"/>
      <c r="T410" s="51"/>
    </row>
    <row r="411" spans="1:20" ht="94.5">
      <c r="A411" s="63" t="str">
        <f t="shared" si="18"/>
        <v/>
      </c>
      <c r="B411" s="72"/>
      <c r="C411" s="61" t="s">
        <v>2505</v>
      </c>
      <c r="D411" s="72" t="s">
        <v>2520</v>
      </c>
      <c r="E411" s="63" t="s">
        <v>265</v>
      </c>
      <c r="F411" s="73">
        <v>75</v>
      </c>
      <c r="G411" s="64" t="str">
        <f t="shared" si="9"/>
        <v>K</v>
      </c>
      <c r="H411" s="73">
        <v>218</v>
      </c>
      <c r="I411" s="91">
        <v>37</v>
      </c>
      <c r="J411" s="63">
        <v>6</v>
      </c>
      <c r="K411" s="63">
        <v>7</v>
      </c>
      <c r="L411" s="63" t="s">
        <v>2521</v>
      </c>
      <c r="M411" s="63" t="str">
        <f t="shared" si="13"/>
        <v>X</v>
      </c>
      <c r="N411" s="63" t="s">
        <v>2522</v>
      </c>
      <c r="O411" s="63" t="s">
        <v>513</v>
      </c>
      <c r="P411" s="63">
        <v>0</v>
      </c>
      <c r="Q411" s="63"/>
      <c r="R411" s="51"/>
      <c r="S411" s="51"/>
      <c r="T411" s="51"/>
    </row>
    <row r="412" spans="1:20" ht="110.25">
      <c r="A412" s="153" t="str">
        <f t="shared" si="18"/>
        <v/>
      </c>
      <c r="B412" s="154"/>
      <c r="C412" s="155" t="s">
        <v>2505</v>
      </c>
      <c r="D412" s="154" t="s">
        <v>2523</v>
      </c>
      <c r="E412" s="153" t="s">
        <v>265</v>
      </c>
      <c r="F412" s="160">
        <v>78</v>
      </c>
      <c r="G412" s="156" t="str">
        <f t="shared" si="9"/>
        <v>K</v>
      </c>
      <c r="H412" s="160">
        <v>337</v>
      </c>
      <c r="I412" s="157">
        <v>71</v>
      </c>
      <c r="J412" s="153">
        <v>1</v>
      </c>
      <c r="K412" s="153">
        <v>3</v>
      </c>
      <c r="L412" s="153" t="s">
        <v>318</v>
      </c>
      <c r="M412" s="153" t="str">
        <f t="shared" si="13"/>
        <v>X</v>
      </c>
      <c r="N412" s="153" t="s">
        <v>2524</v>
      </c>
      <c r="O412" s="153" t="s">
        <v>286</v>
      </c>
      <c r="P412" s="153">
        <v>0</v>
      </c>
      <c r="Q412" s="153"/>
      <c r="R412" s="51"/>
      <c r="S412" s="51"/>
      <c r="T412" s="51"/>
    </row>
    <row r="413" spans="1:20" ht="126">
      <c r="A413" s="63" t="str">
        <f t="shared" si="18"/>
        <v/>
      </c>
      <c r="B413" s="72"/>
      <c r="C413" s="61" t="s">
        <v>2505</v>
      </c>
      <c r="D413" s="72" t="s">
        <v>2525</v>
      </c>
      <c r="E413" s="63" t="s">
        <v>270</v>
      </c>
      <c r="F413" s="73">
        <v>163</v>
      </c>
      <c r="G413" s="64" t="str">
        <f t="shared" si="9"/>
        <v>Đ</v>
      </c>
      <c r="H413" s="73">
        <v>751</v>
      </c>
      <c r="I413" s="91">
        <v>159</v>
      </c>
      <c r="J413" s="63">
        <v>2</v>
      </c>
      <c r="K413" s="63">
        <v>9</v>
      </c>
      <c r="L413" s="63" t="s">
        <v>266</v>
      </c>
      <c r="M413" s="63" t="str">
        <f t="shared" si="13"/>
        <v>X</v>
      </c>
      <c r="N413" s="63" t="s">
        <v>2526</v>
      </c>
      <c r="O413" s="63" t="s">
        <v>2527</v>
      </c>
      <c r="P413" s="63">
        <v>0</v>
      </c>
      <c r="Q413" s="63"/>
      <c r="R413" s="51"/>
      <c r="S413" s="51"/>
      <c r="T413" s="51"/>
    </row>
    <row r="414" spans="1:20" ht="94.5">
      <c r="A414" s="153" t="str">
        <f t="shared" si="18"/>
        <v/>
      </c>
      <c r="B414" s="154"/>
      <c r="C414" s="155" t="s">
        <v>2505</v>
      </c>
      <c r="D414" s="154" t="s">
        <v>2528</v>
      </c>
      <c r="E414" s="153" t="s">
        <v>270</v>
      </c>
      <c r="F414" s="160">
        <v>218</v>
      </c>
      <c r="G414" s="156" t="str">
        <f t="shared" si="9"/>
        <v>Đ</v>
      </c>
      <c r="H414" s="160">
        <v>911</v>
      </c>
      <c r="I414" s="157">
        <v>211</v>
      </c>
      <c r="J414" s="153">
        <v>7</v>
      </c>
      <c r="K414" s="153">
        <v>12</v>
      </c>
      <c r="L414" s="153" t="s">
        <v>279</v>
      </c>
      <c r="M414" s="153" t="str">
        <f t="shared" si="13"/>
        <v>X</v>
      </c>
      <c r="N414" s="153" t="s">
        <v>2529</v>
      </c>
      <c r="O414" s="153" t="s">
        <v>2530</v>
      </c>
      <c r="P414" s="153">
        <v>0</v>
      </c>
      <c r="Q414" s="153"/>
      <c r="R414" s="51"/>
      <c r="S414" s="51"/>
      <c r="T414" s="51"/>
    </row>
    <row r="415" spans="1:20" ht="94.5">
      <c r="A415" s="63"/>
      <c r="B415" s="72"/>
      <c r="C415" s="61" t="s">
        <v>2505</v>
      </c>
      <c r="D415" s="72" t="s">
        <v>2531</v>
      </c>
      <c r="E415" s="63" t="s">
        <v>265</v>
      </c>
      <c r="F415" s="73">
        <v>77</v>
      </c>
      <c r="G415" s="64" t="str">
        <f t="shared" si="9"/>
        <v>K</v>
      </c>
      <c r="H415" s="73">
        <v>314</v>
      </c>
      <c r="I415" s="91">
        <v>40</v>
      </c>
      <c r="J415" s="63">
        <v>2</v>
      </c>
      <c r="K415" s="63">
        <v>3</v>
      </c>
      <c r="L415" s="63" t="s">
        <v>318</v>
      </c>
      <c r="M415" s="63" t="str">
        <f t="shared" si="13"/>
        <v>X</v>
      </c>
      <c r="N415" s="63" t="s">
        <v>2532</v>
      </c>
      <c r="O415" s="63" t="s">
        <v>513</v>
      </c>
      <c r="P415" s="63">
        <v>0</v>
      </c>
      <c r="Q415" s="63"/>
      <c r="R415" s="51"/>
      <c r="S415" s="51"/>
      <c r="T415" s="51"/>
    </row>
    <row r="416" spans="1:20" ht="94.5">
      <c r="A416" s="153"/>
      <c r="B416" s="154"/>
      <c r="C416" s="155" t="s">
        <v>2505</v>
      </c>
      <c r="D416" s="154" t="s">
        <v>2533</v>
      </c>
      <c r="E416" s="153" t="s">
        <v>265</v>
      </c>
      <c r="F416" s="160">
        <v>87</v>
      </c>
      <c r="G416" s="156" t="str">
        <f t="shared" si="9"/>
        <v>K</v>
      </c>
      <c r="H416" s="160">
        <v>383</v>
      </c>
      <c r="I416" s="157">
        <v>62</v>
      </c>
      <c r="J416" s="153">
        <v>2</v>
      </c>
      <c r="K416" s="153">
        <v>11</v>
      </c>
      <c r="L416" s="153" t="s">
        <v>274</v>
      </c>
      <c r="M416" s="153" t="str">
        <f t="shared" si="13"/>
        <v>X</v>
      </c>
      <c r="N416" s="153" t="s">
        <v>2534</v>
      </c>
      <c r="O416" s="153" t="s">
        <v>2535</v>
      </c>
      <c r="P416" s="153">
        <v>0</v>
      </c>
      <c r="Q416" s="153"/>
      <c r="R416" s="51"/>
      <c r="S416" s="51"/>
      <c r="T416" s="51"/>
    </row>
    <row r="417" spans="1:20" ht="94.5">
      <c r="A417" s="63"/>
      <c r="B417" s="72"/>
      <c r="C417" s="61" t="s">
        <v>2505</v>
      </c>
      <c r="D417" s="72" t="s">
        <v>2536</v>
      </c>
      <c r="E417" s="63" t="s">
        <v>270</v>
      </c>
      <c r="F417" s="73">
        <v>196</v>
      </c>
      <c r="G417" s="64" t="str">
        <f t="shared" si="9"/>
        <v>Đ</v>
      </c>
      <c r="H417" s="73">
        <v>892</v>
      </c>
      <c r="I417" s="91">
        <v>163</v>
      </c>
      <c r="J417" s="63">
        <v>5</v>
      </c>
      <c r="K417" s="63">
        <v>15</v>
      </c>
      <c r="L417" s="63" t="s">
        <v>274</v>
      </c>
      <c r="M417" s="63" t="str">
        <f t="shared" si="13"/>
        <v>X</v>
      </c>
      <c r="N417" s="63" t="s">
        <v>2537</v>
      </c>
      <c r="O417" s="63" t="s">
        <v>2538</v>
      </c>
      <c r="P417" s="63">
        <v>0</v>
      </c>
      <c r="Q417" s="63"/>
      <c r="R417" s="51"/>
      <c r="S417" s="51"/>
      <c r="T417" s="51"/>
    </row>
    <row r="418" spans="1:20" ht="110.25">
      <c r="A418" s="153"/>
      <c r="B418" s="154"/>
      <c r="C418" s="155" t="s">
        <v>2505</v>
      </c>
      <c r="D418" s="154" t="s">
        <v>2539</v>
      </c>
      <c r="E418" s="153" t="s">
        <v>265</v>
      </c>
      <c r="F418" s="160">
        <v>125</v>
      </c>
      <c r="G418" s="156" t="str">
        <f t="shared" si="9"/>
        <v>K</v>
      </c>
      <c r="H418" s="160">
        <v>624</v>
      </c>
      <c r="I418" s="157">
        <v>26</v>
      </c>
      <c r="J418" s="153">
        <v>0</v>
      </c>
      <c r="K418" s="153">
        <v>3</v>
      </c>
      <c r="L418" s="153" t="s">
        <v>351</v>
      </c>
      <c r="M418" s="153" t="str">
        <f t="shared" si="13"/>
        <v>X</v>
      </c>
      <c r="N418" s="153" t="s">
        <v>2540</v>
      </c>
      <c r="O418" s="153" t="s">
        <v>2541</v>
      </c>
      <c r="P418" s="153">
        <v>0</v>
      </c>
      <c r="Q418" s="153"/>
      <c r="R418" s="51"/>
      <c r="S418" s="51"/>
      <c r="T418" s="51"/>
    </row>
    <row r="419" spans="1:20" ht="94.5">
      <c r="A419" s="63"/>
      <c r="B419" s="72"/>
      <c r="C419" s="61" t="s">
        <v>2505</v>
      </c>
      <c r="D419" s="72" t="s">
        <v>2542</v>
      </c>
      <c r="E419" s="63" t="s">
        <v>270</v>
      </c>
      <c r="F419" s="73">
        <v>90</v>
      </c>
      <c r="G419" s="64" t="str">
        <f t="shared" si="9"/>
        <v>K</v>
      </c>
      <c r="H419" s="73">
        <v>446</v>
      </c>
      <c r="I419" s="91">
        <v>10</v>
      </c>
      <c r="J419" s="63">
        <v>1</v>
      </c>
      <c r="K419" s="63">
        <v>1</v>
      </c>
      <c r="L419" s="63" t="s">
        <v>266</v>
      </c>
      <c r="M419" s="63" t="str">
        <f t="shared" si="13"/>
        <v>X</v>
      </c>
      <c r="N419" s="63" t="s">
        <v>2543</v>
      </c>
      <c r="O419" s="63" t="s">
        <v>2544</v>
      </c>
      <c r="P419" s="63">
        <v>0</v>
      </c>
      <c r="Q419" s="63"/>
      <c r="R419" s="51"/>
      <c r="S419" s="51"/>
      <c r="T419" s="51"/>
    </row>
    <row r="420" spans="1:20" ht="110.25">
      <c r="A420" s="153"/>
      <c r="B420" s="154"/>
      <c r="C420" s="155" t="s">
        <v>2505</v>
      </c>
      <c r="D420" s="154" t="s">
        <v>2545</v>
      </c>
      <c r="E420" s="153" t="s">
        <v>265</v>
      </c>
      <c r="F420" s="160">
        <v>75</v>
      </c>
      <c r="G420" s="156" t="str">
        <f t="shared" si="9"/>
        <v>K</v>
      </c>
      <c r="H420" s="160">
        <v>334</v>
      </c>
      <c r="I420" s="157">
        <v>17</v>
      </c>
      <c r="J420" s="153">
        <v>4</v>
      </c>
      <c r="K420" s="153">
        <v>1</v>
      </c>
      <c r="L420" s="153" t="s">
        <v>266</v>
      </c>
      <c r="M420" s="153" t="str">
        <f t="shared" si="13"/>
        <v>X</v>
      </c>
      <c r="N420" s="153" t="s">
        <v>2546</v>
      </c>
      <c r="O420" s="153" t="s">
        <v>2547</v>
      </c>
      <c r="P420" s="153">
        <v>0</v>
      </c>
      <c r="Q420" s="153"/>
      <c r="R420" s="51"/>
      <c r="S420" s="51"/>
      <c r="T420" s="51"/>
    </row>
    <row r="421" spans="1:20" ht="110.25">
      <c r="A421" s="63"/>
      <c r="B421" s="72"/>
      <c r="C421" s="61" t="s">
        <v>2505</v>
      </c>
      <c r="D421" s="72" t="s">
        <v>2548</v>
      </c>
      <c r="E421" s="63" t="s">
        <v>265</v>
      </c>
      <c r="F421" s="73">
        <v>144</v>
      </c>
      <c r="G421" s="64" t="str">
        <f t="shared" si="9"/>
        <v>K</v>
      </c>
      <c r="H421" s="73">
        <v>588</v>
      </c>
      <c r="I421" s="91">
        <v>41</v>
      </c>
      <c r="J421" s="63">
        <v>0</v>
      </c>
      <c r="K421" s="63">
        <v>2</v>
      </c>
      <c r="L421" s="63" t="s">
        <v>266</v>
      </c>
      <c r="M421" s="63" t="str">
        <f t="shared" si="13"/>
        <v>X</v>
      </c>
      <c r="N421" s="63" t="s">
        <v>2549</v>
      </c>
      <c r="O421" s="63" t="s">
        <v>2550</v>
      </c>
      <c r="P421" s="63">
        <v>0</v>
      </c>
      <c r="Q421" s="63"/>
      <c r="R421" s="51"/>
      <c r="S421" s="51"/>
      <c r="T421" s="51"/>
    </row>
    <row r="422" spans="1:20" ht="110.25">
      <c r="A422" s="153"/>
      <c r="B422" s="154"/>
      <c r="C422" s="155" t="s">
        <v>2505</v>
      </c>
      <c r="D422" s="154" t="s">
        <v>2551</v>
      </c>
      <c r="E422" s="153" t="s">
        <v>265</v>
      </c>
      <c r="F422" s="160">
        <v>107</v>
      </c>
      <c r="G422" s="156" t="str">
        <f t="shared" si="9"/>
        <v>K</v>
      </c>
      <c r="H422" s="160">
        <v>505</v>
      </c>
      <c r="I422" s="157">
        <v>95</v>
      </c>
      <c r="J422" s="153">
        <v>4</v>
      </c>
      <c r="K422" s="153">
        <v>4</v>
      </c>
      <c r="L422" s="153" t="s">
        <v>351</v>
      </c>
      <c r="M422" s="153" t="str">
        <f t="shared" si="13"/>
        <v>X</v>
      </c>
      <c r="N422" s="153" t="s">
        <v>2552</v>
      </c>
      <c r="O422" s="153" t="s">
        <v>2553</v>
      </c>
      <c r="P422" s="153">
        <v>0</v>
      </c>
      <c r="Q422" s="153"/>
      <c r="R422" s="51"/>
      <c r="S422" s="51"/>
      <c r="T422" s="51"/>
    </row>
    <row r="423" spans="1:20" ht="94.5">
      <c r="A423" s="63"/>
      <c r="B423" s="72"/>
      <c r="C423" s="61" t="s">
        <v>2505</v>
      </c>
      <c r="D423" s="72" t="s">
        <v>2554</v>
      </c>
      <c r="E423" s="63" t="s">
        <v>265</v>
      </c>
      <c r="F423" s="73">
        <v>75</v>
      </c>
      <c r="G423" s="64" t="str">
        <f t="shared" si="9"/>
        <v>K</v>
      </c>
      <c r="H423" s="73">
        <v>360</v>
      </c>
      <c r="I423" s="91">
        <v>75</v>
      </c>
      <c r="J423" s="63">
        <v>1</v>
      </c>
      <c r="K423" s="63">
        <v>2</v>
      </c>
      <c r="L423" s="63" t="s">
        <v>266</v>
      </c>
      <c r="M423" s="63" t="str">
        <f t="shared" si="13"/>
        <v>X</v>
      </c>
      <c r="N423" s="63" t="s">
        <v>2555</v>
      </c>
      <c r="O423" s="63" t="s">
        <v>2556</v>
      </c>
      <c r="P423" s="63">
        <v>0</v>
      </c>
      <c r="Q423" s="63"/>
      <c r="R423" s="51"/>
      <c r="S423" s="51"/>
      <c r="T423" s="51"/>
    </row>
    <row r="424" spans="1:20" ht="94.5">
      <c r="A424" s="153"/>
      <c r="B424" s="154"/>
      <c r="C424" s="155" t="s">
        <v>2505</v>
      </c>
      <c r="D424" s="154" t="s">
        <v>2557</v>
      </c>
      <c r="E424" s="153" t="s">
        <v>265</v>
      </c>
      <c r="F424" s="160">
        <v>74</v>
      </c>
      <c r="G424" s="156" t="str">
        <f t="shared" si="9"/>
        <v>K</v>
      </c>
      <c r="H424" s="160">
        <v>316</v>
      </c>
      <c r="I424" s="157">
        <v>16</v>
      </c>
      <c r="J424" s="153">
        <v>1</v>
      </c>
      <c r="K424" s="153">
        <v>4</v>
      </c>
      <c r="L424" s="153" t="s">
        <v>434</v>
      </c>
      <c r="M424" s="153" t="str">
        <f t="shared" si="13"/>
        <v>X</v>
      </c>
      <c r="N424" s="153" t="s">
        <v>2558</v>
      </c>
      <c r="O424" s="153" t="s">
        <v>2559</v>
      </c>
      <c r="P424" s="153">
        <v>0</v>
      </c>
      <c r="Q424" s="153"/>
      <c r="R424" s="51"/>
      <c r="S424" s="51"/>
      <c r="T424" s="51"/>
    </row>
    <row r="425" spans="1:20" ht="110.25">
      <c r="A425" s="63"/>
      <c r="B425" s="72"/>
      <c r="C425" s="61" t="s">
        <v>2505</v>
      </c>
      <c r="D425" s="72" t="s">
        <v>2560</v>
      </c>
      <c r="E425" s="63" t="s">
        <v>270</v>
      </c>
      <c r="F425" s="73">
        <v>120</v>
      </c>
      <c r="G425" s="64" t="str">
        <f t="shared" si="9"/>
        <v>K</v>
      </c>
      <c r="H425" s="73">
        <v>549</v>
      </c>
      <c r="I425" s="91">
        <v>6</v>
      </c>
      <c r="J425" s="63">
        <v>3</v>
      </c>
      <c r="K425" s="63">
        <v>3</v>
      </c>
      <c r="L425" s="63" t="s">
        <v>266</v>
      </c>
      <c r="M425" s="63" t="str">
        <f t="shared" si="13"/>
        <v>X</v>
      </c>
      <c r="N425" s="63" t="s">
        <v>2561</v>
      </c>
      <c r="O425" s="63" t="s">
        <v>2562</v>
      </c>
      <c r="P425" s="63">
        <v>0</v>
      </c>
      <c r="Q425" s="63"/>
      <c r="R425" s="51"/>
      <c r="S425" s="51"/>
      <c r="T425" s="51"/>
    </row>
    <row r="426" spans="1:20" ht="110.25">
      <c r="A426" s="153"/>
      <c r="B426" s="154"/>
      <c r="C426" s="155" t="s">
        <v>2505</v>
      </c>
      <c r="D426" s="154" t="s">
        <v>2563</v>
      </c>
      <c r="E426" s="153" t="s">
        <v>270</v>
      </c>
      <c r="F426" s="160">
        <v>264</v>
      </c>
      <c r="G426" s="156" t="str">
        <f t="shared" si="9"/>
        <v>Đ</v>
      </c>
      <c r="H426" s="160">
        <v>1335</v>
      </c>
      <c r="I426" s="157">
        <v>134</v>
      </c>
      <c r="J426" s="153">
        <v>22</v>
      </c>
      <c r="K426" s="153">
        <v>34</v>
      </c>
      <c r="L426" s="153" t="s">
        <v>543</v>
      </c>
      <c r="M426" s="153" t="str">
        <f t="shared" si="13"/>
        <v>X</v>
      </c>
      <c r="N426" s="153" t="s">
        <v>2564</v>
      </c>
      <c r="O426" s="153" t="s">
        <v>2565</v>
      </c>
      <c r="P426" s="153">
        <v>0</v>
      </c>
      <c r="Q426" s="153"/>
      <c r="R426" s="51"/>
      <c r="S426" s="51"/>
      <c r="T426" s="51"/>
    </row>
    <row r="427" spans="1:20" ht="94.5">
      <c r="A427" s="63"/>
      <c r="B427" s="72"/>
      <c r="C427" s="61" t="s">
        <v>2505</v>
      </c>
      <c r="D427" s="72" t="s">
        <v>2566</v>
      </c>
      <c r="E427" s="63" t="s">
        <v>270</v>
      </c>
      <c r="F427" s="73">
        <v>113</v>
      </c>
      <c r="G427" s="64" t="str">
        <f t="shared" ref="G427:G681" si="19">IF(F427&gt;=150,"Đ","K")</f>
        <v>K</v>
      </c>
      <c r="H427" s="73">
        <v>503</v>
      </c>
      <c r="I427" s="91">
        <v>35</v>
      </c>
      <c r="J427" s="63">
        <v>3</v>
      </c>
      <c r="K427" s="63">
        <v>8</v>
      </c>
      <c r="L427" s="63" t="s">
        <v>266</v>
      </c>
      <c r="M427" s="63" t="str">
        <f t="shared" si="13"/>
        <v>X</v>
      </c>
      <c r="N427" s="63" t="s">
        <v>2567</v>
      </c>
      <c r="O427" s="63" t="s">
        <v>2568</v>
      </c>
      <c r="P427" s="63">
        <v>0</v>
      </c>
      <c r="Q427" s="63"/>
      <c r="R427" s="51"/>
      <c r="S427" s="51"/>
      <c r="T427" s="51"/>
    </row>
    <row r="428" spans="1:20" ht="94.5">
      <c r="A428" s="153"/>
      <c r="B428" s="154"/>
      <c r="C428" s="155" t="s">
        <v>2505</v>
      </c>
      <c r="D428" s="154" t="s">
        <v>2569</v>
      </c>
      <c r="E428" s="153" t="s">
        <v>270</v>
      </c>
      <c r="F428" s="160">
        <v>90</v>
      </c>
      <c r="G428" s="156" t="str">
        <f t="shared" si="19"/>
        <v>K</v>
      </c>
      <c r="H428" s="160">
        <v>397</v>
      </c>
      <c r="I428" s="157">
        <v>23</v>
      </c>
      <c r="J428" s="153">
        <v>1</v>
      </c>
      <c r="K428" s="153">
        <v>1</v>
      </c>
      <c r="L428" s="153" t="s">
        <v>351</v>
      </c>
      <c r="M428" s="153" t="str">
        <f t="shared" si="13"/>
        <v>X</v>
      </c>
      <c r="N428" s="153" t="s">
        <v>2570</v>
      </c>
      <c r="O428" s="153" t="s">
        <v>410</v>
      </c>
      <c r="P428" s="153">
        <v>0</v>
      </c>
      <c r="Q428" s="153"/>
      <c r="R428" s="51"/>
      <c r="S428" s="51"/>
      <c r="T428" s="51"/>
    </row>
    <row r="429" spans="1:20" ht="94.5">
      <c r="A429" s="63"/>
      <c r="B429" s="72"/>
      <c r="C429" s="61" t="s">
        <v>2505</v>
      </c>
      <c r="D429" s="72" t="s">
        <v>2571</v>
      </c>
      <c r="E429" s="63" t="s">
        <v>270</v>
      </c>
      <c r="F429" s="73">
        <v>110</v>
      </c>
      <c r="G429" s="64" t="str">
        <f t="shared" si="19"/>
        <v>K</v>
      </c>
      <c r="H429" s="73">
        <v>492</v>
      </c>
      <c r="I429" s="91">
        <v>109</v>
      </c>
      <c r="J429" s="63">
        <v>4</v>
      </c>
      <c r="K429" s="63">
        <v>7</v>
      </c>
      <c r="L429" s="63" t="s">
        <v>266</v>
      </c>
      <c r="M429" s="63" t="str">
        <f t="shared" si="13"/>
        <v>X</v>
      </c>
      <c r="N429" s="63" t="s">
        <v>2572</v>
      </c>
      <c r="O429" s="63" t="s">
        <v>2573</v>
      </c>
      <c r="P429" s="63">
        <v>0</v>
      </c>
      <c r="Q429" s="63"/>
      <c r="R429" s="51"/>
      <c r="S429" s="51"/>
      <c r="T429" s="51"/>
    </row>
    <row r="430" spans="1:20" ht="94.5">
      <c r="A430" s="153"/>
      <c r="B430" s="154"/>
      <c r="C430" s="155" t="s">
        <v>2505</v>
      </c>
      <c r="D430" s="154" t="s">
        <v>2574</v>
      </c>
      <c r="E430" s="153" t="s">
        <v>265</v>
      </c>
      <c r="F430" s="160">
        <v>73</v>
      </c>
      <c r="G430" s="156" t="str">
        <f t="shared" si="19"/>
        <v>K</v>
      </c>
      <c r="H430" s="160">
        <v>342</v>
      </c>
      <c r="I430" s="157">
        <v>16</v>
      </c>
      <c r="J430" s="153">
        <v>2</v>
      </c>
      <c r="K430" s="153">
        <v>1</v>
      </c>
      <c r="L430" s="153" t="s">
        <v>351</v>
      </c>
      <c r="M430" s="153" t="str">
        <f t="shared" si="13"/>
        <v>X</v>
      </c>
      <c r="N430" s="153" t="s">
        <v>2575</v>
      </c>
      <c r="O430" s="153" t="s">
        <v>339</v>
      </c>
      <c r="P430" s="153">
        <v>0</v>
      </c>
      <c r="Q430" s="153"/>
      <c r="R430" s="51"/>
      <c r="S430" s="51"/>
      <c r="T430" s="51"/>
    </row>
    <row r="431" spans="1:20" ht="94.5">
      <c r="A431" s="63"/>
      <c r="B431" s="72"/>
      <c r="C431" s="61" t="s">
        <v>2505</v>
      </c>
      <c r="D431" s="72" t="s">
        <v>2576</v>
      </c>
      <c r="E431" s="63" t="s">
        <v>265</v>
      </c>
      <c r="F431" s="73">
        <v>111</v>
      </c>
      <c r="G431" s="64" t="str">
        <f t="shared" si="19"/>
        <v>K</v>
      </c>
      <c r="H431" s="73">
        <v>469</v>
      </c>
      <c r="I431" s="91">
        <v>81</v>
      </c>
      <c r="J431" s="63">
        <v>4</v>
      </c>
      <c r="K431" s="63">
        <v>28</v>
      </c>
      <c r="L431" s="63" t="s">
        <v>301</v>
      </c>
      <c r="M431" s="63" t="str">
        <f t="shared" si="13"/>
        <v>X</v>
      </c>
      <c r="N431" s="63" t="s">
        <v>2577</v>
      </c>
      <c r="O431" s="63" t="s">
        <v>2578</v>
      </c>
      <c r="P431" s="63">
        <v>0</v>
      </c>
      <c r="Q431" s="63"/>
      <c r="R431" s="51"/>
      <c r="S431" s="51"/>
      <c r="T431" s="51"/>
    </row>
    <row r="432" spans="1:20" ht="110.25">
      <c r="A432" s="153"/>
      <c r="B432" s="154"/>
      <c r="C432" s="155" t="s">
        <v>2505</v>
      </c>
      <c r="D432" s="154" t="s">
        <v>2579</v>
      </c>
      <c r="E432" s="153" t="s">
        <v>265</v>
      </c>
      <c r="F432" s="160">
        <v>118</v>
      </c>
      <c r="G432" s="156" t="str">
        <f t="shared" si="19"/>
        <v>K</v>
      </c>
      <c r="H432" s="160">
        <v>575</v>
      </c>
      <c r="I432" s="157">
        <v>80</v>
      </c>
      <c r="J432" s="153">
        <v>7</v>
      </c>
      <c r="K432" s="153">
        <v>5</v>
      </c>
      <c r="L432" s="153" t="s">
        <v>266</v>
      </c>
      <c r="M432" s="153" t="str">
        <f t="shared" si="13"/>
        <v>X</v>
      </c>
      <c r="N432" s="153" t="s">
        <v>2580</v>
      </c>
      <c r="O432" s="153" t="s">
        <v>2568</v>
      </c>
      <c r="P432" s="153">
        <v>0</v>
      </c>
      <c r="Q432" s="153"/>
      <c r="R432" s="51"/>
      <c r="S432" s="51"/>
      <c r="T432" s="51"/>
    </row>
    <row r="433" spans="1:20" ht="94.5">
      <c r="A433" s="63"/>
      <c r="B433" s="72"/>
      <c r="C433" s="61" t="s">
        <v>2505</v>
      </c>
      <c r="D433" s="72" t="s">
        <v>2052</v>
      </c>
      <c r="E433" s="63" t="s">
        <v>265</v>
      </c>
      <c r="F433" s="73">
        <v>119</v>
      </c>
      <c r="G433" s="64" t="str">
        <f t="shared" si="19"/>
        <v>K</v>
      </c>
      <c r="H433" s="73">
        <v>495</v>
      </c>
      <c r="I433" s="91">
        <v>71</v>
      </c>
      <c r="J433" s="63">
        <v>3</v>
      </c>
      <c r="K433" s="63">
        <v>4</v>
      </c>
      <c r="L433" s="63" t="s">
        <v>351</v>
      </c>
      <c r="M433" s="63" t="str">
        <f t="shared" si="13"/>
        <v>X</v>
      </c>
      <c r="N433" s="63" t="s">
        <v>2581</v>
      </c>
      <c r="O433" s="63" t="s">
        <v>339</v>
      </c>
      <c r="P433" s="63">
        <v>0</v>
      </c>
      <c r="Q433" s="63"/>
      <c r="R433" s="51"/>
      <c r="S433" s="51"/>
      <c r="T433" s="51"/>
    </row>
    <row r="434" spans="1:20" ht="94.5">
      <c r="A434" s="153"/>
      <c r="B434" s="154"/>
      <c r="C434" s="155" t="s">
        <v>2505</v>
      </c>
      <c r="D434" s="154" t="s">
        <v>2582</v>
      </c>
      <c r="E434" s="153" t="s">
        <v>265</v>
      </c>
      <c r="F434" s="160">
        <v>117</v>
      </c>
      <c r="G434" s="156" t="str">
        <f t="shared" si="19"/>
        <v>K</v>
      </c>
      <c r="H434" s="160">
        <v>506</v>
      </c>
      <c r="I434" s="157">
        <v>78</v>
      </c>
      <c r="J434" s="153">
        <v>3</v>
      </c>
      <c r="K434" s="153">
        <v>3</v>
      </c>
      <c r="L434" s="153" t="s">
        <v>266</v>
      </c>
      <c r="M434" s="153" t="str">
        <f t="shared" si="13"/>
        <v>X</v>
      </c>
      <c r="N434" s="153" t="s">
        <v>2583</v>
      </c>
      <c r="O434" s="153" t="s">
        <v>479</v>
      </c>
      <c r="P434" s="153">
        <v>0</v>
      </c>
      <c r="Q434" s="153"/>
      <c r="R434" s="51"/>
      <c r="S434" s="51"/>
      <c r="T434" s="51"/>
    </row>
    <row r="435" spans="1:20" ht="94.5">
      <c r="A435" s="63"/>
      <c r="B435" s="72"/>
      <c r="C435" s="61" t="s">
        <v>2505</v>
      </c>
      <c r="D435" s="72" t="s">
        <v>2584</v>
      </c>
      <c r="E435" s="63" t="s">
        <v>265</v>
      </c>
      <c r="F435" s="73">
        <v>86</v>
      </c>
      <c r="G435" s="64" t="str">
        <f t="shared" si="19"/>
        <v>K</v>
      </c>
      <c r="H435" s="73">
        <v>374</v>
      </c>
      <c r="I435" s="91">
        <v>19</v>
      </c>
      <c r="J435" s="63">
        <v>2</v>
      </c>
      <c r="K435" s="63">
        <v>4</v>
      </c>
      <c r="L435" s="63" t="s">
        <v>274</v>
      </c>
      <c r="M435" s="63" t="str">
        <f t="shared" si="13"/>
        <v>X</v>
      </c>
      <c r="N435" s="63" t="s">
        <v>2585</v>
      </c>
      <c r="O435" s="63" t="s">
        <v>339</v>
      </c>
      <c r="P435" s="63">
        <v>0</v>
      </c>
      <c r="Q435" s="63"/>
      <c r="R435" s="51"/>
      <c r="S435" s="51"/>
      <c r="T435" s="51"/>
    </row>
    <row r="436" spans="1:20" ht="110.25">
      <c r="A436" s="153"/>
      <c r="B436" s="154"/>
      <c r="C436" s="155" t="s">
        <v>2505</v>
      </c>
      <c r="D436" s="154" t="s">
        <v>2057</v>
      </c>
      <c r="E436" s="153" t="s">
        <v>265</v>
      </c>
      <c r="F436" s="160">
        <v>78</v>
      </c>
      <c r="G436" s="156" t="str">
        <f t="shared" si="19"/>
        <v>K</v>
      </c>
      <c r="H436" s="160">
        <v>357</v>
      </c>
      <c r="I436" s="157">
        <v>38</v>
      </c>
      <c r="J436" s="153">
        <v>4</v>
      </c>
      <c r="K436" s="153">
        <v>7</v>
      </c>
      <c r="L436" s="153" t="s">
        <v>301</v>
      </c>
      <c r="M436" s="153" t="str">
        <f t="shared" si="13"/>
        <v>X</v>
      </c>
      <c r="N436" s="153" t="s">
        <v>2586</v>
      </c>
      <c r="O436" s="153" t="s">
        <v>2587</v>
      </c>
      <c r="P436" s="153">
        <v>0</v>
      </c>
      <c r="Q436" s="153"/>
      <c r="R436" s="51"/>
      <c r="S436" s="51"/>
      <c r="T436" s="51"/>
    </row>
    <row r="437" spans="1:20" ht="94.5">
      <c r="A437" s="63"/>
      <c r="B437" s="72"/>
      <c r="C437" s="61" t="s">
        <v>2505</v>
      </c>
      <c r="D437" s="72" t="s">
        <v>2588</v>
      </c>
      <c r="E437" s="63" t="s">
        <v>270</v>
      </c>
      <c r="F437" s="73">
        <v>107</v>
      </c>
      <c r="G437" s="64" t="str">
        <f t="shared" si="19"/>
        <v>K</v>
      </c>
      <c r="H437" s="73">
        <v>469</v>
      </c>
      <c r="I437" s="91">
        <v>96</v>
      </c>
      <c r="J437" s="63">
        <v>5</v>
      </c>
      <c r="K437" s="63">
        <v>6</v>
      </c>
      <c r="L437" s="63" t="s">
        <v>351</v>
      </c>
      <c r="M437" s="63" t="str">
        <f t="shared" si="13"/>
        <v>X</v>
      </c>
      <c r="N437" s="63" t="s">
        <v>2589</v>
      </c>
      <c r="O437" s="63" t="s">
        <v>2590</v>
      </c>
      <c r="P437" s="63">
        <v>0</v>
      </c>
      <c r="Q437" s="63"/>
      <c r="R437" s="51"/>
      <c r="S437" s="51"/>
      <c r="T437" s="51"/>
    </row>
    <row r="438" spans="1:20" ht="94.5">
      <c r="A438" s="153"/>
      <c r="B438" s="154"/>
      <c r="C438" s="155" t="s">
        <v>2505</v>
      </c>
      <c r="D438" s="154" t="s">
        <v>2591</v>
      </c>
      <c r="E438" s="153" t="s">
        <v>270</v>
      </c>
      <c r="F438" s="160">
        <v>122</v>
      </c>
      <c r="G438" s="156" t="str">
        <f t="shared" si="19"/>
        <v>K</v>
      </c>
      <c r="H438" s="160">
        <v>492</v>
      </c>
      <c r="I438" s="157">
        <v>84</v>
      </c>
      <c r="J438" s="153">
        <v>5</v>
      </c>
      <c r="K438" s="153">
        <v>9</v>
      </c>
      <c r="L438" s="153" t="s">
        <v>351</v>
      </c>
      <c r="M438" s="153" t="str">
        <f t="shared" si="13"/>
        <v>X</v>
      </c>
      <c r="N438" s="153" t="s">
        <v>2592</v>
      </c>
      <c r="O438" s="153" t="s">
        <v>513</v>
      </c>
      <c r="P438" s="153">
        <v>0</v>
      </c>
      <c r="Q438" s="153"/>
      <c r="R438" s="51"/>
      <c r="S438" s="51"/>
      <c r="T438" s="51"/>
    </row>
    <row r="439" spans="1:20" ht="126">
      <c r="A439" s="63"/>
      <c r="B439" s="72"/>
      <c r="C439" s="61" t="s">
        <v>2505</v>
      </c>
      <c r="D439" s="72" t="s">
        <v>2593</v>
      </c>
      <c r="E439" s="63" t="s">
        <v>270</v>
      </c>
      <c r="F439" s="73">
        <v>124</v>
      </c>
      <c r="G439" s="64" t="str">
        <f t="shared" si="19"/>
        <v>K</v>
      </c>
      <c r="H439" s="73">
        <v>481</v>
      </c>
      <c r="I439" s="91">
        <v>90</v>
      </c>
      <c r="J439" s="63">
        <v>4</v>
      </c>
      <c r="K439" s="63">
        <v>7</v>
      </c>
      <c r="L439" s="63" t="s">
        <v>351</v>
      </c>
      <c r="M439" s="63" t="str">
        <f t="shared" si="13"/>
        <v>X</v>
      </c>
      <c r="N439" s="63" t="s">
        <v>2594</v>
      </c>
      <c r="O439" s="63" t="s">
        <v>2595</v>
      </c>
      <c r="P439" s="63">
        <v>0</v>
      </c>
      <c r="Q439" s="63"/>
      <c r="R439" s="51"/>
      <c r="S439" s="51"/>
      <c r="T439" s="51"/>
    </row>
    <row r="440" spans="1:20" ht="94.5">
      <c r="A440" s="153"/>
      <c r="B440" s="154"/>
      <c r="C440" s="155" t="s">
        <v>2505</v>
      </c>
      <c r="D440" s="154" t="s">
        <v>2596</v>
      </c>
      <c r="E440" s="153" t="s">
        <v>270</v>
      </c>
      <c r="F440" s="181">
        <v>155</v>
      </c>
      <c r="G440" s="156" t="str">
        <f t="shared" si="19"/>
        <v>Đ</v>
      </c>
      <c r="H440" s="182">
        <v>702</v>
      </c>
      <c r="I440" s="157">
        <v>143</v>
      </c>
      <c r="J440" s="183">
        <v>3</v>
      </c>
      <c r="K440" s="183">
        <v>7</v>
      </c>
      <c r="L440" s="183" t="s">
        <v>266</v>
      </c>
      <c r="M440" s="153" t="str">
        <f t="shared" si="13"/>
        <v>X</v>
      </c>
      <c r="N440" s="153" t="s">
        <v>2597</v>
      </c>
      <c r="O440" s="183" t="s">
        <v>2598</v>
      </c>
      <c r="P440" s="153">
        <v>0</v>
      </c>
      <c r="Q440" s="153"/>
      <c r="R440" s="51"/>
      <c r="S440" s="51"/>
      <c r="T440" s="51"/>
    </row>
    <row r="441" spans="1:20" ht="63">
      <c r="A441" s="59">
        <f>IF(LEN(B441)=0,"",SUBTOTAL(3,$B$3:B441))</f>
        <v>16</v>
      </c>
      <c r="B441" s="60" t="s">
        <v>2599</v>
      </c>
      <c r="C441" s="61" t="s">
        <v>2599</v>
      </c>
      <c r="D441" s="62" t="s">
        <v>1707</v>
      </c>
      <c r="E441" s="63" t="s">
        <v>270</v>
      </c>
      <c r="F441" s="184">
        <v>84</v>
      </c>
      <c r="G441" s="64" t="str">
        <f t="shared" si="19"/>
        <v>K</v>
      </c>
      <c r="H441" s="185">
        <v>322</v>
      </c>
      <c r="I441" s="63">
        <v>25</v>
      </c>
      <c r="J441" s="63">
        <v>0</v>
      </c>
      <c r="K441" s="63">
        <v>11</v>
      </c>
      <c r="L441" s="63" t="s">
        <v>311</v>
      </c>
      <c r="M441" s="63" t="str">
        <f t="shared" si="13"/>
        <v>X</v>
      </c>
      <c r="N441" s="63" t="s">
        <v>2600</v>
      </c>
      <c r="O441" s="63" t="s">
        <v>2601</v>
      </c>
      <c r="P441" s="63">
        <v>0</v>
      </c>
      <c r="Q441" s="63"/>
      <c r="R441" s="51"/>
      <c r="S441" s="51"/>
      <c r="T441" s="51"/>
    </row>
    <row r="442" spans="1:20" ht="63">
      <c r="A442" s="153"/>
      <c r="B442" s="154"/>
      <c r="C442" s="155" t="s">
        <v>2599</v>
      </c>
      <c r="D442" s="164" t="s">
        <v>1709</v>
      </c>
      <c r="E442" s="153" t="s">
        <v>270</v>
      </c>
      <c r="F442" s="186">
        <v>80</v>
      </c>
      <c r="G442" s="156" t="str">
        <f t="shared" si="19"/>
        <v>K</v>
      </c>
      <c r="H442" s="187">
        <v>289</v>
      </c>
      <c r="I442" s="180">
        <v>17</v>
      </c>
      <c r="J442" s="180">
        <v>3</v>
      </c>
      <c r="K442" s="180">
        <v>8</v>
      </c>
      <c r="L442" s="180" t="s">
        <v>290</v>
      </c>
      <c r="M442" s="153" t="str">
        <f t="shared" si="13"/>
        <v>C</v>
      </c>
      <c r="N442" s="153" t="s">
        <v>2602</v>
      </c>
      <c r="O442" s="180" t="s">
        <v>2603</v>
      </c>
      <c r="P442" s="153">
        <v>0</v>
      </c>
      <c r="Q442" s="153"/>
      <c r="R442" s="51"/>
      <c r="S442" s="51"/>
      <c r="T442" s="51"/>
    </row>
    <row r="443" spans="1:20" ht="63">
      <c r="A443" s="63"/>
      <c r="B443" s="72"/>
      <c r="C443" s="61" t="s">
        <v>2599</v>
      </c>
      <c r="D443" s="62" t="s">
        <v>1711</v>
      </c>
      <c r="E443" s="63" t="s">
        <v>270</v>
      </c>
      <c r="F443" s="184">
        <v>74</v>
      </c>
      <c r="G443" s="64" t="str">
        <f t="shared" si="19"/>
        <v>K</v>
      </c>
      <c r="H443" s="185">
        <v>246</v>
      </c>
      <c r="I443" s="179">
        <v>5</v>
      </c>
      <c r="J443" s="179">
        <v>3</v>
      </c>
      <c r="K443" s="179">
        <v>5</v>
      </c>
      <c r="L443" s="179" t="s">
        <v>311</v>
      </c>
      <c r="M443" s="63" t="str">
        <f t="shared" si="13"/>
        <v>X</v>
      </c>
      <c r="N443" s="63" t="s">
        <v>2604</v>
      </c>
      <c r="O443" s="179" t="s">
        <v>2601</v>
      </c>
      <c r="P443" s="63">
        <v>0</v>
      </c>
      <c r="Q443" s="63"/>
      <c r="R443" s="51"/>
      <c r="S443" s="51"/>
      <c r="T443" s="51"/>
    </row>
    <row r="444" spans="1:20" ht="63">
      <c r="A444" s="153"/>
      <c r="B444" s="154"/>
      <c r="C444" s="155" t="s">
        <v>2599</v>
      </c>
      <c r="D444" s="164" t="s">
        <v>1714</v>
      </c>
      <c r="E444" s="153" t="s">
        <v>270</v>
      </c>
      <c r="F444" s="186">
        <v>93</v>
      </c>
      <c r="G444" s="156" t="str">
        <f t="shared" si="19"/>
        <v>K</v>
      </c>
      <c r="H444" s="187">
        <v>386</v>
      </c>
      <c r="I444" s="180">
        <v>34</v>
      </c>
      <c r="J444" s="180">
        <v>0</v>
      </c>
      <c r="K444" s="180">
        <v>7</v>
      </c>
      <c r="L444" s="180" t="s">
        <v>311</v>
      </c>
      <c r="M444" s="153" t="str">
        <f t="shared" si="13"/>
        <v>X</v>
      </c>
      <c r="N444" s="153" t="s">
        <v>2605</v>
      </c>
      <c r="O444" s="180" t="s">
        <v>2603</v>
      </c>
      <c r="P444" s="153">
        <v>0</v>
      </c>
      <c r="Q444" s="153"/>
      <c r="R444" s="51"/>
      <c r="S444" s="51"/>
      <c r="T444" s="51"/>
    </row>
    <row r="445" spans="1:20" ht="94.5">
      <c r="A445" s="63"/>
      <c r="B445" s="72"/>
      <c r="C445" s="61" t="s">
        <v>2599</v>
      </c>
      <c r="D445" s="62" t="s">
        <v>1716</v>
      </c>
      <c r="E445" s="63" t="s">
        <v>265</v>
      </c>
      <c r="F445" s="184">
        <v>130</v>
      </c>
      <c r="G445" s="64" t="str">
        <f t="shared" si="19"/>
        <v>K</v>
      </c>
      <c r="H445" s="185">
        <v>543</v>
      </c>
      <c r="I445" s="179">
        <v>57</v>
      </c>
      <c r="J445" s="179">
        <v>0</v>
      </c>
      <c r="K445" s="179">
        <v>7</v>
      </c>
      <c r="L445" s="179" t="s">
        <v>311</v>
      </c>
      <c r="M445" s="63" t="str">
        <f t="shared" si="13"/>
        <v>X</v>
      </c>
      <c r="N445" s="63" t="s">
        <v>2606</v>
      </c>
      <c r="O445" s="179" t="s">
        <v>2607</v>
      </c>
      <c r="P445" s="63">
        <v>0</v>
      </c>
      <c r="Q445" s="63"/>
      <c r="R445" s="51"/>
      <c r="S445" s="51"/>
      <c r="T445" s="51"/>
    </row>
    <row r="446" spans="1:20" ht="78.75">
      <c r="A446" s="153"/>
      <c r="B446" s="154"/>
      <c r="C446" s="155" t="s">
        <v>2599</v>
      </c>
      <c r="D446" s="164" t="s">
        <v>1718</v>
      </c>
      <c r="E446" s="153" t="s">
        <v>270</v>
      </c>
      <c r="F446" s="186">
        <v>87</v>
      </c>
      <c r="G446" s="156" t="str">
        <f t="shared" si="19"/>
        <v>K</v>
      </c>
      <c r="H446" s="187">
        <v>326</v>
      </c>
      <c r="I446" s="180">
        <v>27</v>
      </c>
      <c r="J446" s="180">
        <v>5</v>
      </c>
      <c r="K446" s="180">
        <v>3</v>
      </c>
      <c r="L446" s="180" t="s">
        <v>311</v>
      </c>
      <c r="M446" s="153" t="str">
        <f t="shared" si="13"/>
        <v>X</v>
      </c>
      <c r="N446" s="153" t="s">
        <v>2608</v>
      </c>
      <c r="O446" s="180" t="s">
        <v>2601</v>
      </c>
      <c r="P446" s="153">
        <v>0</v>
      </c>
      <c r="Q446" s="153"/>
      <c r="R446" s="51"/>
      <c r="S446" s="51"/>
      <c r="T446" s="51"/>
    </row>
    <row r="447" spans="1:20" ht="94.5">
      <c r="A447" s="63"/>
      <c r="B447" s="72"/>
      <c r="C447" s="61" t="s">
        <v>2599</v>
      </c>
      <c r="D447" s="62" t="s">
        <v>1720</v>
      </c>
      <c r="E447" s="63" t="s">
        <v>270</v>
      </c>
      <c r="F447" s="184">
        <v>77</v>
      </c>
      <c r="G447" s="64" t="str">
        <f t="shared" si="19"/>
        <v>K</v>
      </c>
      <c r="H447" s="185">
        <v>268</v>
      </c>
      <c r="I447" s="179">
        <v>72</v>
      </c>
      <c r="J447" s="179">
        <v>3</v>
      </c>
      <c r="K447" s="179">
        <v>5</v>
      </c>
      <c r="L447" s="179" t="s">
        <v>311</v>
      </c>
      <c r="M447" s="63" t="str">
        <f t="shared" si="13"/>
        <v>X</v>
      </c>
      <c r="N447" s="63" t="s">
        <v>2609</v>
      </c>
      <c r="O447" s="179" t="s">
        <v>2610</v>
      </c>
      <c r="P447" s="63">
        <v>0</v>
      </c>
      <c r="Q447" s="63"/>
      <c r="R447" s="51"/>
      <c r="S447" s="51"/>
      <c r="T447" s="51"/>
    </row>
    <row r="448" spans="1:20" ht="63">
      <c r="A448" s="153"/>
      <c r="B448" s="154"/>
      <c r="C448" s="155" t="s">
        <v>2599</v>
      </c>
      <c r="D448" s="164" t="s">
        <v>1722</v>
      </c>
      <c r="E448" s="153" t="s">
        <v>265</v>
      </c>
      <c r="F448" s="186">
        <v>105</v>
      </c>
      <c r="G448" s="156" t="str">
        <f t="shared" si="19"/>
        <v>K</v>
      </c>
      <c r="H448" s="187">
        <v>428</v>
      </c>
      <c r="I448" s="180">
        <v>95</v>
      </c>
      <c r="J448" s="180">
        <v>3</v>
      </c>
      <c r="K448" s="180">
        <v>7</v>
      </c>
      <c r="L448" s="180" t="s">
        <v>311</v>
      </c>
      <c r="M448" s="153" t="str">
        <f t="shared" si="13"/>
        <v>X</v>
      </c>
      <c r="N448" s="153" t="s">
        <v>2611</v>
      </c>
      <c r="O448" s="180" t="s">
        <v>2612</v>
      </c>
      <c r="P448" s="153">
        <v>0</v>
      </c>
      <c r="Q448" s="153"/>
      <c r="R448" s="51"/>
      <c r="S448" s="51"/>
      <c r="T448" s="51"/>
    </row>
    <row r="449" spans="1:20" ht="94.5">
      <c r="A449" s="63"/>
      <c r="B449" s="72"/>
      <c r="C449" s="61" t="s">
        <v>2599</v>
      </c>
      <c r="D449" s="62" t="s">
        <v>2613</v>
      </c>
      <c r="E449" s="63" t="s">
        <v>270</v>
      </c>
      <c r="F449" s="184">
        <v>81</v>
      </c>
      <c r="G449" s="64" t="str">
        <f t="shared" si="19"/>
        <v>K</v>
      </c>
      <c r="H449" s="185">
        <v>312</v>
      </c>
      <c r="I449" s="179">
        <v>17</v>
      </c>
      <c r="J449" s="179">
        <v>2</v>
      </c>
      <c r="K449" s="179">
        <v>2</v>
      </c>
      <c r="L449" s="179" t="s">
        <v>311</v>
      </c>
      <c r="M449" s="63" t="str">
        <f t="shared" si="13"/>
        <v>X</v>
      </c>
      <c r="N449" s="63" t="s">
        <v>2614</v>
      </c>
      <c r="O449" s="179" t="s">
        <v>2612</v>
      </c>
      <c r="P449" s="63">
        <v>0</v>
      </c>
      <c r="Q449" s="63"/>
      <c r="R449" s="51"/>
      <c r="S449" s="51"/>
      <c r="T449" s="51"/>
    </row>
    <row r="450" spans="1:20" ht="94.5">
      <c r="A450" s="153"/>
      <c r="B450" s="154"/>
      <c r="C450" s="155" t="s">
        <v>2599</v>
      </c>
      <c r="D450" s="164" t="s">
        <v>1724</v>
      </c>
      <c r="E450" s="153" t="s">
        <v>270</v>
      </c>
      <c r="F450" s="186">
        <v>80</v>
      </c>
      <c r="G450" s="156" t="str">
        <f t="shared" si="19"/>
        <v>K</v>
      </c>
      <c r="H450" s="187">
        <v>269</v>
      </c>
      <c r="I450" s="180">
        <v>13</v>
      </c>
      <c r="J450" s="180">
        <v>3</v>
      </c>
      <c r="K450" s="180">
        <v>8</v>
      </c>
      <c r="L450" s="180" t="s">
        <v>311</v>
      </c>
      <c r="M450" s="153" t="str">
        <f t="shared" si="13"/>
        <v>X</v>
      </c>
      <c r="N450" s="153" t="s">
        <v>2615</v>
      </c>
      <c r="O450" s="180" t="s">
        <v>2616</v>
      </c>
      <c r="P450" s="153">
        <v>0</v>
      </c>
      <c r="Q450" s="153"/>
      <c r="R450" s="51"/>
      <c r="S450" s="51"/>
      <c r="T450" s="51"/>
    </row>
    <row r="451" spans="1:20" ht="78.75">
      <c r="A451" s="63"/>
      <c r="B451" s="72"/>
      <c r="C451" s="61" t="s">
        <v>2599</v>
      </c>
      <c r="D451" s="62" t="s">
        <v>1725</v>
      </c>
      <c r="E451" s="63" t="s">
        <v>270</v>
      </c>
      <c r="F451" s="184">
        <v>78</v>
      </c>
      <c r="G451" s="64" t="str">
        <f t="shared" si="19"/>
        <v>K</v>
      </c>
      <c r="H451" s="185">
        <v>268</v>
      </c>
      <c r="I451" s="179">
        <v>10</v>
      </c>
      <c r="J451" s="179">
        <v>6</v>
      </c>
      <c r="K451" s="179">
        <v>6</v>
      </c>
      <c r="L451" s="179" t="s">
        <v>311</v>
      </c>
      <c r="M451" s="63" t="str">
        <f t="shared" si="13"/>
        <v>X</v>
      </c>
      <c r="N451" s="63" t="s">
        <v>2617</v>
      </c>
      <c r="O451" s="179" t="s">
        <v>2616</v>
      </c>
      <c r="P451" s="63">
        <v>0</v>
      </c>
      <c r="Q451" s="63"/>
      <c r="R451" s="51"/>
      <c r="S451" s="51"/>
      <c r="T451" s="51"/>
    </row>
    <row r="452" spans="1:20" ht="63">
      <c r="A452" s="153"/>
      <c r="B452" s="154"/>
      <c r="C452" s="155" t="s">
        <v>2599</v>
      </c>
      <c r="D452" s="164" t="s">
        <v>2618</v>
      </c>
      <c r="E452" s="153" t="s">
        <v>265</v>
      </c>
      <c r="F452" s="186">
        <v>102</v>
      </c>
      <c r="G452" s="156" t="str">
        <f t="shared" si="19"/>
        <v>K</v>
      </c>
      <c r="H452" s="187">
        <v>362</v>
      </c>
      <c r="I452" s="153">
        <v>7</v>
      </c>
      <c r="J452" s="153">
        <v>2</v>
      </c>
      <c r="K452" s="153">
        <v>5</v>
      </c>
      <c r="L452" s="153" t="s">
        <v>460</v>
      </c>
      <c r="M452" s="153" t="str">
        <f t="shared" si="13"/>
        <v>X</v>
      </c>
      <c r="N452" s="153" t="s">
        <v>2619</v>
      </c>
      <c r="O452" s="153" t="s">
        <v>2603</v>
      </c>
      <c r="P452" s="153">
        <v>0</v>
      </c>
      <c r="Q452" s="153"/>
      <c r="R452" s="51"/>
      <c r="S452" s="51"/>
      <c r="T452" s="51"/>
    </row>
    <row r="453" spans="1:20" ht="94.5">
      <c r="A453" s="63"/>
      <c r="B453" s="72"/>
      <c r="C453" s="61" t="s">
        <v>2599</v>
      </c>
      <c r="D453" s="188" t="s">
        <v>2620</v>
      </c>
      <c r="E453" s="63" t="s">
        <v>270</v>
      </c>
      <c r="F453" s="170">
        <v>236</v>
      </c>
      <c r="G453" s="64" t="str">
        <f t="shared" si="19"/>
        <v>Đ</v>
      </c>
      <c r="H453" s="185">
        <v>853</v>
      </c>
      <c r="I453" s="179">
        <v>77</v>
      </c>
      <c r="J453" s="179">
        <v>3</v>
      </c>
      <c r="K453" s="179">
        <v>8</v>
      </c>
      <c r="L453" s="179" t="s">
        <v>765</v>
      </c>
      <c r="M453" s="63" t="str">
        <f t="shared" si="13"/>
        <v>X</v>
      </c>
      <c r="N453" s="63" t="s">
        <v>2621</v>
      </c>
      <c r="O453" s="179" t="s">
        <v>2601</v>
      </c>
      <c r="P453" s="63">
        <v>0</v>
      </c>
      <c r="Q453" s="63"/>
      <c r="R453" s="51"/>
      <c r="S453" s="51"/>
      <c r="T453" s="51"/>
    </row>
    <row r="454" spans="1:20" ht="110.25">
      <c r="A454" s="153"/>
      <c r="B454" s="154"/>
      <c r="C454" s="155" t="s">
        <v>2599</v>
      </c>
      <c r="D454" s="189" t="s">
        <v>2622</v>
      </c>
      <c r="E454" s="153" t="s">
        <v>270</v>
      </c>
      <c r="F454" s="167">
        <v>171</v>
      </c>
      <c r="G454" s="156" t="str">
        <f t="shared" si="19"/>
        <v>Đ</v>
      </c>
      <c r="H454" s="187">
        <v>572</v>
      </c>
      <c r="I454" s="180">
        <v>95</v>
      </c>
      <c r="J454" s="180">
        <v>1</v>
      </c>
      <c r="K454" s="180">
        <v>1</v>
      </c>
      <c r="L454" s="180" t="s">
        <v>765</v>
      </c>
      <c r="M454" s="153" t="str">
        <f t="shared" si="13"/>
        <v>X</v>
      </c>
      <c r="N454" s="153" t="s">
        <v>2623</v>
      </c>
      <c r="O454" s="180" t="s">
        <v>2624</v>
      </c>
      <c r="P454" s="153">
        <v>0</v>
      </c>
      <c r="Q454" s="153"/>
      <c r="R454" s="51"/>
      <c r="S454" s="51"/>
      <c r="T454" s="51"/>
    </row>
    <row r="455" spans="1:20" ht="94.5">
      <c r="A455" s="63"/>
      <c r="B455" s="72"/>
      <c r="C455" s="61" t="s">
        <v>2599</v>
      </c>
      <c r="D455" s="188" t="s">
        <v>2625</v>
      </c>
      <c r="E455" s="63" t="s">
        <v>270</v>
      </c>
      <c r="F455" s="170">
        <v>225</v>
      </c>
      <c r="G455" s="64" t="str">
        <f t="shared" si="19"/>
        <v>Đ</v>
      </c>
      <c r="H455" s="185">
        <v>720</v>
      </c>
      <c r="I455" s="179">
        <v>102</v>
      </c>
      <c r="J455" s="179">
        <v>2</v>
      </c>
      <c r="K455" s="179">
        <v>2</v>
      </c>
      <c r="L455" s="179" t="s">
        <v>765</v>
      </c>
      <c r="M455" s="63" t="str">
        <f t="shared" si="13"/>
        <v>X</v>
      </c>
      <c r="N455" s="63" t="s">
        <v>2626</v>
      </c>
      <c r="O455" s="179" t="s">
        <v>2627</v>
      </c>
      <c r="P455" s="63">
        <v>0</v>
      </c>
      <c r="Q455" s="63"/>
      <c r="R455" s="51"/>
      <c r="S455" s="51"/>
      <c r="T455" s="51"/>
    </row>
    <row r="456" spans="1:20" ht="110.25">
      <c r="A456" s="153"/>
      <c r="B456" s="154"/>
      <c r="C456" s="155" t="s">
        <v>2599</v>
      </c>
      <c r="D456" s="189" t="s">
        <v>2628</v>
      </c>
      <c r="E456" s="153" t="s">
        <v>270</v>
      </c>
      <c r="F456" s="167">
        <v>199</v>
      </c>
      <c r="G456" s="156" t="str">
        <f t="shared" si="19"/>
        <v>Đ</v>
      </c>
      <c r="H456" s="187">
        <v>707</v>
      </c>
      <c r="I456" s="180">
        <v>83</v>
      </c>
      <c r="J456" s="180">
        <v>3</v>
      </c>
      <c r="K456" s="180">
        <v>3</v>
      </c>
      <c r="L456" s="180" t="s">
        <v>274</v>
      </c>
      <c r="M456" s="153" t="str">
        <f t="shared" si="13"/>
        <v>X</v>
      </c>
      <c r="N456" s="153" t="s">
        <v>2629</v>
      </c>
      <c r="O456" s="180" t="s">
        <v>689</v>
      </c>
      <c r="P456" s="153">
        <v>0</v>
      </c>
      <c r="Q456" s="153"/>
      <c r="R456" s="51"/>
      <c r="S456" s="51"/>
      <c r="T456" s="51"/>
    </row>
    <row r="457" spans="1:20" ht="141.75">
      <c r="A457" s="63"/>
      <c r="B457" s="72"/>
      <c r="C457" s="61" t="s">
        <v>2599</v>
      </c>
      <c r="D457" s="188" t="s">
        <v>2630</v>
      </c>
      <c r="E457" s="63" t="s">
        <v>270</v>
      </c>
      <c r="F457" s="170">
        <v>118</v>
      </c>
      <c r="G457" s="64" t="str">
        <f t="shared" si="19"/>
        <v>K</v>
      </c>
      <c r="H457" s="170">
        <v>424</v>
      </c>
      <c r="I457" s="179">
        <v>98</v>
      </c>
      <c r="J457" s="179">
        <v>2</v>
      </c>
      <c r="K457" s="179">
        <v>4</v>
      </c>
      <c r="L457" s="179" t="s">
        <v>301</v>
      </c>
      <c r="M457" s="63" t="str">
        <f t="shared" si="13"/>
        <v>X</v>
      </c>
      <c r="N457" s="63" t="s">
        <v>2631</v>
      </c>
      <c r="O457" s="179" t="s">
        <v>2624</v>
      </c>
      <c r="P457" s="63">
        <v>0</v>
      </c>
      <c r="Q457" s="63"/>
      <c r="R457" s="51"/>
      <c r="S457" s="51"/>
      <c r="T457" s="51"/>
    </row>
    <row r="458" spans="1:20" ht="110.25">
      <c r="A458" s="153"/>
      <c r="B458" s="154"/>
      <c r="C458" s="155" t="s">
        <v>2599</v>
      </c>
      <c r="D458" s="189" t="s">
        <v>2632</v>
      </c>
      <c r="E458" s="153" t="s">
        <v>265</v>
      </c>
      <c r="F458" s="167">
        <v>89</v>
      </c>
      <c r="G458" s="156" t="str">
        <f t="shared" si="19"/>
        <v>K</v>
      </c>
      <c r="H458" s="167">
        <v>320</v>
      </c>
      <c r="I458" s="180">
        <v>32</v>
      </c>
      <c r="J458" s="180">
        <v>2</v>
      </c>
      <c r="K458" s="180">
        <v>2</v>
      </c>
      <c r="L458" s="180" t="s">
        <v>301</v>
      </c>
      <c r="M458" s="153" t="str">
        <f t="shared" si="13"/>
        <v>X</v>
      </c>
      <c r="N458" s="153" t="s">
        <v>2633</v>
      </c>
      <c r="O458" s="180" t="s">
        <v>2607</v>
      </c>
      <c r="P458" s="153">
        <v>0</v>
      </c>
      <c r="Q458" s="153"/>
      <c r="R458" s="51"/>
      <c r="S458" s="51"/>
      <c r="T458" s="51"/>
    </row>
    <row r="459" spans="1:20" ht="110.25">
      <c r="A459" s="63"/>
      <c r="B459" s="72"/>
      <c r="C459" s="61" t="s">
        <v>2599</v>
      </c>
      <c r="D459" s="188" t="s">
        <v>2634</v>
      </c>
      <c r="E459" s="63" t="s">
        <v>265</v>
      </c>
      <c r="F459" s="170">
        <v>87</v>
      </c>
      <c r="G459" s="64" t="str">
        <f t="shared" si="19"/>
        <v>K</v>
      </c>
      <c r="H459" s="170">
        <v>341</v>
      </c>
      <c r="I459" s="179">
        <v>45</v>
      </c>
      <c r="J459" s="179">
        <v>2</v>
      </c>
      <c r="K459" s="179">
        <v>7</v>
      </c>
      <c r="L459" s="179" t="s">
        <v>301</v>
      </c>
      <c r="M459" s="63" t="str">
        <f t="shared" si="13"/>
        <v>X</v>
      </c>
      <c r="N459" s="63" t="s">
        <v>2635</v>
      </c>
      <c r="O459" s="179" t="s">
        <v>2601</v>
      </c>
      <c r="P459" s="63">
        <v>0</v>
      </c>
      <c r="Q459" s="63"/>
      <c r="R459" s="51"/>
      <c r="S459" s="51"/>
      <c r="T459" s="51"/>
    </row>
    <row r="460" spans="1:20" ht="126">
      <c r="A460" s="153"/>
      <c r="B460" s="154"/>
      <c r="C460" s="155" t="s">
        <v>2599</v>
      </c>
      <c r="D460" s="164" t="s">
        <v>2636</v>
      </c>
      <c r="E460" s="153" t="s">
        <v>270</v>
      </c>
      <c r="F460" s="160">
        <v>167</v>
      </c>
      <c r="G460" s="156" t="str">
        <f t="shared" si="19"/>
        <v>Đ</v>
      </c>
      <c r="H460" s="190">
        <v>619</v>
      </c>
      <c r="I460" s="153">
        <v>35</v>
      </c>
      <c r="J460" s="153">
        <v>0</v>
      </c>
      <c r="K460" s="153">
        <v>4</v>
      </c>
      <c r="L460" s="153" t="s">
        <v>301</v>
      </c>
      <c r="M460" s="153" t="str">
        <f t="shared" si="13"/>
        <v>X</v>
      </c>
      <c r="N460" s="153" t="s">
        <v>2637</v>
      </c>
      <c r="O460" s="153" t="s">
        <v>716</v>
      </c>
      <c r="P460" s="153">
        <v>0</v>
      </c>
      <c r="Q460" s="153"/>
      <c r="R460" s="51"/>
      <c r="S460" s="51"/>
      <c r="T460" s="51"/>
    </row>
    <row r="461" spans="1:20" ht="78.75">
      <c r="A461" s="63"/>
      <c r="B461" s="72"/>
      <c r="C461" s="61" t="s">
        <v>2599</v>
      </c>
      <c r="D461" s="188" t="s">
        <v>2638</v>
      </c>
      <c r="E461" s="63" t="s">
        <v>270</v>
      </c>
      <c r="F461" s="170">
        <v>148</v>
      </c>
      <c r="G461" s="64" t="str">
        <f t="shared" si="19"/>
        <v>K</v>
      </c>
      <c r="H461" s="170">
        <v>547</v>
      </c>
      <c r="I461" s="179">
        <v>29</v>
      </c>
      <c r="J461" s="179">
        <v>1</v>
      </c>
      <c r="K461" s="179">
        <v>1</v>
      </c>
      <c r="L461" s="63" t="s">
        <v>301</v>
      </c>
      <c r="M461" s="63" t="str">
        <f t="shared" si="13"/>
        <v>X</v>
      </c>
      <c r="N461" s="63" t="s">
        <v>2639</v>
      </c>
      <c r="O461" s="179" t="s">
        <v>2640</v>
      </c>
      <c r="P461" s="63">
        <v>0</v>
      </c>
      <c r="Q461" s="63"/>
      <c r="R461" s="51"/>
      <c r="S461" s="51"/>
      <c r="T461" s="51"/>
    </row>
    <row r="462" spans="1:20" ht="94.5">
      <c r="A462" s="153"/>
      <c r="B462" s="154"/>
      <c r="C462" s="155" t="s">
        <v>2599</v>
      </c>
      <c r="D462" s="189" t="s">
        <v>2641</v>
      </c>
      <c r="E462" s="153" t="s">
        <v>270</v>
      </c>
      <c r="F462" s="167">
        <v>175</v>
      </c>
      <c r="G462" s="156" t="str">
        <f t="shared" si="19"/>
        <v>Đ</v>
      </c>
      <c r="H462" s="167">
        <v>883</v>
      </c>
      <c r="I462" s="180">
        <v>87</v>
      </c>
      <c r="J462" s="180">
        <v>1</v>
      </c>
      <c r="K462" s="180">
        <v>4</v>
      </c>
      <c r="L462" s="153" t="s">
        <v>301</v>
      </c>
      <c r="M462" s="153" t="str">
        <f t="shared" si="13"/>
        <v>X</v>
      </c>
      <c r="N462" s="153" t="s">
        <v>2642</v>
      </c>
      <c r="O462" s="180" t="s">
        <v>1571</v>
      </c>
      <c r="P462" s="153">
        <v>0</v>
      </c>
      <c r="Q462" s="153"/>
      <c r="R462" s="51"/>
      <c r="S462" s="51"/>
      <c r="T462" s="51"/>
    </row>
    <row r="463" spans="1:20" ht="63">
      <c r="A463" s="63"/>
      <c r="B463" s="72"/>
      <c r="C463" s="61" t="s">
        <v>2599</v>
      </c>
      <c r="D463" s="188" t="s">
        <v>2643</v>
      </c>
      <c r="E463" s="63" t="s">
        <v>270</v>
      </c>
      <c r="F463" s="170">
        <v>223</v>
      </c>
      <c r="G463" s="64" t="str">
        <f t="shared" si="19"/>
        <v>Đ</v>
      </c>
      <c r="H463" s="170">
        <v>776</v>
      </c>
      <c r="I463" s="179">
        <v>12</v>
      </c>
      <c r="J463" s="179">
        <v>1</v>
      </c>
      <c r="K463" s="179">
        <v>6</v>
      </c>
      <c r="L463" s="63" t="s">
        <v>301</v>
      </c>
      <c r="M463" s="63" t="str">
        <f t="shared" si="13"/>
        <v>X</v>
      </c>
      <c r="N463" s="63" t="s">
        <v>2644</v>
      </c>
      <c r="O463" s="179" t="s">
        <v>2640</v>
      </c>
      <c r="P463" s="63">
        <v>0</v>
      </c>
      <c r="Q463" s="63"/>
      <c r="R463" s="51"/>
      <c r="S463" s="51"/>
      <c r="T463" s="51"/>
    </row>
    <row r="464" spans="1:20" ht="63">
      <c r="A464" s="153"/>
      <c r="B464" s="154"/>
      <c r="C464" s="155" t="s">
        <v>2599</v>
      </c>
      <c r="D464" s="189" t="s">
        <v>2645</v>
      </c>
      <c r="E464" s="153" t="s">
        <v>270</v>
      </c>
      <c r="F464" s="167">
        <v>200</v>
      </c>
      <c r="G464" s="156" t="str">
        <f t="shared" si="19"/>
        <v>Đ</v>
      </c>
      <c r="H464" s="167">
        <v>679</v>
      </c>
      <c r="I464" s="180">
        <v>10</v>
      </c>
      <c r="J464" s="180">
        <v>1</v>
      </c>
      <c r="K464" s="180">
        <v>2</v>
      </c>
      <c r="L464" s="153" t="s">
        <v>301</v>
      </c>
      <c r="M464" s="153" t="str">
        <f t="shared" si="13"/>
        <v>X</v>
      </c>
      <c r="N464" s="153" t="s">
        <v>2646</v>
      </c>
      <c r="O464" s="180" t="s">
        <v>2647</v>
      </c>
      <c r="P464" s="153">
        <v>0</v>
      </c>
      <c r="Q464" s="153"/>
      <c r="R464" s="51"/>
      <c r="S464" s="51"/>
      <c r="T464" s="51"/>
    </row>
    <row r="465" spans="1:20" ht="63">
      <c r="A465" s="63"/>
      <c r="B465" s="72"/>
      <c r="C465" s="61" t="s">
        <v>2599</v>
      </c>
      <c r="D465" s="188" t="s">
        <v>2648</v>
      </c>
      <c r="E465" s="63" t="s">
        <v>270</v>
      </c>
      <c r="F465" s="170">
        <v>167</v>
      </c>
      <c r="G465" s="64" t="str">
        <f t="shared" si="19"/>
        <v>Đ</v>
      </c>
      <c r="H465" s="170">
        <v>627</v>
      </c>
      <c r="I465" s="179">
        <v>78</v>
      </c>
      <c r="J465" s="179">
        <v>0</v>
      </c>
      <c r="K465" s="179">
        <v>0</v>
      </c>
      <c r="L465" s="63" t="s">
        <v>301</v>
      </c>
      <c r="M465" s="63" t="str">
        <f t="shared" si="13"/>
        <v>X</v>
      </c>
      <c r="N465" s="63" t="s">
        <v>2649</v>
      </c>
      <c r="O465" s="179" t="s">
        <v>2640</v>
      </c>
      <c r="P465" s="63">
        <v>0</v>
      </c>
      <c r="Q465" s="63"/>
      <c r="R465" s="51"/>
      <c r="S465" s="51"/>
      <c r="T465" s="51"/>
    </row>
    <row r="466" spans="1:20" ht="63">
      <c r="A466" s="153"/>
      <c r="B466" s="154"/>
      <c r="C466" s="155" t="s">
        <v>2599</v>
      </c>
      <c r="D466" s="189" t="s">
        <v>2650</v>
      </c>
      <c r="E466" s="153" t="s">
        <v>270</v>
      </c>
      <c r="F466" s="167">
        <v>156</v>
      </c>
      <c r="G466" s="156" t="str">
        <f t="shared" si="19"/>
        <v>Đ</v>
      </c>
      <c r="H466" s="167">
        <v>569</v>
      </c>
      <c r="I466" s="180">
        <v>86</v>
      </c>
      <c r="J466" s="180">
        <v>1</v>
      </c>
      <c r="K466" s="180">
        <v>1</v>
      </c>
      <c r="L466" s="153" t="s">
        <v>2185</v>
      </c>
      <c r="M466" s="153" t="str">
        <f t="shared" si="13"/>
        <v>T</v>
      </c>
      <c r="N466" s="153" t="s">
        <v>2651</v>
      </c>
      <c r="O466" s="180" t="s">
        <v>2640</v>
      </c>
      <c r="P466" s="153">
        <v>0</v>
      </c>
      <c r="Q466" s="153"/>
      <c r="R466" s="51"/>
      <c r="S466" s="51"/>
      <c r="T466" s="51"/>
    </row>
    <row r="467" spans="1:20" ht="110.25">
      <c r="A467" s="63"/>
      <c r="B467" s="72"/>
      <c r="C467" s="61" t="s">
        <v>2599</v>
      </c>
      <c r="D467" s="188" t="s">
        <v>2652</v>
      </c>
      <c r="E467" s="63" t="s">
        <v>270</v>
      </c>
      <c r="F467" s="170">
        <v>213</v>
      </c>
      <c r="G467" s="64" t="str">
        <f t="shared" si="19"/>
        <v>Đ</v>
      </c>
      <c r="H467" s="170">
        <v>724</v>
      </c>
      <c r="I467" s="179">
        <v>152</v>
      </c>
      <c r="J467" s="179">
        <v>0</v>
      </c>
      <c r="K467" s="179">
        <v>4</v>
      </c>
      <c r="L467" s="63" t="s">
        <v>301</v>
      </c>
      <c r="M467" s="63" t="str">
        <f t="shared" si="13"/>
        <v>X</v>
      </c>
      <c r="N467" s="63" t="s">
        <v>2653</v>
      </c>
      <c r="O467" s="179" t="s">
        <v>1571</v>
      </c>
      <c r="P467" s="63">
        <v>0</v>
      </c>
      <c r="Q467" s="63"/>
      <c r="R467" s="51"/>
      <c r="S467" s="51"/>
      <c r="T467" s="51"/>
    </row>
    <row r="468" spans="1:20" ht="78.75">
      <c r="A468" s="153"/>
      <c r="B468" s="154"/>
      <c r="C468" s="155" t="s">
        <v>2599</v>
      </c>
      <c r="D468" s="189" t="s">
        <v>2654</v>
      </c>
      <c r="E468" s="153" t="s">
        <v>270</v>
      </c>
      <c r="F468" s="167">
        <v>181</v>
      </c>
      <c r="G468" s="156" t="str">
        <f t="shared" si="19"/>
        <v>Đ</v>
      </c>
      <c r="H468" s="167">
        <v>666</v>
      </c>
      <c r="I468" s="180">
        <v>59</v>
      </c>
      <c r="J468" s="180">
        <v>0</v>
      </c>
      <c r="K468" s="180">
        <v>3</v>
      </c>
      <c r="L468" s="153" t="s">
        <v>301</v>
      </c>
      <c r="M468" s="153" t="str">
        <f t="shared" si="13"/>
        <v>X</v>
      </c>
      <c r="N468" s="153" t="s">
        <v>2655</v>
      </c>
      <c r="O468" s="180" t="s">
        <v>980</v>
      </c>
      <c r="P468" s="153">
        <v>0</v>
      </c>
      <c r="Q468" s="153"/>
      <c r="R468" s="51"/>
      <c r="S468" s="51"/>
      <c r="T468" s="51"/>
    </row>
    <row r="469" spans="1:20" ht="78.75">
      <c r="A469" s="63"/>
      <c r="B469" s="72"/>
      <c r="C469" s="61" t="s">
        <v>2599</v>
      </c>
      <c r="D469" s="188" t="s">
        <v>2656</v>
      </c>
      <c r="E469" s="63" t="s">
        <v>270</v>
      </c>
      <c r="F469" s="170">
        <v>190</v>
      </c>
      <c r="G469" s="64" t="str">
        <f t="shared" si="19"/>
        <v>Đ</v>
      </c>
      <c r="H469" s="170">
        <v>713</v>
      </c>
      <c r="I469" s="179">
        <v>75</v>
      </c>
      <c r="J469" s="179">
        <v>2</v>
      </c>
      <c r="K469" s="179">
        <v>5</v>
      </c>
      <c r="L469" s="179" t="s">
        <v>274</v>
      </c>
      <c r="M469" s="63" t="str">
        <f t="shared" si="13"/>
        <v>X</v>
      </c>
      <c r="N469" s="63" t="s">
        <v>2657</v>
      </c>
      <c r="O469" s="179" t="s">
        <v>980</v>
      </c>
      <c r="P469" s="63">
        <v>0</v>
      </c>
      <c r="Q469" s="63"/>
      <c r="R469" s="51"/>
      <c r="S469" s="51"/>
      <c r="T469" s="51"/>
    </row>
    <row r="470" spans="1:20" ht="63">
      <c r="A470" s="153"/>
      <c r="B470" s="154"/>
      <c r="C470" s="155" t="s">
        <v>2599</v>
      </c>
      <c r="D470" s="164" t="s">
        <v>2658</v>
      </c>
      <c r="E470" s="153" t="s">
        <v>265</v>
      </c>
      <c r="F470" s="160">
        <v>260</v>
      </c>
      <c r="G470" s="156" t="str">
        <f t="shared" si="19"/>
        <v>Đ</v>
      </c>
      <c r="H470" s="160">
        <v>984</v>
      </c>
      <c r="I470" s="153">
        <v>12</v>
      </c>
      <c r="J470" s="153">
        <v>1</v>
      </c>
      <c r="K470" s="153">
        <v>0</v>
      </c>
      <c r="L470" s="153" t="s">
        <v>351</v>
      </c>
      <c r="M470" s="153" t="str">
        <f t="shared" si="13"/>
        <v>X</v>
      </c>
      <c r="N470" s="153" t="s">
        <v>2659</v>
      </c>
      <c r="O470" s="153" t="s">
        <v>2647</v>
      </c>
      <c r="P470" s="153">
        <v>0</v>
      </c>
      <c r="Q470" s="153"/>
      <c r="R470" s="51"/>
      <c r="S470" s="51"/>
      <c r="T470" s="51"/>
    </row>
    <row r="471" spans="1:20" ht="110.25">
      <c r="A471" s="63"/>
      <c r="B471" s="72"/>
      <c r="C471" s="61" t="s">
        <v>2599</v>
      </c>
      <c r="D471" s="188" t="s">
        <v>2660</v>
      </c>
      <c r="E471" s="63" t="s">
        <v>265</v>
      </c>
      <c r="F471" s="170">
        <v>232</v>
      </c>
      <c r="G471" s="64" t="str">
        <f t="shared" si="19"/>
        <v>Đ</v>
      </c>
      <c r="H471" s="170">
        <v>856</v>
      </c>
      <c r="I471" s="179">
        <v>63</v>
      </c>
      <c r="J471" s="179">
        <v>1</v>
      </c>
      <c r="K471" s="179">
        <v>5</v>
      </c>
      <c r="L471" s="179" t="s">
        <v>274</v>
      </c>
      <c r="M471" s="63" t="str">
        <f t="shared" si="13"/>
        <v>X</v>
      </c>
      <c r="N471" s="63" t="s">
        <v>2661</v>
      </c>
      <c r="O471" s="179" t="s">
        <v>2640</v>
      </c>
      <c r="P471" s="63">
        <v>0</v>
      </c>
      <c r="Q471" s="63"/>
      <c r="R471" s="51"/>
      <c r="S471" s="51"/>
      <c r="T471" s="51"/>
    </row>
    <row r="472" spans="1:20" ht="94.5">
      <c r="A472" s="153"/>
      <c r="B472" s="154"/>
      <c r="C472" s="155" t="s">
        <v>2599</v>
      </c>
      <c r="D472" s="189" t="s">
        <v>2662</v>
      </c>
      <c r="E472" s="153" t="s">
        <v>265</v>
      </c>
      <c r="F472" s="167">
        <v>211</v>
      </c>
      <c r="G472" s="156" t="str">
        <f t="shared" si="19"/>
        <v>Đ</v>
      </c>
      <c r="H472" s="167">
        <v>780</v>
      </c>
      <c r="I472" s="180">
        <v>66</v>
      </c>
      <c r="J472" s="180">
        <v>1</v>
      </c>
      <c r="K472" s="180">
        <v>0</v>
      </c>
      <c r="L472" s="180" t="s">
        <v>351</v>
      </c>
      <c r="M472" s="153" t="str">
        <f t="shared" si="13"/>
        <v>X</v>
      </c>
      <c r="N472" s="153" t="s">
        <v>2663</v>
      </c>
      <c r="O472" s="180" t="s">
        <v>2640</v>
      </c>
      <c r="P472" s="153">
        <v>0</v>
      </c>
      <c r="Q472" s="153"/>
      <c r="R472" s="51"/>
      <c r="S472" s="51"/>
      <c r="T472" s="51"/>
    </row>
    <row r="473" spans="1:20" ht="78.75">
      <c r="A473" s="63"/>
      <c r="B473" s="72"/>
      <c r="C473" s="61" t="s">
        <v>2599</v>
      </c>
      <c r="D473" s="188" t="s">
        <v>2664</v>
      </c>
      <c r="E473" s="63" t="s">
        <v>265</v>
      </c>
      <c r="F473" s="170">
        <v>274</v>
      </c>
      <c r="G473" s="64" t="str">
        <f t="shared" si="19"/>
        <v>Đ</v>
      </c>
      <c r="H473" s="170">
        <v>1026</v>
      </c>
      <c r="I473" s="179">
        <v>74</v>
      </c>
      <c r="J473" s="179">
        <v>2</v>
      </c>
      <c r="K473" s="179">
        <v>3</v>
      </c>
      <c r="L473" s="179" t="s">
        <v>274</v>
      </c>
      <c r="M473" s="63" t="str">
        <f t="shared" si="13"/>
        <v>X</v>
      </c>
      <c r="N473" s="63" t="s">
        <v>2665</v>
      </c>
      <c r="O473" s="179" t="s">
        <v>716</v>
      </c>
      <c r="P473" s="63">
        <v>0</v>
      </c>
      <c r="Q473" s="63"/>
      <c r="R473" s="51"/>
      <c r="S473" s="51"/>
      <c r="T473" s="51"/>
    </row>
    <row r="474" spans="1:20" ht="78.75">
      <c r="A474" s="153"/>
      <c r="B474" s="154"/>
      <c r="C474" s="155" t="s">
        <v>2599</v>
      </c>
      <c r="D474" s="189" t="s">
        <v>2024</v>
      </c>
      <c r="E474" s="153" t="s">
        <v>265</v>
      </c>
      <c r="F474" s="167">
        <v>96</v>
      </c>
      <c r="G474" s="156" t="str">
        <f t="shared" si="19"/>
        <v>K</v>
      </c>
      <c r="H474" s="167">
        <v>345</v>
      </c>
      <c r="I474" s="180">
        <v>32</v>
      </c>
      <c r="J474" s="180">
        <v>1</v>
      </c>
      <c r="K474" s="180">
        <v>0</v>
      </c>
      <c r="L474" s="180" t="s">
        <v>351</v>
      </c>
      <c r="M474" s="153" t="str">
        <f t="shared" si="13"/>
        <v>X</v>
      </c>
      <c r="N474" s="153" t="s">
        <v>2666</v>
      </c>
      <c r="O474" s="180" t="s">
        <v>2667</v>
      </c>
      <c r="P474" s="153">
        <v>0</v>
      </c>
      <c r="Q474" s="153"/>
      <c r="R474" s="51"/>
      <c r="S474" s="51"/>
      <c r="T474" s="51"/>
    </row>
    <row r="475" spans="1:20" ht="78.75">
      <c r="A475" s="63"/>
      <c r="B475" s="72"/>
      <c r="C475" s="61" t="s">
        <v>2599</v>
      </c>
      <c r="D475" s="188" t="s">
        <v>2668</v>
      </c>
      <c r="E475" s="63" t="s">
        <v>265</v>
      </c>
      <c r="F475" s="170">
        <v>199</v>
      </c>
      <c r="G475" s="64" t="str">
        <f t="shared" si="19"/>
        <v>Đ</v>
      </c>
      <c r="H475" s="185">
        <v>369</v>
      </c>
      <c r="I475" s="179">
        <v>44</v>
      </c>
      <c r="J475" s="179">
        <v>1</v>
      </c>
      <c r="K475" s="179">
        <v>2</v>
      </c>
      <c r="L475" s="179" t="s">
        <v>301</v>
      </c>
      <c r="M475" s="63" t="str">
        <f t="shared" si="13"/>
        <v>X</v>
      </c>
      <c r="N475" s="63" t="s">
        <v>2669</v>
      </c>
      <c r="O475" s="179" t="s">
        <v>716</v>
      </c>
      <c r="P475" s="63">
        <v>0</v>
      </c>
      <c r="Q475" s="63"/>
      <c r="R475" s="51"/>
      <c r="S475" s="51"/>
      <c r="T475" s="51"/>
    </row>
    <row r="476" spans="1:20" ht="78.75">
      <c r="A476" s="153"/>
      <c r="B476" s="154"/>
      <c r="C476" s="155" t="s">
        <v>2599</v>
      </c>
      <c r="D476" s="189" t="s">
        <v>2545</v>
      </c>
      <c r="E476" s="153" t="s">
        <v>265</v>
      </c>
      <c r="F476" s="167">
        <v>174</v>
      </c>
      <c r="G476" s="156" t="str">
        <f t="shared" si="19"/>
        <v>Đ</v>
      </c>
      <c r="H476" s="187">
        <v>619</v>
      </c>
      <c r="I476" s="180">
        <v>23</v>
      </c>
      <c r="J476" s="180">
        <v>1</v>
      </c>
      <c r="K476" s="180">
        <v>4</v>
      </c>
      <c r="L476" s="180" t="s">
        <v>301</v>
      </c>
      <c r="M476" s="153" t="str">
        <f t="shared" si="13"/>
        <v>X</v>
      </c>
      <c r="N476" s="153" t="s">
        <v>2670</v>
      </c>
      <c r="O476" s="180" t="s">
        <v>2667</v>
      </c>
      <c r="P476" s="153">
        <v>0</v>
      </c>
      <c r="Q476" s="153"/>
      <c r="R476" s="51"/>
      <c r="S476" s="51"/>
      <c r="T476" s="51"/>
    </row>
    <row r="477" spans="1:20" ht="78.75">
      <c r="A477" s="63"/>
      <c r="B477" s="72"/>
      <c r="C477" s="61" t="s">
        <v>2599</v>
      </c>
      <c r="D477" s="188" t="s">
        <v>2671</v>
      </c>
      <c r="E477" s="63" t="s">
        <v>265</v>
      </c>
      <c r="F477" s="170">
        <v>219</v>
      </c>
      <c r="G477" s="64" t="str">
        <f t="shared" si="19"/>
        <v>Đ</v>
      </c>
      <c r="H477" s="170">
        <v>807</v>
      </c>
      <c r="I477" s="179">
        <v>24</v>
      </c>
      <c r="J477" s="179">
        <v>2</v>
      </c>
      <c r="K477" s="179">
        <v>0</v>
      </c>
      <c r="L477" s="179" t="s">
        <v>311</v>
      </c>
      <c r="M477" s="63" t="str">
        <f t="shared" si="13"/>
        <v>X</v>
      </c>
      <c r="N477" s="63" t="s">
        <v>2672</v>
      </c>
      <c r="O477" s="179" t="s">
        <v>2667</v>
      </c>
      <c r="P477" s="63">
        <v>0</v>
      </c>
      <c r="Q477" s="63"/>
      <c r="R477" s="51"/>
      <c r="S477" s="51"/>
      <c r="T477" s="51"/>
    </row>
    <row r="478" spans="1:20" ht="94.5">
      <c r="A478" s="153"/>
      <c r="B478" s="154"/>
      <c r="C478" s="155" t="s">
        <v>2599</v>
      </c>
      <c r="D478" s="164" t="s">
        <v>2673</v>
      </c>
      <c r="E478" s="153" t="s">
        <v>270</v>
      </c>
      <c r="F478" s="160">
        <v>459</v>
      </c>
      <c r="G478" s="156" t="str">
        <f t="shared" si="19"/>
        <v>Đ</v>
      </c>
      <c r="H478" s="160">
        <v>1864</v>
      </c>
      <c r="I478" s="153">
        <v>30</v>
      </c>
      <c r="J478" s="153">
        <v>3</v>
      </c>
      <c r="K478" s="153">
        <v>6</v>
      </c>
      <c r="L478" s="153" t="s">
        <v>765</v>
      </c>
      <c r="M478" s="153" t="str">
        <f t="shared" si="13"/>
        <v>X</v>
      </c>
      <c r="N478" s="153" t="s">
        <v>2674</v>
      </c>
      <c r="O478" s="153" t="s">
        <v>2675</v>
      </c>
      <c r="P478" s="153">
        <v>0</v>
      </c>
      <c r="Q478" s="153"/>
      <c r="R478" s="51"/>
      <c r="S478" s="51"/>
      <c r="T478" s="51"/>
    </row>
    <row r="479" spans="1:20" ht="94.5">
      <c r="A479" s="63"/>
      <c r="B479" s="72"/>
      <c r="C479" s="61" t="s">
        <v>2599</v>
      </c>
      <c r="D479" s="188" t="s">
        <v>2676</v>
      </c>
      <c r="E479" s="63" t="s">
        <v>270</v>
      </c>
      <c r="F479" s="170">
        <v>314</v>
      </c>
      <c r="G479" s="64" t="str">
        <f t="shared" si="19"/>
        <v>Đ</v>
      </c>
      <c r="H479" s="170">
        <v>1123</v>
      </c>
      <c r="I479" s="179">
        <v>62</v>
      </c>
      <c r="J479" s="179">
        <v>3</v>
      </c>
      <c r="K479" s="179">
        <v>4</v>
      </c>
      <c r="L479" s="179" t="s">
        <v>274</v>
      </c>
      <c r="M479" s="63" t="str">
        <f t="shared" si="13"/>
        <v>X</v>
      </c>
      <c r="N479" s="63" t="s">
        <v>2677</v>
      </c>
      <c r="O479" s="179" t="s">
        <v>2678</v>
      </c>
      <c r="P479" s="63">
        <v>0</v>
      </c>
      <c r="Q479" s="63"/>
      <c r="R479" s="51"/>
      <c r="S479" s="51"/>
      <c r="T479" s="51"/>
    </row>
    <row r="480" spans="1:20" ht="78.75">
      <c r="A480" s="153" t="str">
        <f t="shared" ref="A480:A488" si="20">IF(LEN(B480)=0,"",SUBTOTAL(3,$B$3:B480))</f>
        <v/>
      </c>
      <c r="B480" s="154"/>
      <c r="C480" s="155" t="s">
        <v>2599</v>
      </c>
      <c r="D480" s="189" t="s">
        <v>2679</v>
      </c>
      <c r="E480" s="153" t="s">
        <v>270</v>
      </c>
      <c r="F480" s="167">
        <v>247</v>
      </c>
      <c r="G480" s="156" t="str">
        <f t="shared" si="19"/>
        <v>Đ</v>
      </c>
      <c r="H480" s="167">
        <v>951</v>
      </c>
      <c r="I480" s="180">
        <v>16</v>
      </c>
      <c r="J480" s="180">
        <v>2</v>
      </c>
      <c r="K480" s="180">
        <v>4</v>
      </c>
      <c r="L480" s="180" t="s">
        <v>274</v>
      </c>
      <c r="M480" s="153" t="str">
        <f t="shared" si="13"/>
        <v>X</v>
      </c>
      <c r="N480" s="153" t="s">
        <v>2680</v>
      </c>
      <c r="O480" s="180" t="s">
        <v>2678</v>
      </c>
      <c r="P480" s="153">
        <v>0</v>
      </c>
      <c r="Q480" s="153"/>
      <c r="R480" s="51"/>
      <c r="S480" s="51"/>
      <c r="T480" s="51"/>
    </row>
    <row r="481" spans="1:20" ht="78.75">
      <c r="A481" s="63" t="str">
        <f t="shared" si="20"/>
        <v/>
      </c>
      <c r="B481" s="72"/>
      <c r="C481" s="61" t="s">
        <v>2599</v>
      </c>
      <c r="D481" s="188" t="s">
        <v>2681</v>
      </c>
      <c r="E481" s="63" t="s">
        <v>270</v>
      </c>
      <c r="F481" s="170">
        <v>192</v>
      </c>
      <c r="G481" s="64" t="str">
        <f t="shared" si="19"/>
        <v>Đ</v>
      </c>
      <c r="H481" s="170">
        <v>804</v>
      </c>
      <c r="I481" s="179">
        <v>14</v>
      </c>
      <c r="J481" s="179">
        <v>3</v>
      </c>
      <c r="K481" s="179">
        <v>3</v>
      </c>
      <c r="L481" s="179" t="s">
        <v>274</v>
      </c>
      <c r="M481" s="63" t="str">
        <f t="shared" si="13"/>
        <v>X</v>
      </c>
      <c r="N481" s="63" t="s">
        <v>2682</v>
      </c>
      <c r="O481" s="179" t="s">
        <v>2683</v>
      </c>
      <c r="P481" s="63">
        <v>0</v>
      </c>
      <c r="Q481" s="63"/>
      <c r="R481" s="51"/>
      <c r="S481" s="51"/>
      <c r="T481" s="51"/>
    </row>
    <row r="482" spans="1:20" ht="63">
      <c r="A482" s="153" t="str">
        <f t="shared" si="20"/>
        <v/>
      </c>
      <c r="B482" s="154"/>
      <c r="C482" s="155" t="s">
        <v>2599</v>
      </c>
      <c r="D482" s="189" t="s">
        <v>2684</v>
      </c>
      <c r="E482" s="153" t="s">
        <v>270</v>
      </c>
      <c r="F482" s="167">
        <v>234</v>
      </c>
      <c r="G482" s="156" t="str">
        <f t="shared" si="19"/>
        <v>Đ</v>
      </c>
      <c r="H482" s="167">
        <v>921</v>
      </c>
      <c r="I482" s="180">
        <v>30</v>
      </c>
      <c r="J482" s="180">
        <v>3</v>
      </c>
      <c r="K482" s="180">
        <v>3</v>
      </c>
      <c r="L482" s="180" t="s">
        <v>274</v>
      </c>
      <c r="M482" s="153" t="str">
        <f t="shared" si="13"/>
        <v>X</v>
      </c>
      <c r="N482" s="153" t="s">
        <v>2685</v>
      </c>
      <c r="O482" s="180" t="s">
        <v>2683</v>
      </c>
      <c r="P482" s="153">
        <v>0</v>
      </c>
      <c r="Q482" s="153"/>
      <c r="R482" s="51"/>
      <c r="S482" s="51"/>
      <c r="T482" s="51"/>
    </row>
    <row r="483" spans="1:20" ht="94.5">
      <c r="A483" s="63" t="str">
        <f t="shared" si="20"/>
        <v/>
      </c>
      <c r="B483" s="72"/>
      <c r="C483" s="61" t="s">
        <v>2599</v>
      </c>
      <c r="D483" s="188" t="s">
        <v>2686</v>
      </c>
      <c r="E483" s="63" t="s">
        <v>270</v>
      </c>
      <c r="F483" s="170">
        <v>161</v>
      </c>
      <c r="G483" s="64" t="str">
        <f t="shared" si="19"/>
        <v>Đ</v>
      </c>
      <c r="H483" s="170">
        <v>643</v>
      </c>
      <c r="I483" s="179">
        <v>27</v>
      </c>
      <c r="J483" s="179">
        <v>3</v>
      </c>
      <c r="K483" s="179">
        <v>3</v>
      </c>
      <c r="L483" s="179" t="s">
        <v>274</v>
      </c>
      <c r="M483" s="63" t="str">
        <f t="shared" si="13"/>
        <v>X</v>
      </c>
      <c r="N483" s="63" t="s">
        <v>2687</v>
      </c>
      <c r="O483" s="179" t="s">
        <v>2683</v>
      </c>
      <c r="P483" s="63">
        <v>0</v>
      </c>
      <c r="Q483" s="63"/>
      <c r="R483" s="51"/>
      <c r="S483" s="51"/>
      <c r="T483" s="51"/>
    </row>
    <row r="484" spans="1:20" ht="63">
      <c r="A484" s="153" t="str">
        <f t="shared" si="20"/>
        <v/>
      </c>
      <c r="B484" s="154"/>
      <c r="C484" s="155" t="s">
        <v>2599</v>
      </c>
      <c r="D484" s="189" t="s">
        <v>2688</v>
      </c>
      <c r="E484" s="153" t="s">
        <v>270</v>
      </c>
      <c r="F484" s="167">
        <v>210</v>
      </c>
      <c r="G484" s="156" t="str">
        <f t="shared" si="19"/>
        <v>Đ</v>
      </c>
      <c r="H484" s="167">
        <v>829</v>
      </c>
      <c r="I484" s="180">
        <v>54</v>
      </c>
      <c r="J484" s="180">
        <v>3</v>
      </c>
      <c r="K484" s="180">
        <v>4</v>
      </c>
      <c r="L484" s="180" t="s">
        <v>274</v>
      </c>
      <c r="M484" s="153" t="str">
        <f t="shared" si="13"/>
        <v>X</v>
      </c>
      <c r="N484" s="153" t="s">
        <v>2689</v>
      </c>
      <c r="O484" s="180" t="s">
        <v>2690</v>
      </c>
      <c r="P484" s="153">
        <v>0</v>
      </c>
      <c r="Q484" s="153"/>
      <c r="R484" s="51"/>
      <c r="S484" s="51"/>
      <c r="T484" s="51"/>
    </row>
    <row r="485" spans="1:20" ht="63">
      <c r="A485" s="63" t="str">
        <f t="shared" si="20"/>
        <v/>
      </c>
      <c r="B485" s="72"/>
      <c r="C485" s="61" t="s">
        <v>2599</v>
      </c>
      <c r="D485" s="188" t="s">
        <v>2691</v>
      </c>
      <c r="E485" s="63" t="s">
        <v>270</v>
      </c>
      <c r="F485" s="170">
        <v>206</v>
      </c>
      <c r="G485" s="64" t="str">
        <f t="shared" si="19"/>
        <v>Đ</v>
      </c>
      <c r="H485" s="170">
        <v>781</v>
      </c>
      <c r="I485" s="179">
        <v>23</v>
      </c>
      <c r="J485" s="179">
        <v>2</v>
      </c>
      <c r="K485" s="179">
        <v>8</v>
      </c>
      <c r="L485" s="179" t="s">
        <v>274</v>
      </c>
      <c r="M485" s="63" t="str">
        <f t="shared" si="13"/>
        <v>X</v>
      </c>
      <c r="N485" s="63" t="s">
        <v>2692</v>
      </c>
      <c r="O485" s="179" t="s">
        <v>2693</v>
      </c>
      <c r="P485" s="63">
        <v>0</v>
      </c>
      <c r="Q485" s="63"/>
      <c r="R485" s="51"/>
      <c r="S485" s="51"/>
      <c r="T485" s="51"/>
    </row>
    <row r="486" spans="1:20" ht="78.75">
      <c r="A486" s="153" t="str">
        <f t="shared" si="20"/>
        <v/>
      </c>
      <c r="B486" s="154"/>
      <c r="C486" s="155" t="s">
        <v>2599</v>
      </c>
      <c r="D486" s="189" t="s">
        <v>2694</v>
      </c>
      <c r="E486" s="153" t="s">
        <v>265</v>
      </c>
      <c r="F486" s="167">
        <v>86</v>
      </c>
      <c r="G486" s="156" t="str">
        <f t="shared" si="19"/>
        <v>K</v>
      </c>
      <c r="H486" s="167">
        <v>280</v>
      </c>
      <c r="I486" s="180">
        <v>20</v>
      </c>
      <c r="J486" s="180">
        <v>2</v>
      </c>
      <c r="K486" s="180">
        <v>5</v>
      </c>
      <c r="L486" s="180" t="s">
        <v>311</v>
      </c>
      <c r="M486" s="153" t="str">
        <f t="shared" si="13"/>
        <v>X</v>
      </c>
      <c r="N486" s="153" t="s">
        <v>2695</v>
      </c>
      <c r="O486" s="180" t="s">
        <v>2683</v>
      </c>
      <c r="P486" s="153">
        <v>0</v>
      </c>
      <c r="Q486" s="153"/>
      <c r="R486" s="51"/>
      <c r="S486" s="51"/>
      <c r="T486" s="51"/>
    </row>
    <row r="487" spans="1:20" ht="94.5">
      <c r="A487" s="63" t="str">
        <f t="shared" si="20"/>
        <v/>
      </c>
      <c r="B487" s="72"/>
      <c r="C487" s="61" t="s">
        <v>2599</v>
      </c>
      <c r="D487" s="188" t="s">
        <v>2696</v>
      </c>
      <c r="E487" s="63" t="s">
        <v>270</v>
      </c>
      <c r="F487" s="170">
        <v>302</v>
      </c>
      <c r="G487" s="64" t="str">
        <f t="shared" si="19"/>
        <v>Đ</v>
      </c>
      <c r="H487" s="170">
        <v>1196</v>
      </c>
      <c r="I487" s="179">
        <v>30</v>
      </c>
      <c r="J487" s="179">
        <v>6</v>
      </c>
      <c r="K487" s="179">
        <v>4</v>
      </c>
      <c r="L487" s="179" t="s">
        <v>274</v>
      </c>
      <c r="M487" s="63" t="str">
        <f t="shared" si="13"/>
        <v>X</v>
      </c>
      <c r="N487" s="63" t="s">
        <v>2697</v>
      </c>
      <c r="O487" s="179" t="s">
        <v>2690</v>
      </c>
      <c r="P487" s="63">
        <v>0</v>
      </c>
      <c r="Q487" s="63"/>
      <c r="R487" s="51"/>
      <c r="S487" s="51"/>
      <c r="T487" s="51"/>
    </row>
    <row r="488" spans="1:20" ht="63">
      <c r="A488" s="153" t="str">
        <f t="shared" si="20"/>
        <v/>
      </c>
      <c r="B488" s="154"/>
      <c r="C488" s="155" t="s">
        <v>2599</v>
      </c>
      <c r="D488" s="189" t="s">
        <v>2698</v>
      </c>
      <c r="E488" s="153" t="s">
        <v>265</v>
      </c>
      <c r="F488" s="167">
        <v>129</v>
      </c>
      <c r="G488" s="156" t="str">
        <f t="shared" si="19"/>
        <v>K</v>
      </c>
      <c r="H488" s="167">
        <v>501</v>
      </c>
      <c r="I488" s="180">
        <v>34</v>
      </c>
      <c r="J488" s="180">
        <v>2</v>
      </c>
      <c r="K488" s="180">
        <v>3</v>
      </c>
      <c r="L488" s="180" t="s">
        <v>266</v>
      </c>
      <c r="M488" s="153" t="str">
        <f t="shared" si="13"/>
        <v>X</v>
      </c>
      <c r="N488" s="153" t="s">
        <v>2699</v>
      </c>
      <c r="O488" s="180" t="s">
        <v>2690</v>
      </c>
      <c r="P488" s="153">
        <v>0</v>
      </c>
      <c r="Q488" s="153"/>
      <c r="R488" s="51"/>
      <c r="S488" s="51"/>
      <c r="T488" s="51"/>
    </row>
    <row r="489" spans="1:20" ht="78.75">
      <c r="A489" s="63"/>
      <c r="B489" s="72"/>
      <c r="C489" s="61" t="s">
        <v>2599</v>
      </c>
      <c r="D489" s="188" t="s">
        <v>2700</v>
      </c>
      <c r="E489" s="63" t="s">
        <v>270</v>
      </c>
      <c r="F489" s="170">
        <v>277</v>
      </c>
      <c r="G489" s="64" t="str">
        <f t="shared" si="19"/>
        <v>Đ</v>
      </c>
      <c r="H489" s="170">
        <v>1039</v>
      </c>
      <c r="I489" s="179">
        <v>42</v>
      </c>
      <c r="J489" s="179">
        <v>1</v>
      </c>
      <c r="K489" s="179">
        <v>6</v>
      </c>
      <c r="L489" s="179" t="s">
        <v>274</v>
      </c>
      <c r="M489" s="63" t="str">
        <f t="shared" si="13"/>
        <v>X</v>
      </c>
      <c r="N489" s="63" t="s">
        <v>2701</v>
      </c>
      <c r="O489" s="179" t="s">
        <v>2690</v>
      </c>
      <c r="P489" s="63">
        <v>0</v>
      </c>
      <c r="Q489" s="63"/>
      <c r="R489" s="51"/>
      <c r="S489" s="51"/>
      <c r="T489" s="51"/>
    </row>
    <row r="490" spans="1:20" ht="94.5">
      <c r="A490" s="153"/>
      <c r="B490" s="154"/>
      <c r="C490" s="155" t="s">
        <v>2599</v>
      </c>
      <c r="D490" s="189" t="s">
        <v>2702</v>
      </c>
      <c r="E490" s="153" t="s">
        <v>265</v>
      </c>
      <c r="F490" s="167">
        <v>122</v>
      </c>
      <c r="G490" s="156" t="str">
        <f t="shared" si="19"/>
        <v>K</v>
      </c>
      <c r="H490" s="167">
        <v>481</v>
      </c>
      <c r="I490" s="180">
        <v>50</v>
      </c>
      <c r="J490" s="180">
        <v>2</v>
      </c>
      <c r="K490" s="180">
        <v>3</v>
      </c>
      <c r="L490" s="180" t="s">
        <v>274</v>
      </c>
      <c r="M490" s="153" t="str">
        <f t="shared" si="13"/>
        <v>X</v>
      </c>
      <c r="N490" s="153" t="s">
        <v>2703</v>
      </c>
      <c r="O490" s="180" t="s">
        <v>2690</v>
      </c>
      <c r="P490" s="153">
        <v>0</v>
      </c>
      <c r="Q490" s="153"/>
      <c r="R490" s="51"/>
      <c r="S490" s="51"/>
      <c r="T490" s="51"/>
    </row>
    <row r="491" spans="1:20" ht="94.5">
      <c r="A491" s="63"/>
      <c r="B491" s="72"/>
      <c r="C491" s="61" t="s">
        <v>2599</v>
      </c>
      <c r="D491" s="188" t="s">
        <v>2704</v>
      </c>
      <c r="E491" s="63" t="s">
        <v>265</v>
      </c>
      <c r="F491" s="170">
        <v>108</v>
      </c>
      <c r="G491" s="64" t="str">
        <f t="shared" si="19"/>
        <v>K</v>
      </c>
      <c r="H491" s="170">
        <v>466</v>
      </c>
      <c r="I491" s="179">
        <v>56</v>
      </c>
      <c r="J491" s="179">
        <v>2</v>
      </c>
      <c r="K491" s="179">
        <v>3</v>
      </c>
      <c r="L491" s="179" t="s">
        <v>351</v>
      </c>
      <c r="M491" s="63" t="str">
        <f t="shared" si="13"/>
        <v>X</v>
      </c>
      <c r="N491" s="63" t="s">
        <v>2705</v>
      </c>
      <c r="O491" s="179" t="s">
        <v>2675</v>
      </c>
      <c r="P491" s="63">
        <v>0</v>
      </c>
      <c r="Q491" s="63"/>
      <c r="R491" s="51"/>
      <c r="S491" s="51"/>
      <c r="T491" s="51"/>
    </row>
    <row r="492" spans="1:20" ht="63">
      <c r="A492" s="153"/>
      <c r="B492" s="154"/>
      <c r="C492" s="155" t="s">
        <v>2599</v>
      </c>
      <c r="D492" s="189" t="s">
        <v>2706</v>
      </c>
      <c r="E492" s="153" t="s">
        <v>270</v>
      </c>
      <c r="F492" s="167">
        <v>288</v>
      </c>
      <c r="G492" s="156" t="str">
        <f t="shared" si="19"/>
        <v>Đ</v>
      </c>
      <c r="H492" s="167">
        <v>1057</v>
      </c>
      <c r="I492" s="180">
        <v>78</v>
      </c>
      <c r="J492" s="180">
        <v>0</v>
      </c>
      <c r="K492" s="180">
        <v>0</v>
      </c>
      <c r="L492" s="180" t="s">
        <v>274</v>
      </c>
      <c r="M492" s="153" t="str">
        <f t="shared" si="13"/>
        <v>X</v>
      </c>
      <c r="N492" s="153" t="s">
        <v>2707</v>
      </c>
      <c r="O492" s="180" t="s">
        <v>2690</v>
      </c>
      <c r="P492" s="153">
        <v>0</v>
      </c>
      <c r="Q492" s="153"/>
      <c r="R492" s="51"/>
      <c r="S492" s="51"/>
      <c r="T492" s="51"/>
    </row>
    <row r="493" spans="1:20" ht="110.25">
      <c r="A493" s="63"/>
      <c r="B493" s="72"/>
      <c r="C493" s="61" t="s">
        <v>2599</v>
      </c>
      <c r="D493" s="188" t="s">
        <v>2708</v>
      </c>
      <c r="E493" s="63" t="s">
        <v>270</v>
      </c>
      <c r="F493" s="170">
        <v>224</v>
      </c>
      <c r="G493" s="64" t="str">
        <f t="shared" si="19"/>
        <v>Đ</v>
      </c>
      <c r="H493" s="170">
        <v>877</v>
      </c>
      <c r="I493" s="179">
        <v>48</v>
      </c>
      <c r="J493" s="179">
        <v>2</v>
      </c>
      <c r="K493" s="179">
        <v>1</v>
      </c>
      <c r="L493" s="179" t="s">
        <v>543</v>
      </c>
      <c r="M493" s="63" t="str">
        <f t="shared" si="13"/>
        <v>X</v>
      </c>
      <c r="N493" s="63" t="s">
        <v>2709</v>
      </c>
      <c r="O493" s="179" t="s">
        <v>2690</v>
      </c>
      <c r="P493" s="63">
        <v>0</v>
      </c>
      <c r="Q493" s="63"/>
      <c r="R493" s="51"/>
      <c r="S493" s="51"/>
      <c r="T493" s="51"/>
    </row>
    <row r="494" spans="1:20" ht="63">
      <c r="A494" s="153"/>
      <c r="B494" s="154"/>
      <c r="C494" s="155" t="s">
        <v>2599</v>
      </c>
      <c r="D494" s="189" t="s">
        <v>2710</v>
      </c>
      <c r="E494" s="153" t="s">
        <v>270</v>
      </c>
      <c r="F494" s="167">
        <v>240</v>
      </c>
      <c r="G494" s="156" t="str">
        <f t="shared" si="19"/>
        <v>Đ</v>
      </c>
      <c r="H494" s="167">
        <v>913</v>
      </c>
      <c r="I494" s="180">
        <v>19</v>
      </c>
      <c r="J494" s="180">
        <v>1</v>
      </c>
      <c r="K494" s="180">
        <v>4</v>
      </c>
      <c r="L494" s="180" t="s">
        <v>266</v>
      </c>
      <c r="M494" s="153" t="str">
        <f t="shared" si="13"/>
        <v>X</v>
      </c>
      <c r="N494" s="153" t="s">
        <v>2711</v>
      </c>
      <c r="O494" s="180" t="s">
        <v>2690</v>
      </c>
      <c r="P494" s="153">
        <v>0</v>
      </c>
      <c r="Q494" s="153"/>
      <c r="R494" s="51"/>
      <c r="S494" s="51"/>
      <c r="T494" s="51"/>
    </row>
    <row r="495" spans="1:20" ht="110.25">
      <c r="A495" s="63"/>
      <c r="B495" s="72"/>
      <c r="C495" s="61" t="s">
        <v>2599</v>
      </c>
      <c r="D495" s="188" t="s">
        <v>2712</v>
      </c>
      <c r="E495" s="63" t="s">
        <v>270</v>
      </c>
      <c r="F495" s="170">
        <v>148</v>
      </c>
      <c r="G495" s="64" t="str">
        <f t="shared" si="19"/>
        <v>K</v>
      </c>
      <c r="H495" s="170">
        <v>609</v>
      </c>
      <c r="I495" s="179">
        <v>45</v>
      </c>
      <c r="J495" s="179">
        <v>0</v>
      </c>
      <c r="K495" s="179">
        <v>0</v>
      </c>
      <c r="L495" s="179" t="s">
        <v>274</v>
      </c>
      <c r="M495" s="63" t="str">
        <f t="shared" si="13"/>
        <v>X</v>
      </c>
      <c r="N495" s="63" t="s">
        <v>2713</v>
      </c>
      <c r="O495" s="179" t="s">
        <v>2690</v>
      </c>
      <c r="P495" s="63">
        <v>0</v>
      </c>
      <c r="Q495" s="63"/>
      <c r="R495" s="51"/>
      <c r="S495" s="51"/>
      <c r="T495" s="51"/>
    </row>
    <row r="496" spans="1:20" ht="78.75">
      <c r="A496" s="153"/>
      <c r="B496" s="154"/>
      <c r="C496" s="155" t="s">
        <v>2599</v>
      </c>
      <c r="D496" s="189" t="s">
        <v>2714</v>
      </c>
      <c r="E496" s="153" t="s">
        <v>270</v>
      </c>
      <c r="F496" s="167">
        <v>241</v>
      </c>
      <c r="G496" s="156" t="str">
        <f t="shared" si="19"/>
        <v>Đ</v>
      </c>
      <c r="H496" s="167">
        <v>918</v>
      </c>
      <c r="I496" s="180">
        <v>47</v>
      </c>
      <c r="J496" s="180">
        <v>2</v>
      </c>
      <c r="K496" s="180">
        <v>4</v>
      </c>
      <c r="L496" s="180" t="s">
        <v>274</v>
      </c>
      <c r="M496" s="153" t="str">
        <f t="shared" si="13"/>
        <v>X</v>
      </c>
      <c r="N496" s="153" t="s">
        <v>2715</v>
      </c>
      <c r="O496" s="180" t="s">
        <v>2690</v>
      </c>
      <c r="P496" s="153">
        <v>0</v>
      </c>
      <c r="Q496" s="153"/>
      <c r="R496" s="51"/>
      <c r="S496" s="51"/>
      <c r="T496" s="51"/>
    </row>
    <row r="497" spans="1:20" ht="94.5">
      <c r="A497" s="63"/>
      <c r="B497" s="72"/>
      <c r="C497" s="61" t="s">
        <v>2599</v>
      </c>
      <c r="D497" s="188" t="s">
        <v>2716</v>
      </c>
      <c r="E497" s="63" t="s">
        <v>270</v>
      </c>
      <c r="F497" s="170">
        <v>365</v>
      </c>
      <c r="G497" s="64" t="str">
        <f t="shared" si="19"/>
        <v>Đ</v>
      </c>
      <c r="H497" s="170">
        <v>1340</v>
      </c>
      <c r="I497" s="179">
        <v>59</v>
      </c>
      <c r="J497" s="179">
        <v>2</v>
      </c>
      <c r="K497" s="179">
        <v>8</v>
      </c>
      <c r="L497" s="179" t="s">
        <v>2717</v>
      </c>
      <c r="M497" s="63" t="str">
        <f t="shared" si="13"/>
        <v>X</v>
      </c>
      <c r="N497" s="63" t="s">
        <v>2718</v>
      </c>
      <c r="O497" s="179" t="s">
        <v>2690</v>
      </c>
      <c r="P497" s="63">
        <v>0</v>
      </c>
      <c r="Q497" s="63"/>
      <c r="R497" s="51"/>
      <c r="S497" s="51"/>
      <c r="T497" s="51"/>
    </row>
    <row r="498" spans="1:20" ht="63">
      <c r="A498" s="162">
        <f t="shared" ref="A498:A507" si="21">IF(LEN(B498)=0,"",SUBTOTAL(3,$B$3:B498))</f>
        <v>17</v>
      </c>
      <c r="B498" s="163" t="s">
        <v>2719</v>
      </c>
      <c r="C498" s="155" t="s">
        <v>2719</v>
      </c>
      <c r="D498" s="189" t="s">
        <v>2720</v>
      </c>
      <c r="E498" s="153" t="s">
        <v>265</v>
      </c>
      <c r="F498" s="64">
        <v>136</v>
      </c>
      <c r="G498" s="156" t="str">
        <f t="shared" si="19"/>
        <v>K</v>
      </c>
      <c r="H498" s="167">
        <v>547</v>
      </c>
      <c r="I498" s="180">
        <v>27</v>
      </c>
      <c r="J498" s="180">
        <v>2</v>
      </c>
      <c r="K498" s="180">
        <v>2</v>
      </c>
      <c r="L498" s="157" t="s">
        <v>266</v>
      </c>
      <c r="M498" s="153" t="str">
        <f t="shared" si="13"/>
        <v>X</v>
      </c>
      <c r="N498" s="153" t="s">
        <v>2721</v>
      </c>
      <c r="O498" s="180" t="s">
        <v>1320</v>
      </c>
      <c r="P498" s="153">
        <v>0</v>
      </c>
      <c r="Q498" s="153"/>
      <c r="R498" s="51"/>
      <c r="S498" s="51"/>
      <c r="T498" s="51"/>
    </row>
    <row r="499" spans="1:20" ht="63">
      <c r="A499" s="63" t="str">
        <f t="shared" si="21"/>
        <v/>
      </c>
      <c r="B499" s="72"/>
      <c r="C499" s="61" t="s">
        <v>2719</v>
      </c>
      <c r="D499" s="188" t="s">
        <v>2024</v>
      </c>
      <c r="E499" s="63" t="s">
        <v>265</v>
      </c>
      <c r="F499" s="64">
        <v>159</v>
      </c>
      <c r="G499" s="64" t="str">
        <f t="shared" si="19"/>
        <v>Đ</v>
      </c>
      <c r="H499" s="170">
        <v>686</v>
      </c>
      <c r="I499" s="179">
        <v>15</v>
      </c>
      <c r="J499" s="179">
        <v>1</v>
      </c>
      <c r="K499" s="179">
        <v>5</v>
      </c>
      <c r="L499" s="91" t="s">
        <v>266</v>
      </c>
      <c r="M499" s="63" t="str">
        <f t="shared" si="13"/>
        <v>X</v>
      </c>
      <c r="N499" s="63" t="s">
        <v>2722</v>
      </c>
      <c r="O499" s="179" t="s">
        <v>1142</v>
      </c>
      <c r="P499" s="63">
        <v>0</v>
      </c>
      <c r="Q499" s="63"/>
      <c r="R499" s="51"/>
      <c r="S499" s="51"/>
      <c r="T499" s="51"/>
    </row>
    <row r="500" spans="1:20" ht="63">
      <c r="A500" s="153" t="str">
        <f t="shared" si="21"/>
        <v/>
      </c>
      <c r="B500" s="154"/>
      <c r="C500" s="155" t="s">
        <v>2719</v>
      </c>
      <c r="D500" s="189" t="s">
        <v>2723</v>
      </c>
      <c r="E500" s="153" t="s">
        <v>265</v>
      </c>
      <c r="F500" s="64">
        <v>95</v>
      </c>
      <c r="G500" s="156" t="str">
        <f t="shared" si="19"/>
        <v>K</v>
      </c>
      <c r="H500" s="167">
        <v>389</v>
      </c>
      <c r="I500" s="180">
        <v>5</v>
      </c>
      <c r="J500" s="180">
        <v>2</v>
      </c>
      <c r="K500" s="180">
        <v>5</v>
      </c>
      <c r="L500" s="157" t="s">
        <v>266</v>
      </c>
      <c r="M500" s="153" t="str">
        <f t="shared" si="13"/>
        <v>X</v>
      </c>
      <c r="N500" s="153" t="s">
        <v>2724</v>
      </c>
      <c r="O500" s="180" t="s">
        <v>1166</v>
      </c>
      <c r="P500" s="153">
        <v>0</v>
      </c>
      <c r="Q500" s="153"/>
      <c r="R500" s="51"/>
      <c r="S500" s="51"/>
      <c r="T500" s="51"/>
    </row>
    <row r="501" spans="1:20" ht="63">
      <c r="A501" s="63" t="str">
        <f t="shared" si="21"/>
        <v/>
      </c>
      <c r="B501" s="72"/>
      <c r="C501" s="61" t="s">
        <v>2719</v>
      </c>
      <c r="D501" s="188" t="s">
        <v>2725</v>
      </c>
      <c r="E501" s="63" t="s">
        <v>265</v>
      </c>
      <c r="F501" s="64">
        <v>112</v>
      </c>
      <c r="G501" s="64" t="str">
        <f t="shared" si="19"/>
        <v>K</v>
      </c>
      <c r="H501" s="170">
        <v>426</v>
      </c>
      <c r="I501" s="179">
        <v>8</v>
      </c>
      <c r="J501" s="179">
        <v>2</v>
      </c>
      <c r="K501" s="179">
        <v>2</v>
      </c>
      <c r="L501" s="91" t="s">
        <v>266</v>
      </c>
      <c r="M501" s="63" t="str">
        <f t="shared" si="13"/>
        <v>X</v>
      </c>
      <c r="N501" s="63" t="s">
        <v>2726</v>
      </c>
      <c r="O501" s="179" t="s">
        <v>2727</v>
      </c>
      <c r="P501" s="63">
        <v>0</v>
      </c>
      <c r="Q501" s="63"/>
      <c r="R501" s="51"/>
      <c r="S501" s="51"/>
      <c r="T501" s="51"/>
    </row>
    <row r="502" spans="1:20" ht="63">
      <c r="A502" s="153" t="str">
        <f t="shared" si="21"/>
        <v/>
      </c>
      <c r="B502" s="154"/>
      <c r="C502" s="155" t="s">
        <v>2719</v>
      </c>
      <c r="D502" s="189" t="s">
        <v>2728</v>
      </c>
      <c r="E502" s="153" t="s">
        <v>265</v>
      </c>
      <c r="F502" s="64">
        <v>81</v>
      </c>
      <c r="G502" s="156" t="str">
        <f t="shared" si="19"/>
        <v>K</v>
      </c>
      <c r="H502" s="167">
        <v>369</v>
      </c>
      <c r="I502" s="180">
        <v>5</v>
      </c>
      <c r="J502" s="180">
        <v>1</v>
      </c>
      <c r="K502" s="180">
        <v>3</v>
      </c>
      <c r="L502" s="157" t="s">
        <v>266</v>
      </c>
      <c r="M502" s="153" t="str">
        <f t="shared" si="13"/>
        <v>X</v>
      </c>
      <c r="N502" s="153" t="s">
        <v>2729</v>
      </c>
      <c r="O502" s="180" t="s">
        <v>2640</v>
      </c>
      <c r="P502" s="153">
        <v>0</v>
      </c>
      <c r="Q502" s="153"/>
      <c r="R502" s="51"/>
      <c r="S502" s="51"/>
      <c r="T502" s="51"/>
    </row>
    <row r="503" spans="1:20" ht="63">
      <c r="A503" s="63" t="str">
        <f t="shared" si="21"/>
        <v/>
      </c>
      <c r="B503" s="72"/>
      <c r="C503" s="61" t="s">
        <v>2719</v>
      </c>
      <c r="D503" s="188" t="s">
        <v>2730</v>
      </c>
      <c r="E503" s="63" t="s">
        <v>265</v>
      </c>
      <c r="F503" s="64">
        <v>133</v>
      </c>
      <c r="G503" s="64" t="str">
        <f t="shared" si="19"/>
        <v>K</v>
      </c>
      <c r="H503" s="170">
        <v>576</v>
      </c>
      <c r="I503" s="179">
        <v>6</v>
      </c>
      <c r="J503" s="179">
        <v>2</v>
      </c>
      <c r="K503" s="179">
        <v>3</v>
      </c>
      <c r="L503" s="91" t="s">
        <v>266</v>
      </c>
      <c r="M503" s="63" t="str">
        <f t="shared" si="13"/>
        <v>X</v>
      </c>
      <c r="N503" s="63" t="s">
        <v>2731</v>
      </c>
      <c r="O503" s="179" t="s">
        <v>985</v>
      </c>
      <c r="P503" s="63">
        <v>0</v>
      </c>
      <c r="Q503" s="63"/>
      <c r="R503" s="51"/>
      <c r="S503" s="51"/>
      <c r="T503" s="51"/>
    </row>
    <row r="504" spans="1:20" ht="63">
      <c r="A504" s="153" t="str">
        <f t="shared" si="21"/>
        <v/>
      </c>
      <c r="B504" s="154"/>
      <c r="C504" s="155" t="s">
        <v>2719</v>
      </c>
      <c r="D504" s="189" t="s">
        <v>2732</v>
      </c>
      <c r="E504" s="153" t="s">
        <v>265</v>
      </c>
      <c r="F504" s="64">
        <v>96</v>
      </c>
      <c r="G504" s="156" t="str">
        <f t="shared" si="19"/>
        <v>K</v>
      </c>
      <c r="H504" s="167">
        <v>418</v>
      </c>
      <c r="I504" s="180">
        <v>4</v>
      </c>
      <c r="J504" s="180">
        <v>1</v>
      </c>
      <c r="K504" s="180">
        <v>3</v>
      </c>
      <c r="L504" s="157" t="s">
        <v>266</v>
      </c>
      <c r="M504" s="153" t="str">
        <f t="shared" si="13"/>
        <v>X</v>
      </c>
      <c r="N504" s="153" t="s">
        <v>2733</v>
      </c>
      <c r="O504" s="180" t="s">
        <v>2734</v>
      </c>
      <c r="P504" s="153">
        <v>0</v>
      </c>
      <c r="Q504" s="153"/>
      <c r="R504" s="51"/>
      <c r="S504" s="51"/>
      <c r="T504" s="51"/>
    </row>
    <row r="505" spans="1:20" ht="63">
      <c r="A505" s="63" t="str">
        <f t="shared" si="21"/>
        <v/>
      </c>
      <c r="B505" s="72"/>
      <c r="C505" s="61" t="s">
        <v>2719</v>
      </c>
      <c r="D505" s="188" t="s">
        <v>2735</v>
      </c>
      <c r="E505" s="63" t="s">
        <v>265</v>
      </c>
      <c r="F505" s="64">
        <v>114</v>
      </c>
      <c r="G505" s="64" t="str">
        <f t="shared" si="19"/>
        <v>K</v>
      </c>
      <c r="H505" s="170">
        <v>487</v>
      </c>
      <c r="I505" s="179">
        <v>4</v>
      </c>
      <c r="J505" s="179">
        <v>2</v>
      </c>
      <c r="K505" s="179">
        <v>3</v>
      </c>
      <c r="L505" s="91" t="s">
        <v>266</v>
      </c>
      <c r="M505" s="63" t="str">
        <f t="shared" si="13"/>
        <v>X</v>
      </c>
      <c r="N505" s="63" t="s">
        <v>2736</v>
      </c>
      <c r="O505" s="179" t="s">
        <v>1627</v>
      </c>
      <c r="P505" s="63">
        <v>0</v>
      </c>
      <c r="Q505" s="63"/>
      <c r="R505" s="51"/>
      <c r="S505" s="51"/>
      <c r="T505" s="51"/>
    </row>
    <row r="506" spans="1:20" ht="63">
      <c r="A506" s="153" t="str">
        <f t="shared" si="21"/>
        <v/>
      </c>
      <c r="B506" s="154"/>
      <c r="C506" s="155" t="s">
        <v>2719</v>
      </c>
      <c r="D506" s="189" t="s">
        <v>2737</v>
      </c>
      <c r="E506" s="153" t="s">
        <v>265</v>
      </c>
      <c r="F506" s="64">
        <v>141</v>
      </c>
      <c r="G506" s="156" t="str">
        <f t="shared" si="19"/>
        <v>K</v>
      </c>
      <c r="H506" s="167">
        <v>607</v>
      </c>
      <c r="I506" s="180">
        <v>8</v>
      </c>
      <c r="J506" s="180">
        <v>2</v>
      </c>
      <c r="K506" s="180">
        <v>2</v>
      </c>
      <c r="L506" s="157" t="s">
        <v>266</v>
      </c>
      <c r="M506" s="153" t="str">
        <f t="shared" si="13"/>
        <v>X</v>
      </c>
      <c r="N506" s="153" t="s">
        <v>2738</v>
      </c>
      <c r="O506" s="180" t="s">
        <v>1142</v>
      </c>
      <c r="P506" s="153">
        <v>0</v>
      </c>
      <c r="Q506" s="153"/>
      <c r="R506" s="51"/>
      <c r="S506" s="51"/>
      <c r="T506" s="51"/>
    </row>
    <row r="507" spans="1:20" ht="63">
      <c r="A507" s="63" t="str">
        <f t="shared" si="21"/>
        <v/>
      </c>
      <c r="B507" s="72"/>
      <c r="C507" s="61" t="s">
        <v>2719</v>
      </c>
      <c r="D507" s="188" t="s">
        <v>2739</v>
      </c>
      <c r="E507" s="63" t="s">
        <v>265</v>
      </c>
      <c r="F507" s="64">
        <v>78</v>
      </c>
      <c r="G507" s="64" t="str">
        <f t="shared" si="19"/>
        <v>K</v>
      </c>
      <c r="H507" s="170">
        <v>278</v>
      </c>
      <c r="I507" s="179">
        <v>6</v>
      </c>
      <c r="J507" s="179">
        <v>1</v>
      </c>
      <c r="K507" s="179">
        <v>1</v>
      </c>
      <c r="L507" s="91" t="s">
        <v>266</v>
      </c>
      <c r="M507" s="63" t="str">
        <f t="shared" si="13"/>
        <v>X</v>
      </c>
      <c r="N507" s="63" t="s">
        <v>2740</v>
      </c>
      <c r="O507" s="179" t="s">
        <v>1580</v>
      </c>
      <c r="P507" s="63">
        <v>0</v>
      </c>
      <c r="Q507" s="63"/>
      <c r="R507" s="51"/>
      <c r="S507" s="51"/>
      <c r="T507" s="51"/>
    </row>
    <row r="508" spans="1:20" ht="63">
      <c r="A508" s="153"/>
      <c r="B508" s="154"/>
      <c r="C508" s="155" t="s">
        <v>2719</v>
      </c>
      <c r="D508" s="189" t="s">
        <v>2741</v>
      </c>
      <c r="E508" s="153" t="s">
        <v>265</v>
      </c>
      <c r="F508" s="64">
        <v>78</v>
      </c>
      <c r="G508" s="156" t="str">
        <f t="shared" si="19"/>
        <v>K</v>
      </c>
      <c r="H508" s="167">
        <v>335</v>
      </c>
      <c r="I508" s="180">
        <v>75</v>
      </c>
      <c r="J508" s="180">
        <v>2</v>
      </c>
      <c r="K508" s="180">
        <v>2</v>
      </c>
      <c r="L508" s="157" t="s">
        <v>266</v>
      </c>
      <c r="M508" s="153" t="str">
        <f t="shared" si="13"/>
        <v>X</v>
      </c>
      <c r="N508" s="153" t="s">
        <v>2742</v>
      </c>
      <c r="O508" s="180" t="s">
        <v>2743</v>
      </c>
      <c r="P508" s="153">
        <v>0</v>
      </c>
      <c r="Q508" s="153"/>
      <c r="R508" s="51"/>
      <c r="S508" s="51"/>
      <c r="T508" s="51"/>
    </row>
    <row r="509" spans="1:20" ht="63">
      <c r="A509" s="63"/>
      <c r="B509" s="72"/>
      <c r="C509" s="61" t="s">
        <v>2719</v>
      </c>
      <c r="D509" s="188" t="s">
        <v>2744</v>
      </c>
      <c r="E509" s="63" t="s">
        <v>265</v>
      </c>
      <c r="F509" s="64">
        <v>168</v>
      </c>
      <c r="G509" s="64" t="str">
        <f t="shared" si="19"/>
        <v>Đ</v>
      </c>
      <c r="H509" s="170">
        <v>715</v>
      </c>
      <c r="I509" s="179">
        <v>14</v>
      </c>
      <c r="J509" s="179">
        <v>2</v>
      </c>
      <c r="K509" s="179">
        <v>6</v>
      </c>
      <c r="L509" s="91" t="s">
        <v>266</v>
      </c>
      <c r="M509" s="63" t="str">
        <f t="shared" si="13"/>
        <v>X</v>
      </c>
      <c r="N509" s="63" t="s">
        <v>2745</v>
      </c>
      <c r="O509" s="179" t="s">
        <v>1142</v>
      </c>
      <c r="P509" s="63">
        <v>0</v>
      </c>
      <c r="Q509" s="63"/>
      <c r="R509" s="51"/>
      <c r="S509" s="51"/>
      <c r="T509" s="51"/>
    </row>
    <row r="510" spans="1:20" ht="63">
      <c r="A510" s="153"/>
      <c r="B510" s="154"/>
      <c r="C510" s="155" t="s">
        <v>2719</v>
      </c>
      <c r="D510" s="189" t="s">
        <v>2746</v>
      </c>
      <c r="E510" s="153" t="s">
        <v>265</v>
      </c>
      <c r="F510" s="64">
        <v>114</v>
      </c>
      <c r="G510" s="156" t="str">
        <f t="shared" si="19"/>
        <v>K</v>
      </c>
      <c r="H510" s="167">
        <v>500</v>
      </c>
      <c r="I510" s="180">
        <v>13</v>
      </c>
      <c r="J510" s="180">
        <v>2</v>
      </c>
      <c r="K510" s="180">
        <v>5</v>
      </c>
      <c r="L510" s="157" t="s">
        <v>266</v>
      </c>
      <c r="M510" s="153" t="str">
        <f t="shared" si="13"/>
        <v>X</v>
      </c>
      <c r="N510" s="153" t="s">
        <v>2747</v>
      </c>
      <c r="O510" s="180" t="s">
        <v>985</v>
      </c>
      <c r="P510" s="153">
        <v>0</v>
      </c>
      <c r="Q510" s="153"/>
      <c r="R510" s="51"/>
      <c r="S510" s="51"/>
      <c r="T510" s="51"/>
    </row>
    <row r="511" spans="1:20" ht="63">
      <c r="A511" s="63"/>
      <c r="B511" s="72"/>
      <c r="C511" s="61" t="s">
        <v>2719</v>
      </c>
      <c r="D511" s="188" t="s">
        <v>2748</v>
      </c>
      <c r="E511" s="63" t="s">
        <v>265</v>
      </c>
      <c r="F511" s="64">
        <v>91</v>
      </c>
      <c r="G511" s="64" t="str">
        <f t="shared" si="19"/>
        <v>K</v>
      </c>
      <c r="H511" s="170">
        <v>375</v>
      </c>
      <c r="I511" s="179">
        <v>5</v>
      </c>
      <c r="J511" s="179">
        <v>2</v>
      </c>
      <c r="K511" s="179">
        <v>2</v>
      </c>
      <c r="L511" s="91" t="s">
        <v>266</v>
      </c>
      <c r="M511" s="63" t="str">
        <f t="shared" si="13"/>
        <v>X</v>
      </c>
      <c r="N511" s="63" t="s">
        <v>2749</v>
      </c>
      <c r="O511" s="179" t="s">
        <v>985</v>
      </c>
      <c r="P511" s="63">
        <v>0</v>
      </c>
      <c r="Q511" s="63"/>
      <c r="R511" s="51"/>
      <c r="S511" s="51"/>
      <c r="T511" s="51"/>
    </row>
    <row r="512" spans="1:20" ht="63">
      <c r="A512" s="153"/>
      <c r="B512" s="154"/>
      <c r="C512" s="155" t="s">
        <v>2719</v>
      </c>
      <c r="D512" s="189" t="s">
        <v>2750</v>
      </c>
      <c r="E512" s="153" t="s">
        <v>300</v>
      </c>
      <c r="F512" s="64">
        <v>76</v>
      </c>
      <c r="G512" s="156" t="str">
        <f t="shared" si="19"/>
        <v>K</v>
      </c>
      <c r="H512" s="167">
        <v>339</v>
      </c>
      <c r="I512" s="180">
        <v>4</v>
      </c>
      <c r="J512" s="180">
        <v>1</v>
      </c>
      <c r="K512" s="180">
        <v>1</v>
      </c>
      <c r="L512" s="157" t="s">
        <v>266</v>
      </c>
      <c r="M512" s="153" t="str">
        <f t="shared" si="13"/>
        <v>X</v>
      </c>
      <c r="N512" s="153" t="s">
        <v>2751</v>
      </c>
      <c r="O512" s="180" t="s">
        <v>985</v>
      </c>
      <c r="P512" s="153">
        <v>0</v>
      </c>
      <c r="Q512" s="153"/>
      <c r="R512" s="51"/>
      <c r="S512" s="51"/>
      <c r="T512" s="51"/>
    </row>
    <row r="513" spans="1:20" ht="63">
      <c r="A513" s="63"/>
      <c r="B513" s="72"/>
      <c r="C513" s="61" t="s">
        <v>2719</v>
      </c>
      <c r="D513" s="188" t="s">
        <v>2752</v>
      </c>
      <c r="E513" s="63" t="s">
        <v>265</v>
      </c>
      <c r="F513" s="64">
        <v>97</v>
      </c>
      <c r="G513" s="64" t="str">
        <f t="shared" si="19"/>
        <v>K</v>
      </c>
      <c r="H513" s="170">
        <v>360</v>
      </c>
      <c r="I513" s="179">
        <v>3</v>
      </c>
      <c r="J513" s="179">
        <v>0</v>
      </c>
      <c r="K513" s="179">
        <v>0</v>
      </c>
      <c r="L513" s="91" t="s">
        <v>266</v>
      </c>
      <c r="M513" s="63" t="str">
        <f t="shared" ref="M513:M767" si="22">LEFT(L513,1)</f>
        <v>X</v>
      </c>
      <c r="N513" s="63" t="s">
        <v>2753</v>
      </c>
      <c r="O513" s="179" t="s">
        <v>2754</v>
      </c>
      <c r="P513" s="63">
        <v>0</v>
      </c>
      <c r="Q513" s="63"/>
      <c r="R513" s="51"/>
      <c r="S513" s="51"/>
      <c r="T513" s="51"/>
    </row>
    <row r="514" spans="1:20" ht="63">
      <c r="A514" s="153"/>
      <c r="B514" s="154"/>
      <c r="C514" s="155" t="s">
        <v>2719</v>
      </c>
      <c r="D514" s="189" t="s">
        <v>2755</v>
      </c>
      <c r="E514" s="153" t="s">
        <v>270</v>
      </c>
      <c r="F514" s="64">
        <v>186</v>
      </c>
      <c r="G514" s="156" t="str">
        <f t="shared" si="19"/>
        <v>Đ</v>
      </c>
      <c r="H514" s="167">
        <v>694</v>
      </c>
      <c r="I514" s="180">
        <v>40</v>
      </c>
      <c r="J514" s="180">
        <v>1</v>
      </c>
      <c r="K514" s="180">
        <v>6</v>
      </c>
      <c r="L514" s="157" t="s">
        <v>266</v>
      </c>
      <c r="M514" s="153" t="str">
        <f t="shared" si="22"/>
        <v>X</v>
      </c>
      <c r="N514" s="153" t="s">
        <v>2756</v>
      </c>
      <c r="O514" s="180" t="s">
        <v>2757</v>
      </c>
      <c r="P514" s="153">
        <v>0</v>
      </c>
      <c r="Q514" s="153"/>
      <c r="R514" s="51"/>
      <c r="S514" s="51"/>
      <c r="T514" s="51"/>
    </row>
    <row r="515" spans="1:20" ht="63">
      <c r="A515" s="63"/>
      <c r="B515" s="72"/>
      <c r="C515" s="61" t="s">
        <v>2719</v>
      </c>
      <c r="D515" s="188" t="s">
        <v>2758</v>
      </c>
      <c r="E515" s="63" t="s">
        <v>270</v>
      </c>
      <c r="F515" s="64">
        <v>152</v>
      </c>
      <c r="G515" s="64" t="str">
        <f t="shared" si="19"/>
        <v>Đ</v>
      </c>
      <c r="H515" s="170">
        <v>572</v>
      </c>
      <c r="I515" s="179">
        <v>27</v>
      </c>
      <c r="J515" s="179">
        <v>4</v>
      </c>
      <c r="K515" s="179">
        <v>0</v>
      </c>
      <c r="L515" s="91" t="s">
        <v>266</v>
      </c>
      <c r="M515" s="63" t="str">
        <f t="shared" si="22"/>
        <v>X</v>
      </c>
      <c r="N515" s="63" t="s">
        <v>2759</v>
      </c>
      <c r="O515" s="179" t="s">
        <v>2760</v>
      </c>
      <c r="P515" s="63">
        <v>0</v>
      </c>
      <c r="Q515" s="63"/>
      <c r="R515" s="51"/>
      <c r="S515" s="51"/>
      <c r="T515" s="51"/>
    </row>
    <row r="516" spans="1:20" ht="63">
      <c r="A516" s="153"/>
      <c r="B516" s="154"/>
      <c r="C516" s="155" t="s">
        <v>2719</v>
      </c>
      <c r="D516" s="189" t="s">
        <v>2761</v>
      </c>
      <c r="E516" s="153" t="s">
        <v>270</v>
      </c>
      <c r="F516" s="64">
        <v>181</v>
      </c>
      <c r="G516" s="156" t="str">
        <f t="shared" si="19"/>
        <v>Đ</v>
      </c>
      <c r="H516" s="167">
        <v>666</v>
      </c>
      <c r="I516" s="180">
        <v>18</v>
      </c>
      <c r="J516" s="180">
        <v>3</v>
      </c>
      <c r="K516" s="180">
        <v>3</v>
      </c>
      <c r="L516" s="157" t="s">
        <v>266</v>
      </c>
      <c r="M516" s="153" t="str">
        <f t="shared" si="22"/>
        <v>X</v>
      </c>
      <c r="N516" s="153" t="s">
        <v>2762</v>
      </c>
      <c r="O516" s="180" t="s">
        <v>1142</v>
      </c>
      <c r="P516" s="153">
        <v>0</v>
      </c>
      <c r="Q516" s="153"/>
      <c r="R516" s="51"/>
      <c r="S516" s="51"/>
      <c r="T516" s="51"/>
    </row>
    <row r="517" spans="1:20" ht="63">
      <c r="A517" s="63"/>
      <c r="B517" s="72"/>
      <c r="C517" s="61" t="s">
        <v>2719</v>
      </c>
      <c r="D517" s="188" t="s">
        <v>2763</v>
      </c>
      <c r="E517" s="63" t="s">
        <v>270</v>
      </c>
      <c r="F517" s="64">
        <v>175</v>
      </c>
      <c r="G517" s="64" t="str">
        <f t="shared" si="19"/>
        <v>Đ</v>
      </c>
      <c r="H517" s="170">
        <v>661</v>
      </c>
      <c r="I517" s="179">
        <v>18</v>
      </c>
      <c r="J517" s="179">
        <v>4</v>
      </c>
      <c r="K517" s="179">
        <v>4</v>
      </c>
      <c r="L517" s="91" t="s">
        <v>266</v>
      </c>
      <c r="M517" s="63" t="str">
        <f t="shared" si="22"/>
        <v>X</v>
      </c>
      <c r="N517" s="63" t="s">
        <v>2764</v>
      </c>
      <c r="O517" s="179" t="s">
        <v>1108</v>
      </c>
      <c r="P517" s="63">
        <v>0</v>
      </c>
      <c r="Q517" s="63"/>
      <c r="R517" s="51"/>
      <c r="S517" s="51"/>
      <c r="T517" s="51"/>
    </row>
    <row r="518" spans="1:20" ht="63">
      <c r="A518" s="153"/>
      <c r="B518" s="154"/>
      <c r="C518" s="155" t="s">
        <v>2719</v>
      </c>
      <c r="D518" s="189" t="s">
        <v>2765</v>
      </c>
      <c r="E518" s="153" t="s">
        <v>270</v>
      </c>
      <c r="F518" s="64">
        <v>179</v>
      </c>
      <c r="G518" s="156" t="str">
        <f t="shared" si="19"/>
        <v>Đ</v>
      </c>
      <c r="H518" s="167">
        <v>684</v>
      </c>
      <c r="I518" s="180">
        <v>38</v>
      </c>
      <c r="J518" s="180">
        <v>2</v>
      </c>
      <c r="K518" s="180">
        <v>3</v>
      </c>
      <c r="L518" s="157" t="s">
        <v>266</v>
      </c>
      <c r="M518" s="153" t="str">
        <f t="shared" si="22"/>
        <v>X</v>
      </c>
      <c r="N518" s="153" t="s">
        <v>2766</v>
      </c>
      <c r="O518" s="180" t="s">
        <v>1151</v>
      </c>
      <c r="P518" s="153">
        <v>0</v>
      </c>
      <c r="Q518" s="153"/>
      <c r="R518" s="51"/>
      <c r="S518" s="51"/>
      <c r="T518" s="51"/>
    </row>
    <row r="519" spans="1:20" ht="63">
      <c r="A519" s="63"/>
      <c r="B519" s="72"/>
      <c r="C519" s="61" t="s">
        <v>2719</v>
      </c>
      <c r="D519" s="188" t="s">
        <v>2767</v>
      </c>
      <c r="E519" s="63" t="s">
        <v>270</v>
      </c>
      <c r="F519" s="64">
        <v>163</v>
      </c>
      <c r="G519" s="64" t="str">
        <f t="shared" si="19"/>
        <v>Đ</v>
      </c>
      <c r="H519" s="170">
        <v>635</v>
      </c>
      <c r="I519" s="179">
        <v>30</v>
      </c>
      <c r="J519" s="179">
        <v>3</v>
      </c>
      <c r="K519" s="179">
        <v>2</v>
      </c>
      <c r="L519" s="91" t="s">
        <v>266</v>
      </c>
      <c r="M519" s="63" t="str">
        <f t="shared" si="22"/>
        <v>X</v>
      </c>
      <c r="N519" s="63" t="s">
        <v>2768</v>
      </c>
      <c r="O519" s="179" t="s">
        <v>2769</v>
      </c>
      <c r="P519" s="63">
        <v>0</v>
      </c>
      <c r="Q519" s="63"/>
      <c r="R519" s="51"/>
      <c r="S519" s="51"/>
      <c r="T519" s="51"/>
    </row>
    <row r="520" spans="1:20" ht="63">
      <c r="A520" s="153"/>
      <c r="B520" s="154"/>
      <c r="C520" s="155" t="s">
        <v>2719</v>
      </c>
      <c r="D520" s="189" t="s">
        <v>2770</v>
      </c>
      <c r="E520" s="153" t="s">
        <v>270</v>
      </c>
      <c r="F520" s="64">
        <v>186</v>
      </c>
      <c r="G520" s="156" t="str">
        <f t="shared" si="19"/>
        <v>Đ</v>
      </c>
      <c r="H520" s="167">
        <v>651</v>
      </c>
      <c r="I520" s="180">
        <v>60</v>
      </c>
      <c r="J520" s="180">
        <v>0</v>
      </c>
      <c r="K520" s="180">
        <v>9</v>
      </c>
      <c r="L520" s="157" t="s">
        <v>266</v>
      </c>
      <c r="M520" s="153" t="str">
        <f t="shared" si="22"/>
        <v>X</v>
      </c>
      <c r="N520" s="153" t="s">
        <v>2771</v>
      </c>
      <c r="O520" s="180" t="s">
        <v>1142</v>
      </c>
      <c r="P520" s="153">
        <v>0</v>
      </c>
      <c r="Q520" s="153"/>
      <c r="R520" s="51"/>
      <c r="S520" s="51"/>
      <c r="T520" s="51"/>
    </row>
    <row r="521" spans="1:20" ht="63">
      <c r="A521" s="63"/>
      <c r="B521" s="72"/>
      <c r="C521" s="61" t="s">
        <v>2719</v>
      </c>
      <c r="D521" s="188" t="s">
        <v>2772</v>
      </c>
      <c r="E521" s="63" t="s">
        <v>265</v>
      </c>
      <c r="F521" s="64">
        <v>96</v>
      </c>
      <c r="G521" s="64" t="str">
        <f t="shared" si="19"/>
        <v>K</v>
      </c>
      <c r="H521" s="170">
        <v>355</v>
      </c>
      <c r="I521" s="179">
        <v>14</v>
      </c>
      <c r="J521" s="179">
        <v>2</v>
      </c>
      <c r="K521" s="179">
        <v>5</v>
      </c>
      <c r="L521" s="91" t="s">
        <v>266</v>
      </c>
      <c r="M521" s="63" t="str">
        <f t="shared" si="22"/>
        <v>X</v>
      </c>
      <c r="N521" s="63" t="s">
        <v>2773</v>
      </c>
      <c r="O521" s="179" t="s">
        <v>1151</v>
      </c>
      <c r="P521" s="63">
        <v>0</v>
      </c>
      <c r="Q521" s="63"/>
      <c r="R521" s="51"/>
      <c r="S521" s="51"/>
      <c r="T521" s="51"/>
    </row>
    <row r="522" spans="1:20" ht="63">
      <c r="A522" s="153"/>
      <c r="B522" s="154"/>
      <c r="C522" s="155" t="s">
        <v>2719</v>
      </c>
      <c r="D522" s="189" t="s">
        <v>2774</v>
      </c>
      <c r="E522" s="153" t="s">
        <v>265</v>
      </c>
      <c r="F522" s="64">
        <v>127</v>
      </c>
      <c r="G522" s="156" t="str">
        <f t="shared" si="19"/>
        <v>K</v>
      </c>
      <c r="H522" s="167">
        <v>492</v>
      </c>
      <c r="I522" s="180">
        <v>13</v>
      </c>
      <c r="J522" s="180">
        <v>2</v>
      </c>
      <c r="K522" s="180">
        <v>2</v>
      </c>
      <c r="L522" s="157" t="s">
        <v>266</v>
      </c>
      <c r="M522" s="153" t="str">
        <f t="shared" si="22"/>
        <v>X</v>
      </c>
      <c r="N522" s="153" t="s">
        <v>2775</v>
      </c>
      <c r="O522" s="180" t="s">
        <v>2776</v>
      </c>
      <c r="P522" s="153">
        <v>0</v>
      </c>
      <c r="Q522" s="153"/>
      <c r="R522" s="51"/>
      <c r="S522" s="51"/>
      <c r="T522" s="51"/>
    </row>
    <row r="523" spans="1:20" ht="63">
      <c r="A523" s="63"/>
      <c r="B523" s="72"/>
      <c r="C523" s="61" t="s">
        <v>2719</v>
      </c>
      <c r="D523" s="188" t="s">
        <v>2777</v>
      </c>
      <c r="E523" s="63" t="s">
        <v>270</v>
      </c>
      <c r="F523" s="64">
        <v>134</v>
      </c>
      <c r="G523" s="64" t="str">
        <f t="shared" si="19"/>
        <v>K</v>
      </c>
      <c r="H523" s="170">
        <v>524</v>
      </c>
      <c r="I523" s="179">
        <v>30</v>
      </c>
      <c r="J523" s="179">
        <v>2</v>
      </c>
      <c r="K523" s="179">
        <v>5</v>
      </c>
      <c r="L523" s="91" t="s">
        <v>266</v>
      </c>
      <c r="M523" s="63" t="str">
        <f t="shared" si="22"/>
        <v>X</v>
      </c>
      <c r="N523" s="63" t="s">
        <v>2778</v>
      </c>
      <c r="O523" s="179" t="s">
        <v>2779</v>
      </c>
      <c r="P523" s="63">
        <v>0</v>
      </c>
      <c r="Q523" s="63"/>
      <c r="R523" s="51"/>
      <c r="S523" s="51"/>
      <c r="T523" s="51"/>
    </row>
    <row r="524" spans="1:20" ht="63">
      <c r="A524" s="153"/>
      <c r="B524" s="154"/>
      <c r="C524" s="155" t="s">
        <v>2719</v>
      </c>
      <c r="D524" s="189" t="s">
        <v>2780</v>
      </c>
      <c r="E524" s="153" t="s">
        <v>265</v>
      </c>
      <c r="F524" s="64">
        <v>128</v>
      </c>
      <c r="G524" s="156" t="str">
        <f t="shared" si="19"/>
        <v>K</v>
      </c>
      <c r="H524" s="167">
        <v>459</v>
      </c>
      <c r="I524" s="180">
        <v>28</v>
      </c>
      <c r="J524" s="180">
        <v>1</v>
      </c>
      <c r="K524" s="180">
        <v>3</v>
      </c>
      <c r="L524" s="157" t="s">
        <v>266</v>
      </c>
      <c r="M524" s="153" t="str">
        <f t="shared" si="22"/>
        <v>X</v>
      </c>
      <c r="N524" s="153" t="s">
        <v>2781</v>
      </c>
      <c r="O524" s="180" t="s">
        <v>2782</v>
      </c>
      <c r="P524" s="153">
        <v>0</v>
      </c>
      <c r="Q524" s="153"/>
      <c r="R524" s="51"/>
      <c r="S524" s="51"/>
      <c r="T524" s="51"/>
    </row>
    <row r="525" spans="1:20" ht="63">
      <c r="A525" s="63"/>
      <c r="B525" s="72"/>
      <c r="C525" s="61" t="s">
        <v>2719</v>
      </c>
      <c r="D525" s="188" t="s">
        <v>2783</v>
      </c>
      <c r="E525" s="63" t="s">
        <v>270</v>
      </c>
      <c r="F525" s="64">
        <v>143</v>
      </c>
      <c r="G525" s="64" t="str">
        <f t="shared" si="19"/>
        <v>K</v>
      </c>
      <c r="H525" s="170">
        <v>560</v>
      </c>
      <c r="I525" s="179">
        <v>15</v>
      </c>
      <c r="J525" s="179">
        <v>3</v>
      </c>
      <c r="K525" s="179">
        <v>1</v>
      </c>
      <c r="L525" s="91" t="s">
        <v>266</v>
      </c>
      <c r="M525" s="63" t="str">
        <f t="shared" si="22"/>
        <v>X</v>
      </c>
      <c r="N525" s="63" t="s">
        <v>2784</v>
      </c>
      <c r="O525" s="179" t="s">
        <v>2785</v>
      </c>
      <c r="P525" s="63">
        <v>0</v>
      </c>
      <c r="Q525" s="63"/>
      <c r="R525" s="51"/>
      <c r="S525" s="51"/>
      <c r="T525" s="51"/>
    </row>
    <row r="526" spans="1:20" ht="63">
      <c r="A526" s="153"/>
      <c r="B526" s="154"/>
      <c r="C526" s="155" t="s">
        <v>2719</v>
      </c>
      <c r="D526" s="189" t="s">
        <v>2786</v>
      </c>
      <c r="E526" s="153" t="s">
        <v>265</v>
      </c>
      <c r="F526" s="64">
        <v>133</v>
      </c>
      <c r="G526" s="156" t="str">
        <f t="shared" si="19"/>
        <v>K</v>
      </c>
      <c r="H526" s="167">
        <v>456</v>
      </c>
      <c r="I526" s="180">
        <v>19</v>
      </c>
      <c r="J526" s="180">
        <v>2</v>
      </c>
      <c r="K526" s="180">
        <v>4</v>
      </c>
      <c r="L526" s="157" t="s">
        <v>266</v>
      </c>
      <c r="M526" s="153" t="str">
        <f t="shared" si="22"/>
        <v>X</v>
      </c>
      <c r="N526" s="153" t="s">
        <v>2787</v>
      </c>
      <c r="O526" s="180" t="s">
        <v>953</v>
      </c>
      <c r="P526" s="153">
        <v>0</v>
      </c>
      <c r="Q526" s="153"/>
      <c r="R526" s="51"/>
      <c r="S526" s="51"/>
      <c r="T526" s="51"/>
    </row>
    <row r="527" spans="1:20" ht="63">
      <c r="A527" s="63"/>
      <c r="B527" s="72"/>
      <c r="C527" s="61" t="s">
        <v>2719</v>
      </c>
      <c r="D527" s="188" t="s">
        <v>2788</v>
      </c>
      <c r="E527" s="63" t="s">
        <v>265</v>
      </c>
      <c r="F527" s="64">
        <v>138</v>
      </c>
      <c r="G527" s="64" t="str">
        <f t="shared" si="19"/>
        <v>K</v>
      </c>
      <c r="H527" s="170">
        <v>566</v>
      </c>
      <c r="I527" s="179">
        <v>11</v>
      </c>
      <c r="J527" s="179">
        <v>1</v>
      </c>
      <c r="K527" s="179">
        <v>3</v>
      </c>
      <c r="L527" s="91" t="s">
        <v>266</v>
      </c>
      <c r="M527" s="63" t="str">
        <f t="shared" si="22"/>
        <v>X</v>
      </c>
      <c r="N527" s="63" t="s">
        <v>2789</v>
      </c>
      <c r="O527" s="179" t="s">
        <v>2790</v>
      </c>
      <c r="P527" s="63">
        <v>0</v>
      </c>
      <c r="Q527" s="63"/>
      <c r="R527" s="51"/>
      <c r="S527" s="51"/>
      <c r="T527" s="51"/>
    </row>
    <row r="528" spans="1:20" ht="63">
      <c r="A528" s="153"/>
      <c r="B528" s="154"/>
      <c r="C528" s="155" t="s">
        <v>2719</v>
      </c>
      <c r="D528" s="189" t="s">
        <v>2791</v>
      </c>
      <c r="E528" s="153" t="s">
        <v>265</v>
      </c>
      <c r="F528" s="64">
        <v>105</v>
      </c>
      <c r="G528" s="156" t="str">
        <f t="shared" si="19"/>
        <v>K</v>
      </c>
      <c r="H528" s="167">
        <v>402</v>
      </c>
      <c r="I528" s="180">
        <v>13</v>
      </c>
      <c r="J528" s="180">
        <v>1</v>
      </c>
      <c r="K528" s="180">
        <v>2</v>
      </c>
      <c r="L528" s="157" t="s">
        <v>266</v>
      </c>
      <c r="M528" s="153" t="str">
        <f t="shared" si="22"/>
        <v>X</v>
      </c>
      <c r="N528" s="153" t="s">
        <v>2792</v>
      </c>
      <c r="O528" s="180" t="s">
        <v>2793</v>
      </c>
      <c r="P528" s="153">
        <v>0</v>
      </c>
      <c r="Q528" s="153"/>
      <c r="R528" s="51"/>
      <c r="S528" s="51"/>
      <c r="T528" s="51"/>
    </row>
    <row r="529" spans="1:20" ht="63">
      <c r="A529" s="63"/>
      <c r="B529" s="72"/>
      <c r="C529" s="61" t="s">
        <v>2719</v>
      </c>
      <c r="D529" s="188" t="s">
        <v>2794</v>
      </c>
      <c r="E529" s="63" t="s">
        <v>265</v>
      </c>
      <c r="F529" s="64">
        <v>75</v>
      </c>
      <c r="G529" s="64" t="str">
        <f t="shared" si="19"/>
        <v>K</v>
      </c>
      <c r="H529" s="170">
        <v>265</v>
      </c>
      <c r="I529" s="179">
        <v>4</v>
      </c>
      <c r="J529" s="179">
        <v>1</v>
      </c>
      <c r="K529" s="179">
        <v>0</v>
      </c>
      <c r="L529" s="91" t="s">
        <v>266</v>
      </c>
      <c r="M529" s="63" t="str">
        <f t="shared" si="22"/>
        <v>X</v>
      </c>
      <c r="N529" s="63" t="s">
        <v>2795</v>
      </c>
      <c r="O529" s="179" t="s">
        <v>1017</v>
      </c>
      <c r="P529" s="63">
        <v>0</v>
      </c>
      <c r="Q529" s="63"/>
      <c r="R529" s="51"/>
      <c r="S529" s="51"/>
      <c r="T529" s="51"/>
    </row>
    <row r="530" spans="1:20" ht="63">
      <c r="A530" s="153"/>
      <c r="B530" s="154"/>
      <c r="C530" s="155" t="s">
        <v>2719</v>
      </c>
      <c r="D530" s="189" t="s">
        <v>2796</v>
      </c>
      <c r="E530" s="153" t="s">
        <v>265</v>
      </c>
      <c r="F530" s="64">
        <v>95</v>
      </c>
      <c r="G530" s="156" t="str">
        <f t="shared" si="19"/>
        <v>K</v>
      </c>
      <c r="H530" s="167">
        <v>322</v>
      </c>
      <c r="I530" s="180">
        <v>5</v>
      </c>
      <c r="J530" s="180">
        <v>1</v>
      </c>
      <c r="K530" s="180">
        <v>2</v>
      </c>
      <c r="L530" s="157" t="s">
        <v>266</v>
      </c>
      <c r="M530" s="153" t="str">
        <f t="shared" si="22"/>
        <v>X</v>
      </c>
      <c r="N530" s="153" t="s">
        <v>2797</v>
      </c>
      <c r="O530" s="180" t="s">
        <v>2798</v>
      </c>
      <c r="P530" s="153">
        <v>0</v>
      </c>
      <c r="Q530" s="153"/>
      <c r="R530" s="51"/>
      <c r="S530" s="51"/>
      <c r="T530" s="51"/>
    </row>
    <row r="531" spans="1:20" ht="63">
      <c r="A531" s="63"/>
      <c r="B531" s="72"/>
      <c r="C531" s="61" t="s">
        <v>2719</v>
      </c>
      <c r="D531" s="188" t="s">
        <v>2799</v>
      </c>
      <c r="E531" s="63" t="s">
        <v>265</v>
      </c>
      <c r="F531" s="64">
        <v>270</v>
      </c>
      <c r="G531" s="64" t="str">
        <f t="shared" si="19"/>
        <v>Đ</v>
      </c>
      <c r="H531" s="170">
        <v>929</v>
      </c>
      <c r="I531" s="179">
        <v>38</v>
      </c>
      <c r="J531" s="179">
        <v>5</v>
      </c>
      <c r="K531" s="179">
        <v>4</v>
      </c>
      <c r="L531" s="91" t="s">
        <v>266</v>
      </c>
      <c r="M531" s="63" t="str">
        <f t="shared" si="22"/>
        <v>X</v>
      </c>
      <c r="N531" s="63" t="s">
        <v>2800</v>
      </c>
      <c r="O531" s="179" t="s">
        <v>1135</v>
      </c>
      <c r="P531" s="63">
        <v>0</v>
      </c>
      <c r="Q531" s="63"/>
      <c r="R531" s="51"/>
      <c r="S531" s="51"/>
      <c r="T531" s="51"/>
    </row>
    <row r="532" spans="1:20" ht="63">
      <c r="A532" s="153"/>
      <c r="B532" s="154"/>
      <c r="C532" s="155" t="s">
        <v>2719</v>
      </c>
      <c r="D532" s="189" t="s">
        <v>2801</v>
      </c>
      <c r="E532" s="153" t="s">
        <v>270</v>
      </c>
      <c r="F532" s="64">
        <v>142</v>
      </c>
      <c r="G532" s="156" t="str">
        <f t="shared" si="19"/>
        <v>K</v>
      </c>
      <c r="H532" s="167">
        <v>518</v>
      </c>
      <c r="I532" s="180">
        <v>20</v>
      </c>
      <c r="J532" s="180">
        <v>4</v>
      </c>
      <c r="K532" s="180">
        <v>4</v>
      </c>
      <c r="L532" s="157" t="s">
        <v>266</v>
      </c>
      <c r="M532" s="153" t="str">
        <f t="shared" si="22"/>
        <v>X</v>
      </c>
      <c r="N532" s="153" t="s">
        <v>2802</v>
      </c>
      <c r="O532" s="180" t="s">
        <v>1017</v>
      </c>
      <c r="P532" s="153">
        <v>0</v>
      </c>
      <c r="Q532" s="153"/>
      <c r="R532" s="51"/>
      <c r="S532" s="51"/>
      <c r="T532" s="51"/>
    </row>
    <row r="533" spans="1:20" ht="63">
      <c r="A533" s="63"/>
      <c r="B533" s="72"/>
      <c r="C533" s="61" t="s">
        <v>2719</v>
      </c>
      <c r="D533" s="188" t="s">
        <v>2803</v>
      </c>
      <c r="E533" s="63" t="s">
        <v>265</v>
      </c>
      <c r="F533" s="64">
        <v>108</v>
      </c>
      <c r="G533" s="64" t="str">
        <f t="shared" si="19"/>
        <v>K</v>
      </c>
      <c r="H533" s="170">
        <v>373</v>
      </c>
      <c r="I533" s="179">
        <v>8</v>
      </c>
      <c r="J533" s="179">
        <v>1</v>
      </c>
      <c r="K533" s="179">
        <v>1</v>
      </c>
      <c r="L533" s="91" t="s">
        <v>266</v>
      </c>
      <c r="M533" s="63" t="str">
        <f t="shared" si="22"/>
        <v>X</v>
      </c>
      <c r="N533" s="63" t="s">
        <v>2804</v>
      </c>
      <c r="O533" s="179" t="s">
        <v>1017</v>
      </c>
      <c r="P533" s="63">
        <v>0</v>
      </c>
      <c r="Q533" s="63"/>
      <c r="R533" s="51"/>
      <c r="S533" s="51"/>
      <c r="T533" s="51"/>
    </row>
    <row r="534" spans="1:20" ht="63">
      <c r="A534" s="153"/>
      <c r="B534" s="154"/>
      <c r="C534" s="155" t="s">
        <v>2719</v>
      </c>
      <c r="D534" s="189" t="s">
        <v>2805</v>
      </c>
      <c r="E534" s="153" t="s">
        <v>265</v>
      </c>
      <c r="F534" s="64">
        <v>80</v>
      </c>
      <c r="G534" s="156" t="str">
        <f t="shared" si="19"/>
        <v>K</v>
      </c>
      <c r="H534" s="167">
        <v>290</v>
      </c>
      <c r="I534" s="180">
        <v>5</v>
      </c>
      <c r="J534" s="180">
        <v>1</v>
      </c>
      <c r="K534" s="180">
        <v>2</v>
      </c>
      <c r="L534" s="157" t="s">
        <v>266</v>
      </c>
      <c r="M534" s="153" t="str">
        <f t="shared" si="22"/>
        <v>X</v>
      </c>
      <c r="N534" s="153" t="s">
        <v>2806</v>
      </c>
      <c r="O534" s="180" t="s">
        <v>2807</v>
      </c>
      <c r="P534" s="153">
        <v>0</v>
      </c>
      <c r="Q534" s="153"/>
      <c r="R534" s="51"/>
      <c r="S534" s="51"/>
      <c r="T534" s="51"/>
    </row>
    <row r="535" spans="1:20" ht="63">
      <c r="A535" s="63"/>
      <c r="B535" s="72"/>
      <c r="C535" s="61" t="s">
        <v>2719</v>
      </c>
      <c r="D535" s="188" t="s">
        <v>2808</v>
      </c>
      <c r="E535" s="63" t="s">
        <v>265</v>
      </c>
      <c r="F535" s="64">
        <v>238</v>
      </c>
      <c r="G535" s="64" t="str">
        <f t="shared" si="19"/>
        <v>Đ</v>
      </c>
      <c r="H535" s="170">
        <v>896</v>
      </c>
      <c r="I535" s="179">
        <v>12</v>
      </c>
      <c r="J535" s="179">
        <v>3</v>
      </c>
      <c r="K535" s="179">
        <v>4</v>
      </c>
      <c r="L535" s="91" t="s">
        <v>266</v>
      </c>
      <c r="M535" s="63" t="str">
        <f t="shared" si="22"/>
        <v>X</v>
      </c>
      <c r="N535" s="63" t="s">
        <v>2809</v>
      </c>
      <c r="O535" s="179" t="s">
        <v>716</v>
      </c>
      <c r="P535" s="63">
        <v>0</v>
      </c>
      <c r="Q535" s="63"/>
      <c r="R535" s="51"/>
      <c r="S535" s="51"/>
      <c r="T535" s="51"/>
    </row>
    <row r="536" spans="1:20" ht="63">
      <c r="A536" s="153"/>
      <c r="B536" s="154"/>
      <c r="C536" s="155" t="s">
        <v>2719</v>
      </c>
      <c r="D536" s="189" t="s">
        <v>2810</v>
      </c>
      <c r="E536" s="153" t="s">
        <v>270</v>
      </c>
      <c r="F536" s="64">
        <v>150</v>
      </c>
      <c r="G536" s="156" t="str">
        <f t="shared" si="19"/>
        <v>Đ</v>
      </c>
      <c r="H536" s="167">
        <v>542</v>
      </c>
      <c r="I536" s="180">
        <v>22</v>
      </c>
      <c r="J536" s="180">
        <v>0</v>
      </c>
      <c r="K536" s="180">
        <v>4</v>
      </c>
      <c r="L536" s="157" t="s">
        <v>266</v>
      </c>
      <c r="M536" s="153" t="str">
        <f t="shared" si="22"/>
        <v>X</v>
      </c>
      <c r="N536" s="153" t="s">
        <v>2811</v>
      </c>
      <c r="O536" s="180" t="s">
        <v>1415</v>
      </c>
      <c r="P536" s="153">
        <v>0</v>
      </c>
      <c r="Q536" s="153"/>
      <c r="R536" s="51"/>
      <c r="S536" s="51"/>
      <c r="T536" s="51"/>
    </row>
    <row r="537" spans="1:20" ht="63">
      <c r="A537" s="63"/>
      <c r="B537" s="72"/>
      <c r="C537" s="61" t="s">
        <v>2719</v>
      </c>
      <c r="D537" s="188" t="s">
        <v>2812</v>
      </c>
      <c r="E537" s="63" t="s">
        <v>265</v>
      </c>
      <c r="F537" s="64">
        <v>189</v>
      </c>
      <c r="G537" s="64" t="str">
        <f t="shared" si="19"/>
        <v>Đ</v>
      </c>
      <c r="H537" s="170">
        <v>774</v>
      </c>
      <c r="I537" s="179">
        <v>48</v>
      </c>
      <c r="J537" s="179">
        <v>3</v>
      </c>
      <c r="K537" s="179">
        <v>3</v>
      </c>
      <c r="L537" s="91" t="s">
        <v>266</v>
      </c>
      <c r="M537" s="63" t="str">
        <f t="shared" si="22"/>
        <v>X</v>
      </c>
      <c r="N537" s="63" t="s">
        <v>2813</v>
      </c>
      <c r="O537" s="179" t="s">
        <v>2814</v>
      </c>
      <c r="P537" s="63">
        <v>0</v>
      </c>
      <c r="Q537" s="63"/>
      <c r="R537" s="51"/>
      <c r="S537" s="51"/>
      <c r="T537" s="51"/>
    </row>
    <row r="538" spans="1:20" ht="63">
      <c r="A538" s="153"/>
      <c r="B538" s="154"/>
      <c r="C538" s="155" t="s">
        <v>2719</v>
      </c>
      <c r="D538" s="189" t="s">
        <v>2815</v>
      </c>
      <c r="E538" s="153" t="s">
        <v>265</v>
      </c>
      <c r="F538" s="191">
        <v>131</v>
      </c>
      <c r="G538" s="156" t="str">
        <f t="shared" si="19"/>
        <v>K</v>
      </c>
      <c r="H538" s="167">
        <v>460</v>
      </c>
      <c r="I538" s="180">
        <v>12</v>
      </c>
      <c r="J538" s="180">
        <v>1</v>
      </c>
      <c r="K538" s="180">
        <v>2</v>
      </c>
      <c r="L538" s="157" t="s">
        <v>266</v>
      </c>
      <c r="M538" s="153" t="str">
        <f t="shared" si="22"/>
        <v>X</v>
      </c>
      <c r="N538" s="153" t="s">
        <v>2816</v>
      </c>
      <c r="O538" s="180" t="s">
        <v>1017</v>
      </c>
      <c r="P538" s="153">
        <v>0</v>
      </c>
      <c r="Q538" s="153"/>
      <c r="R538" s="51"/>
      <c r="S538" s="51"/>
      <c r="T538" s="51"/>
    </row>
    <row r="539" spans="1:20" ht="63">
      <c r="A539" s="63"/>
      <c r="B539" s="72"/>
      <c r="C539" s="61" t="s">
        <v>2719</v>
      </c>
      <c r="D539" s="188" t="s">
        <v>2817</v>
      </c>
      <c r="E539" s="63" t="s">
        <v>265</v>
      </c>
      <c r="F539" s="191">
        <v>188</v>
      </c>
      <c r="G539" s="64" t="str">
        <f t="shared" si="19"/>
        <v>Đ</v>
      </c>
      <c r="H539" s="170">
        <v>748</v>
      </c>
      <c r="I539" s="179">
        <v>41</v>
      </c>
      <c r="J539" s="179">
        <v>3</v>
      </c>
      <c r="K539" s="179">
        <v>1</v>
      </c>
      <c r="L539" s="91" t="s">
        <v>266</v>
      </c>
      <c r="M539" s="63" t="str">
        <f t="shared" si="22"/>
        <v>X</v>
      </c>
      <c r="N539" s="63" t="s">
        <v>2818</v>
      </c>
      <c r="O539" s="179" t="s">
        <v>1151</v>
      </c>
      <c r="P539" s="63">
        <v>0</v>
      </c>
      <c r="Q539" s="63"/>
      <c r="R539" s="51"/>
      <c r="S539" s="51"/>
      <c r="T539" s="51"/>
    </row>
    <row r="540" spans="1:20" ht="63">
      <c r="A540" s="153"/>
      <c r="B540" s="154"/>
      <c r="C540" s="155" t="s">
        <v>2719</v>
      </c>
      <c r="D540" s="189" t="s">
        <v>2819</v>
      </c>
      <c r="E540" s="153" t="s">
        <v>265</v>
      </c>
      <c r="F540" s="191">
        <v>182</v>
      </c>
      <c r="G540" s="156" t="str">
        <f t="shared" si="19"/>
        <v>Đ</v>
      </c>
      <c r="H540" s="167">
        <v>736</v>
      </c>
      <c r="I540" s="180">
        <v>112</v>
      </c>
      <c r="J540" s="180">
        <v>2</v>
      </c>
      <c r="K540" s="180">
        <v>2</v>
      </c>
      <c r="L540" s="157" t="s">
        <v>266</v>
      </c>
      <c r="M540" s="153" t="str">
        <f t="shared" si="22"/>
        <v>X</v>
      </c>
      <c r="N540" s="153" t="s">
        <v>2820</v>
      </c>
      <c r="O540" s="180" t="s">
        <v>2647</v>
      </c>
      <c r="P540" s="153">
        <v>0</v>
      </c>
      <c r="Q540" s="153"/>
      <c r="R540" s="51"/>
      <c r="S540" s="51"/>
      <c r="T540" s="51"/>
    </row>
    <row r="541" spans="1:20" ht="63">
      <c r="A541" s="63"/>
      <c r="B541" s="72"/>
      <c r="C541" s="61" t="s">
        <v>2719</v>
      </c>
      <c r="D541" s="188" t="s">
        <v>2821</v>
      </c>
      <c r="E541" s="63" t="s">
        <v>265</v>
      </c>
      <c r="F541" s="64">
        <v>195</v>
      </c>
      <c r="G541" s="64" t="str">
        <f t="shared" si="19"/>
        <v>Đ</v>
      </c>
      <c r="H541" s="170">
        <v>788</v>
      </c>
      <c r="I541" s="179">
        <v>26</v>
      </c>
      <c r="J541" s="179">
        <v>3</v>
      </c>
      <c r="K541" s="179">
        <v>2</v>
      </c>
      <c r="L541" s="91" t="s">
        <v>266</v>
      </c>
      <c r="M541" s="63" t="str">
        <f t="shared" si="22"/>
        <v>X</v>
      </c>
      <c r="N541" s="63" t="s">
        <v>2822</v>
      </c>
      <c r="O541" s="179" t="s">
        <v>2823</v>
      </c>
      <c r="P541" s="63">
        <v>0</v>
      </c>
      <c r="Q541" s="63"/>
      <c r="R541" s="51"/>
      <c r="S541" s="51"/>
      <c r="T541" s="51"/>
    </row>
    <row r="542" spans="1:20" ht="63">
      <c r="A542" s="153"/>
      <c r="B542" s="154"/>
      <c r="C542" s="155" t="s">
        <v>2719</v>
      </c>
      <c r="D542" s="189" t="s">
        <v>2824</v>
      </c>
      <c r="E542" s="153" t="s">
        <v>265</v>
      </c>
      <c r="F542" s="64">
        <v>125</v>
      </c>
      <c r="G542" s="156" t="str">
        <f t="shared" si="19"/>
        <v>K</v>
      </c>
      <c r="H542" s="167">
        <v>448</v>
      </c>
      <c r="I542" s="180">
        <v>22</v>
      </c>
      <c r="J542" s="180">
        <v>1</v>
      </c>
      <c r="K542" s="180">
        <v>2</v>
      </c>
      <c r="L542" s="157" t="s">
        <v>266</v>
      </c>
      <c r="M542" s="153" t="str">
        <f t="shared" si="22"/>
        <v>X</v>
      </c>
      <c r="N542" s="153" t="s">
        <v>2825</v>
      </c>
      <c r="O542" s="180" t="s">
        <v>2826</v>
      </c>
      <c r="P542" s="153">
        <v>0</v>
      </c>
      <c r="Q542" s="153"/>
      <c r="R542" s="51"/>
      <c r="S542" s="51"/>
      <c r="T542" s="51"/>
    </row>
    <row r="543" spans="1:20" ht="63">
      <c r="A543" s="63"/>
      <c r="B543" s="72"/>
      <c r="C543" s="61" t="s">
        <v>2719</v>
      </c>
      <c r="D543" s="188" t="s">
        <v>2827</v>
      </c>
      <c r="E543" s="63" t="s">
        <v>265</v>
      </c>
      <c r="F543" s="64">
        <v>75</v>
      </c>
      <c r="G543" s="64" t="str">
        <f t="shared" si="19"/>
        <v>K</v>
      </c>
      <c r="H543" s="170">
        <v>276</v>
      </c>
      <c r="I543" s="179">
        <v>12</v>
      </c>
      <c r="J543" s="179">
        <v>1</v>
      </c>
      <c r="K543" s="179">
        <v>1</v>
      </c>
      <c r="L543" s="91" t="s">
        <v>266</v>
      </c>
      <c r="M543" s="63" t="str">
        <f t="shared" si="22"/>
        <v>X</v>
      </c>
      <c r="N543" s="63" t="s">
        <v>2828</v>
      </c>
      <c r="O543" s="179" t="s">
        <v>2667</v>
      </c>
      <c r="P543" s="63">
        <v>0</v>
      </c>
      <c r="Q543" s="63"/>
      <c r="R543" s="51"/>
      <c r="S543" s="51"/>
      <c r="T543" s="51"/>
    </row>
    <row r="544" spans="1:20" ht="63">
      <c r="A544" s="153"/>
      <c r="B544" s="154"/>
      <c r="C544" s="155" t="s">
        <v>2719</v>
      </c>
      <c r="D544" s="189" t="s">
        <v>2829</v>
      </c>
      <c r="E544" s="153" t="s">
        <v>265</v>
      </c>
      <c r="F544" s="64">
        <v>194</v>
      </c>
      <c r="G544" s="156" t="str">
        <f t="shared" si="19"/>
        <v>Đ</v>
      </c>
      <c r="H544" s="167">
        <v>773</v>
      </c>
      <c r="I544" s="180">
        <v>67</v>
      </c>
      <c r="J544" s="180">
        <v>2</v>
      </c>
      <c r="K544" s="180">
        <v>5</v>
      </c>
      <c r="L544" s="157" t="s">
        <v>266</v>
      </c>
      <c r="M544" s="153" t="str">
        <f t="shared" si="22"/>
        <v>X</v>
      </c>
      <c r="N544" s="153" t="s">
        <v>2830</v>
      </c>
      <c r="O544" s="180" t="s">
        <v>2831</v>
      </c>
      <c r="P544" s="153">
        <v>0</v>
      </c>
      <c r="Q544" s="153"/>
      <c r="R544" s="51"/>
      <c r="S544" s="51"/>
      <c r="T544" s="51"/>
    </row>
    <row r="545" spans="1:20" ht="63">
      <c r="A545" s="63"/>
      <c r="B545" s="72"/>
      <c r="C545" s="61" t="s">
        <v>2719</v>
      </c>
      <c r="D545" s="188" t="s">
        <v>2832</v>
      </c>
      <c r="E545" s="63" t="s">
        <v>265</v>
      </c>
      <c r="F545" s="64">
        <v>152</v>
      </c>
      <c r="G545" s="64" t="str">
        <f t="shared" si="19"/>
        <v>Đ</v>
      </c>
      <c r="H545" s="170">
        <v>584</v>
      </c>
      <c r="I545" s="179">
        <v>41</v>
      </c>
      <c r="J545" s="179">
        <v>2</v>
      </c>
      <c r="K545" s="179">
        <v>5</v>
      </c>
      <c r="L545" s="91" t="s">
        <v>266</v>
      </c>
      <c r="M545" s="63" t="str">
        <f t="shared" si="22"/>
        <v>X</v>
      </c>
      <c r="N545" s="63" t="s">
        <v>2833</v>
      </c>
      <c r="O545" s="179" t="s">
        <v>2727</v>
      </c>
      <c r="P545" s="63">
        <v>0</v>
      </c>
      <c r="Q545" s="63"/>
      <c r="R545" s="51"/>
      <c r="S545" s="51"/>
      <c r="T545" s="51"/>
    </row>
    <row r="546" spans="1:20" ht="63">
      <c r="A546" s="153"/>
      <c r="B546" s="154"/>
      <c r="C546" s="155" t="s">
        <v>2719</v>
      </c>
      <c r="D546" s="189" t="s">
        <v>2834</v>
      </c>
      <c r="E546" s="153" t="s">
        <v>265</v>
      </c>
      <c r="F546" s="64">
        <v>144</v>
      </c>
      <c r="G546" s="156" t="str">
        <f t="shared" si="19"/>
        <v>K</v>
      </c>
      <c r="H546" s="167">
        <v>532</v>
      </c>
      <c r="I546" s="180">
        <v>24</v>
      </c>
      <c r="J546" s="180">
        <v>3</v>
      </c>
      <c r="K546" s="180">
        <v>2</v>
      </c>
      <c r="L546" s="157" t="s">
        <v>266</v>
      </c>
      <c r="M546" s="153" t="str">
        <f t="shared" si="22"/>
        <v>X</v>
      </c>
      <c r="N546" s="153" t="s">
        <v>2835</v>
      </c>
      <c r="O546" s="180" t="s">
        <v>2836</v>
      </c>
      <c r="P546" s="153">
        <v>0</v>
      </c>
      <c r="Q546" s="153"/>
      <c r="R546" s="51"/>
      <c r="S546" s="51"/>
      <c r="T546" s="51"/>
    </row>
    <row r="547" spans="1:20" ht="63">
      <c r="A547" s="63"/>
      <c r="B547" s="72"/>
      <c r="C547" s="61" t="s">
        <v>2719</v>
      </c>
      <c r="D547" s="188" t="s">
        <v>2837</v>
      </c>
      <c r="E547" s="63" t="s">
        <v>270</v>
      </c>
      <c r="F547" s="64">
        <v>225</v>
      </c>
      <c r="G547" s="64" t="str">
        <f t="shared" si="19"/>
        <v>Đ</v>
      </c>
      <c r="H547" s="170">
        <v>923</v>
      </c>
      <c r="I547" s="179">
        <v>21</v>
      </c>
      <c r="J547" s="179">
        <v>2</v>
      </c>
      <c r="K547" s="179">
        <v>3</v>
      </c>
      <c r="L547" s="91" t="s">
        <v>266</v>
      </c>
      <c r="M547" s="63" t="str">
        <f t="shared" si="22"/>
        <v>X</v>
      </c>
      <c r="N547" s="63" t="s">
        <v>2838</v>
      </c>
      <c r="O547" s="179" t="s">
        <v>2839</v>
      </c>
      <c r="P547" s="63">
        <v>0</v>
      </c>
      <c r="Q547" s="63"/>
      <c r="R547" s="51"/>
      <c r="S547" s="51"/>
      <c r="T547" s="51"/>
    </row>
    <row r="548" spans="1:20" ht="47.25">
      <c r="A548" s="162">
        <f>IF(LEN(B548)=0,"",SUBTOTAL(3,$B$3:B548))</f>
        <v>18</v>
      </c>
      <c r="B548" s="163" t="s">
        <v>2840</v>
      </c>
      <c r="C548" s="155" t="s">
        <v>2840</v>
      </c>
      <c r="D548" s="164" t="s">
        <v>2841</v>
      </c>
      <c r="E548" s="153" t="s">
        <v>270</v>
      </c>
      <c r="F548" s="64">
        <v>225</v>
      </c>
      <c r="G548" s="156" t="str">
        <f t="shared" si="19"/>
        <v>Đ</v>
      </c>
      <c r="H548" s="192">
        <v>680</v>
      </c>
      <c r="I548" s="153">
        <v>7</v>
      </c>
      <c r="J548" s="158">
        <v>2</v>
      </c>
      <c r="K548" s="158">
        <v>4</v>
      </c>
      <c r="L548" s="153" t="s">
        <v>2842</v>
      </c>
      <c r="M548" s="153" t="str">
        <f t="shared" si="22"/>
        <v>X</v>
      </c>
      <c r="N548" s="153" t="s">
        <v>2843</v>
      </c>
      <c r="O548" s="153" t="s">
        <v>2844</v>
      </c>
      <c r="P548" s="153">
        <v>0</v>
      </c>
      <c r="Q548" s="153"/>
      <c r="R548" s="51"/>
      <c r="S548" s="51"/>
      <c r="T548" s="51"/>
    </row>
    <row r="549" spans="1:20" ht="47.25">
      <c r="A549" s="63"/>
      <c r="B549" s="72"/>
      <c r="C549" s="61" t="s">
        <v>2840</v>
      </c>
      <c r="D549" s="62" t="s">
        <v>2845</v>
      </c>
      <c r="E549" s="63" t="s">
        <v>270</v>
      </c>
      <c r="F549" s="192">
        <v>195</v>
      </c>
      <c r="G549" s="64" t="str">
        <f t="shared" si="19"/>
        <v>Đ</v>
      </c>
      <c r="H549" s="192">
        <v>760</v>
      </c>
      <c r="I549" s="63">
        <v>4</v>
      </c>
      <c r="J549" s="65">
        <v>3</v>
      </c>
      <c r="K549" s="65">
        <v>4</v>
      </c>
      <c r="L549" s="63" t="s">
        <v>2846</v>
      </c>
      <c r="M549" s="63" t="str">
        <f t="shared" si="22"/>
        <v>X</v>
      </c>
      <c r="N549" s="63" t="s">
        <v>2847</v>
      </c>
      <c r="O549" s="63" t="s">
        <v>1369</v>
      </c>
      <c r="P549" s="63">
        <v>0</v>
      </c>
      <c r="Q549" s="63"/>
      <c r="R549" s="51"/>
      <c r="S549" s="51"/>
      <c r="T549" s="51"/>
    </row>
    <row r="550" spans="1:20" ht="63">
      <c r="A550" s="153"/>
      <c r="B550" s="154"/>
      <c r="C550" s="155" t="s">
        <v>2840</v>
      </c>
      <c r="D550" s="164" t="s">
        <v>2848</v>
      </c>
      <c r="E550" s="153" t="s">
        <v>270</v>
      </c>
      <c r="F550" s="192">
        <v>149</v>
      </c>
      <c r="G550" s="156" t="str">
        <f t="shared" si="19"/>
        <v>K</v>
      </c>
      <c r="H550" s="192">
        <v>622</v>
      </c>
      <c r="I550" s="153">
        <v>7</v>
      </c>
      <c r="J550" s="158">
        <v>2</v>
      </c>
      <c r="K550" s="158">
        <v>4</v>
      </c>
      <c r="L550" s="153" t="s">
        <v>2849</v>
      </c>
      <c r="M550" s="153" t="str">
        <f t="shared" si="22"/>
        <v>X</v>
      </c>
      <c r="N550" s="153" t="s">
        <v>2850</v>
      </c>
      <c r="O550" s="153" t="s">
        <v>1369</v>
      </c>
      <c r="P550" s="153">
        <v>0</v>
      </c>
      <c r="Q550" s="153"/>
      <c r="R550" s="51"/>
      <c r="S550" s="51"/>
      <c r="T550" s="51"/>
    </row>
    <row r="551" spans="1:20" ht="78.75">
      <c r="A551" s="63"/>
      <c r="B551" s="72"/>
      <c r="C551" s="61" t="s">
        <v>2840</v>
      </c>
      <c r="D551" s="62" t="s">
        <v>2851</v>
      </c>
      <c r="E551" s="63" t="s">
        <v>270</v>
      </c>
      <c r="F551" s="192">
        <v>201</v>
      </c>
      <c r="G551" s="64" t="str">
        <f t="shared" si="19"/>
        <v>Đ</v>
      </c>
      <c r="H551" s="192">
        <v>833</v>
      </c>
      <c r="I551" s="63">
        <v>11</v>
      </c>
      <c r="J551" s="65">
        <v>0</v>
      </c>
      <c r="K551" s="65">
        <v>7</v>
      </c>
      <c r="L551" s="63" t="s">
        <v>2842</v>
      </c>
      <c r="M551" s="63" t="str">
        <f t="shared" si="22"/>
        <v>X</v>
      </c>
      <c r="N551" s="63" t="s">
        <v>2852</v>
      </c>
      <c r="O551" s="63" t="s">
        <v>2853</v>
      </c>
      <c r="P551" s="63">
        <v>0</v>
      </c>
      <c r="Q551" s="63"/>
      <c r="R551" s="51"/>
      <c r="S551" s="51"/>
      <c r="T551" s="51"/>
    </row>
    <row r="552" spans="1:20" ht="78.75">
      <c r="A552" s="153"/>
      <c r="B552" s="154"/>
      <c r="C552" s="155" t="s">
        <v>2840</v>
      </c>
      <c r="D552" s="164" t="s">
        <v>2854</v>
      </c>
      <c r="E552" s="153" t="s">
        <v>270</v>
      </c>
      <c r="F552" s="192">
        <v>208</v>
      </c>
      <c r="G552" s="156" t="str">
        <f t="shared" si="19"/>
        <v>Đ</v>
      </c>
      <c r="H552" s="192">
        <v>849</v>
      </c>
      <c r="I552" s="153">
        <v>8</v>
      </c>
      <c r="J552" s="158">
        <v>0</v>
      </c>
      <c r="K552" s="158">
        <v>3</v>
      </c>
      <c r="L552" s="153" t="s">
        <v>274</v>
      </c>
      <c r="M552" s="153" t="str">
        <f t="shared" si="22"/>
        <v>X</v>
      </c>
      <c r="N552" s="153" t="s">
        <v>2855</v>
      </c>
      <c r="O552" s="153" t="s">
        <v>968</v>
      </c>
      <c r="P552" s="153">
        <v>0</v>
      </c>
      <c r="Q552" s="153"/>
      <c r="R552" s="51"/>
      <c r="S552" s="51"/>
      <c r="T552" s="51"/>
    </row>
    <row r="553" spans="1:20" ht="78.75">
      <c r="A553" s="63"/>
      <c r="B553" s="72"/>
      <c r="C553" s="61" t="s">
        <v>2840</v>
      </c>
      <c r="D553" s="62" t="s">
        <v>2856</v>
      </c>
      <c r="E553" s="63" t="s">
        <v>270</v>
      </c>
      <c r="F553" s="192">
        <v>250</v>
      </c>
      <c r="G553" s="64" t="str">
        <f t="shared" si="19"/>
        <v>Đ</v>
      </c>
      <c r="H553" s="192">
        <v>1077</v>
      </c>
      <c r="I553" s="63">
        <v>6</v>
      </c>
      <c r="J553" s="65">
        <v>1</v>
      </c>
      <c r="K553" s="65">
        <v>4</v>
      </c>
      <c r="L553" s="63" t="s">
        <v>2849</v>
      </c>
      <c r="M553" s="63" t="str">
        <f t="shared" si="22"/>
        <v>X</v>
      </c>
      <c r="N553" s="63" t="s">
        <v>2857</v>
      </c>
      <c r="O553" s="63" t="s">
        <v>2858</v>
      </c>
      <c r="P553" s="63">
        <v>0</v>
      </c>
      <c r="Q553" s="63"/>
      <c r="R553" s="51"/>
      <c r="S553" s="51"/>
      <c r="T553" s="51"/>
    </row>
    <row r="554" spans="1:20" ht="78.75">
      <c r="A554" s="153"/>
      <c r="B554" s="154"/>
      <c r="C554" s="155" t="s">
        <v>2840</v>
      </c>
      <c r="D554" s="164" t="s">
        <v>2859</v>
      </c>
      <c r="E554" s="153" t="s">
        <v>270</v>
      </c>
      <c r="F554" s="192">
        <v>134</v>
      </c>
      <c r="G554" s="156" t="str">
        <f t="shared" si="19"/>
        <v>K</v>
      </c>
      <c r="H554" s="192">
        <v>612</v>
      </c>
      <c r="I554" s="153">
        <v>6</v>
      </c>
      <c r="J554" s="158">
        <v>3</v>
      </c>
      <c r="K554" s="158">
        <v>4</v>
      </c>
      <c r="L554" s="153" t="s">
        <v>2860</v>
      </c>
      <c r="M554" s="153" t="str">
        <f t="shared" si="22"/>
        <v>X</v>
      </c>
      <c r="N554" s="153" t="s">
        <v>2861</v>
      </c>
      <c r="O554" s="153" t="s">
        <v>2862</v>
      </c>
      <c r="P554" s="153">
        <v>0</v>
      </c>
      <c r="Q554" s="153"/>
      <c r="R554" s="51"/>
      <c r="S554" s="51"/>
      <c r="T554" s="51"/>
    </row>
    <row r="555" spans="1:20" ht="78.75">
      <c r="A555" s="63"/>
      <c r="B555" s="72"/>
      <c r="C555" s="61" t="s">
        <v>2840</v>
      </c>
      <c r="D555" s="62" t="s">
        <v>2863</v>
      </c>
      <c r="E555" s="63" t="s">
        <v>270</v>
      </c>
      <c r="F555" s="192">
        <v>376</v>
      </c>
      <c r="G555" s="64" t="str">
        <f t="shared" si="19"/>
        <v>Đ</v>
      </c>
      <c r="H555" s="192">
        <v>1466</v>
      </c>
      <c r="I555" s="63">
        <v>20</v>
      </c>
      <c r="J555" s="65">
        <v>4</v>
      </c>
      <c r="K555" s="65">
        <v>12</v>
      </c>
      <c r="L555" s="63" t="s">
        <v>2864</v>
      </c>
      <c r="M555" s="63" t="str">
        <f t="shared" si="22"/>
        <v>X</v>
      </c>
      <c r="N555" s="63" t="s">
        <v>2865</v>
      </c>
      <c r="O555" s="63" t="s">
        <v>2866</v>
      </c>
      <c r="P555" s="63">
        <v>0</v>
      </c>
      <c r="Q555" s="63"/>
      <c r="R555" s="51"/>
      <c r="S555" s="51"/>
      <c r="T555" s="51"/>
    </row>
    <row r="556" spans="1:20" ht="63">
      <c r="A556" s="153"/>
      <c r="B556" s="154"/>
      <c r="C556" s="155" t="s">
        <v>2840</v>
      </c>
      <c r="D556" s="164" t="s">
        <v>2867</v>
      </c>
      <c r="E556" s="153" t="s">
        <v>270</v>
      </c>
      <c r="F556" s="192">
        <v>363</v>
      </c>
      <c r="G556" s="156" t="str">
        <f t="shared" si="19"/>
        <v>Đ</v>
      </c>
      <c r="H556" s="192">
        <v>1536</v>
      </c>
      <c r="I556" s="153">
        <v>10</v>
      </c>
      <c r="J556" s="158">
        <v>5</v>
      </c>
      <c r="K556" s="158">
        <v>9</v>
      </c>
      <c r="L556" s="153" t="s">
        <v>1270</v>
      </c>
      <c r="M556" s="153" t="str">
        <f t="shared" si="22"/>
        <v>X</v>
      </c>
      <c r="N556" s="153" t="s">
        <v>2868</v>
      </c>
      <c r="O556" s="153" t="s">
        <v>2866</v>
      </c>
      <c r="P556" s="153">
        <v>0</v>
      </c>
      <c r="Q556" s="153"/>
      <c r="R556" s="51"/>
      <c r="S556" s="51"/>
      <c r="T556" s="51"/>
    </row>
    <row r="557" spans="1:20" ht="31.5">
      <c r="A557" s="63"/>
      <c r="B557" s="72"/>
      <c r="C557" s="61" t="s">
        <v>2840</v>
      </c>
      <c r="D557" s="62" t="s">
        <v>2869</v>
      </c>
      <c r="E557" s="63" t="s">
        <v>270</v>
      </c>
      <c r="F557" s="192">
        <v>327</v>
      </c>
      <c r="G557" s="64" t="str">
        <f t="shared" si="19"/>
        <v>Đ</v>
      </c>
      <c r="H557" s="192">
        <v>1366</v>
      </c>
      <c r="I557" s="63">
        <v>11</v>
      </c>
      <c r="J557" s="65">
        <v>7</v>
      </c>
      <c r="K557" s="65">
        <v>10</v>
      </c>
      <c r="L557" s="63" t="s">
        <v>2870</v>
      </c>
      <c r="M557" s="63" t="str">
        <f t="shared" si="22"/>
        <v>X</v>
      </c>
      <c r="N557" s="63" t="s">
        <v>2871</v>
      </c>
      <c r="O557" s="63" t="s">
        <v>2872</v>
      </c>
      <c r="P557" s="63">
        <v>0</v>
      </c>
      <c r="Q557" s="63"/>
      <c r="R557" s="51"/>
      <c r="S557" s="51"/>
      <c r="T557" s="51"/>
    </row>
    <row r="558" spans="1:20" ht="31.5">
      <c r="A558" s="153"/>
      <c r="B558" s="154"/>
      <c r="C558" s="155" t="s">
        <v>2840</v>
      </c>
      <c r="D558" s="164" t="s">
        <v>2873</v>
      </c>
      <c r="E558" s="153" t="s">
        <v>270</v>
      </c>
      <c r="F558" s="192">
        <v>358</v>
      </c>
      <c r="G558" s="156" t="str">
        <f t="shared" si="19"/>
        <v>Đ</v>
      </c>
      <c r="H558" s="192">
        <v>1542</v>
      </c>
      <c r="I558" s="153">
        <v>2</v>
      </c>
      <c r="J558" s="158">
        <v>0</v>
      </c>
      <c r="K558" s="158">
        <v>8</v>
      </c>
      <c r="L558" s="153" t="s">
        <v>2874</v>
      </c>
      <c r="M558" s="153" t="str">
        <f t="shared" si="22"/>
        <v>X</v>
      </c>
      <c r="N558" s="153" t="s">
        <v>2875</v>
      </c>
      <c r="O558" s="153" t="s">
        <v>2640</v>
      </c>
      <c r="P558" s="153">
        <v>0</v>
      </c>
      <c r="Q558" s="153"/>
      <c r="R558" s="51"/>
      <c r="S558" s="51"/>
      <c r="T558" s="51"/>
    </row>
    <row r="559" spans="1:20" ht="31.5">
      <c r="A559" s="63"/>
      <c r="B559" s="72"/>
      <c r="C559" s="61" t="s">
        <v>2840</v>
      </c>
      <c r="D559" s="62" t="s">
        <v>2876</v>
      </c>
      <c r="E559" s="63" t="s">
        <v>270</v>
      </c>
      <c r="F559" s="192">
        <v>263</v>
      </c>
      <c r="G559" s="64" t="str">
        <f t="shared" si="19"/>
        <v>Đ</v>
      </c>
      <c r="H559" s="192">
        <v>1324</v>
      </c>
      <c r="I559" s="63">
        <v>5</v>
      </c>
      <c r="J559" s="65">
        <v>5</v>
      </c>
      <c r="K559" s="65">
        <v>8</v>
      </c>
      <c r="L559" s="63" t="s">
        <v>2877</v>
      </c>
      <c r="M559" s="63" t="str">
        <f t="shared" si="22"/>
        <v>X</v>
      </c>
      <c r="N559" s="63" t="s">
        <v>2878</v>
      </c>
      <c r="O559" s="63" t="s">
        <v>2879</v>
      </c>
      <c r="P559" s="63">
        <v>0</v>
      </c>
      <c r="Q559" s="63"/>
      <c r="R559" s="51"/>
      <c r="S559" s="51"/>
      <c r="T559" s="51"/>
    </row>
    <row r="560" spans="1:20" ht="31.5">
      <c r="A560" s="153"/>
      <c r="B560" s="154"/>
      <c r="C560" s="155" t="s">
        <v>2840</v>
      </c>
      <c r="D560" s="164" t="s">
        <v>2880</v>
      </c>
      <c r="E560" s="153" t="s">
        <v>270</v>
      </c>
      <c r="F560" s="192">
        <v>195</v>
      </c>
      <c r="G560" s="156" t="str">
        <f t="shared" si="19"/>
        <v>Đ</v>
      </c>
      <c r="H560" s="192">
        <v>901</v>
      </c>
      <c r="I560" s="153">
        <v>0</v>
      </c>
      <c r="J560" s="158">
        <v>1</v>
      </c>
      <c r="K560" s="158">
        <v>3</v>
      </c>
      <c r="L560" s="153" t="s">
        <v>778</v>
      </c>
      <c r="M560" s="153" t="str">
        <f t="shared" si="22"/>
        <v>X</v>
      </c>
      <c r="N560" s="153" t="s">
        <v>2881</v>
      </c>
      <c r="O560" s="153" t="s">
        <v>2882</v>
      </c>
      <c r="P560" s="153">
        <v>0</v>
      </c>
      <c r="Q560" s="153"/>
      <c r="R560" s="51"/>
      <c r="S560" s="51"/>
      <c r="T560" s="51"/>
    </row>
    <row r="561" spans="1:20" ht="31.5">
      <c r="A561" s="63"/>
      <c r="B561" s="72"/>
      <c r="C561" s="61" t="s">
        <v>2840</v>
      </c>
      <c r="D561" s="62" t="s">
        <v>2883</v>
      </c>
      <c r="E561" s="63" t="s">
        <v>270</v>
      </c>
      <c r="F561" s="192">
        <v>186</v>
      </c>
      <c r="G561" s="64" t="str">
        <f t="shared" si="19"/>
        <v>Đ</v>
      </c>
      <c r="H561" s="192">
        <v>890</v>
      </c>
      <c r="I561" s="63">
        <v>2</v>
      </c>
      <c r="J561" s="65">
        <v>2</v>
      </c>
      <c r="K561" s="65">
        <v>5</v>
      </c>
      <c r="L561" s="63" t="s">
        <v>2884</v>
      </c>
      <c r="M561" s="63" t="str">
        <f t="shared" si="22"/>
        <v>X</v>
      </c>
      <c r="N561" s="63" t="s">
        <v>2885</v>
      </c>
      <c r="O561" s="63" t="s">
        <v>1399</v>
      </c>
      <c r="P561" s="63">
        <v>0</v>
      </c>
      <c r="Q561" s="63"/>
      <c r="R561" s="51"/>
      <c r="S561" s="51"/>
      <c r="T561" s="51"/>
    </row>
    <row r="562" spans="1:20" ht="31.5">
      <c r="A562" s="153"/>
      <c r="B562" s="154"/>
      <c r="C562" s="155" t="s">
        <v>2840</v>
      </c>
      <c r="D562" s="164" t="s">
        <v>2886</v>
      </c>
      <c r="E562" s="153" t="s">
        <v>270</v>
      </c>
      <c r="F562" s="192">
        <v>168</v>
      </c>
      <c r="G562" s="156" t="str">
        <f t="shared" si="19"/>
        <v>Đ</v>
      </c>
      <c r="H562" s="192">
        <v>788</v>
      </c>
      <c r="I562" s="153">
        <v>3</v>
      </c>
      <c r="J562" s="158">
        <v>0</v>
      </c>
      <c r="K562" s="158">
        <v>4</v>
      </c>
      <c r="L562" s="153" t="s">
        <v>778</v>
      </c>
      <c r="M562" s="153" t="str">
        <f t="shared" si="22"/>
        <v>X</v>
      </c>
      <c r="N562" s="153" t="s">
        <v>2887</v>
      </c>
      <c r="O562" s="153" t="s">
        <v>2888</v>
      </c>
      <c r="P562" s="153">
        <v>0</v>
      </c>
      <c r="Q562" s="153"/>
      <c r="R562" s="51"/>
      <c r="S562" s="51"/>
      <c r="T562" s="51"/>
    </row>
    <row r="563" spans="1:20" ht="31.5">
      <c r="A563" s="63"/>
      <c r="B563" s="72"/>
      <c r="C563" s="61" t="s">
        <v>2840</v>
      </c>
      <c r="D563" s="62" t="s">
        <v>2889</v>
      </c>
      <c r="E563" s="63" t="s">
        <v>265</v>
      </c>
      <c r="F563" s="192">
        <v>155</v>
      </c>
      <c r="G563" s="64" t="str">
        <f t="shared" si="19"/>
        <v>Đ</v>
      </c>
      <c r="H563" s="192">
        <v>672</v>
      </c>
      <c r="I563" s="63">
        <v>1</v>
      </c>
      <c r="J563" s="65">
        <v>0</v>
      </c>
      <c r="K563" s="65">
        <v>1</v>
      </c>
      <c r="L563" s="63" t="s">
        <v>2890</v>
      </c>
      <c r="M563" s="63" t="str">
        <f t="shared" si="22"/>
        <v>X</v>
      </c>
      <c r="N563" s="63" t="s">
        <v>2891</v>
      </c>
      <c r="O563" s="63" t="s">
        <v>1402</v>
      </c>
      <c r="P563" s="63">
        <v>0</v>
      </c>
      <c r="Q563" s="63"/>
      <c r="R563" s="51"/>
      <c r="S563" s="51"/>
      <c r="T563" s="51"/>
    </row>
    <row r="564" spans="1:20" ht="31.5">
      <c r="A564" s="153"/>
      <c r="B564" s="154"/>
      <c r="C564" s="155" t="s">
        <v>2840</v>
      </c>
      <c r="D564" s="164" t="s">
        <v>2892</v>
      </c>
      <c r="E564" s="153" t="s">
        <v>265</v>
      </c>
      <c r="F564" s="192">
        <v>114</v>
      </c>
      <c r="G564" s="156" t="str">
        <f t="shared" si="19"/>
        <v>K</v>
      </c>
      <c r="H564" s="192">
        <v>554</v>
      </c>
      <c r="I564" s="153">
        <v>2</v>
      </c>
      <c r="J564" s="158">
        <v>3</v>
      </c>
      <c r="K564" s="158">
        <v>6</v>
      </c>
      <c r="L564" s="153" t="s">
        <v>2893</v>
      </c>
      <c r="M564" s="153" t="str">
        <f t="shared" si="22"/>
        <v>X</v>
      </c>
      <c r="N564" s="153" t="s">
        <v>2894</v>
      </c>
      <c r="O564" s="153" t="s">
        <v>1402</v>
      </c>
      <c r="P564" s="153">
        <v>0</v>
      </c>
      <c r="Q564" s="153"/>
      <c r="R564" s="51"/>
      <c r="S564" s="51"/>
      <c r="T564" s="51"/>
    </row>
    <row r="565" spans="1:20" ht="31.5">
      <c r="A565" s="63"/>
      <c r="B565" s="72"/>
      <c r="C565" s="61" t="s">
        <v>2840</v>
      </c>
      <c r="D565" s="62" t="s">
        <v>2895</v>
      </c>
      <c r="E565" s="63" t="s">
        <v>265</v>
      </c>
      <c r="F565" s="192">
        <v>140</v>
      </c>
      <c r="G565" s="64" t="str">
        <f t="shared" si="19"/>
        <v>K</v>
      </c>
      <c r="H565" s="192">
        <v>676</v>
      </c>
      <c r="I565" s="63">
        <v>0</v>
      </c>
      <c r="J565" s="65">
        <v>3</v>
      </c>
      <c r="K565" s="65">
        <v>5</v>
      </c>
      <c r="L565" s="63" t="s">
        <v>2896</v>
      </c>
      <c r="M565" s="63" t="str">
        <f t="shared" si="22"/>
        <v>X</v>
      </c>
      <c r="N565" s="63" t="s">
        <v>2897</v>
      </c>
      <c r="O565" s="63" t="s">
        <v>2898</v>
      </c>
      <c r="P565" s="63">
        <v>0</v>
      </c>
      <c r="Q565" s="63"/>
      <c r="R565" s="51"/>
      <c r="S565" s="51"/>
      <c r="T565" s="51"/>
    </row>
    <row r="566" spans="1:20" ht="31.5">
      <c r="A566" s="153"/>
      <c r="B566" s="154"/>
      <c r="C566" s="155" t="s">
        <v>2840</v>
      </c>
      <c r="D566" s="164" t="s">
        <v>2899</v>
      </c>
      <c r="E566" s="153" t="s">
        <v>265</v>
      </c>
      <c r="F566" s="192">
        <v>129</v>
      </c>
      <c r="G566" s="156" t="str">
        <f t="shared" si="19"/>
        <v>K</v>
      </c>
      <c r="H566" s="192">
        <v>659</v>
      </c>
      <c r="I566" s="153">
        <v>2</v>
      </c>
      <c r="J566" s="158">
        <v>1</v>
      </c>
      <c r="K566" s="158">
        <v>3</v>
      </c>
      <c r="L566" s="153" t="s">
        <v>1236</v>
      </c>
      <c r="M566" s="153" t="str">
        <f t="shared" si="22"/>
        <v>X</v>
      </c>
      <c r="N566" s="153" t="s">
        <v>2900</v>
      </c>
      <c r="O566" s="153" t="s">
        <v>1369</v>
      </c>
      <c r="P566" s="153">
        <v>0</v>
      </c>
      <c r="Q566" s="153"/>
      <c r="R566" s="51"/>
      <c r="S566" s="51"/>
      <c r="T566" s="51"/>
    </row>
    <row r="567" spans="1:20" ht="31.5">
      <c r="A567" s="63"/>
      <c r="B567" s="72"/>
      <c r="C567" s="61" t="s">
        <v>2840</v>
      </c>
      <c r="D567" s="62" t="s">
        <v>2625</v>
      </c>
      <c r="E567" s="63" t="s">
        <v>265</v>
      </c>
      <c r="F567" s="192">
        <v>101</v>
      </c>
      <c r="G567" s="64" t="str">
        <f t="shared" si="19"/>
        <v>K</v>
      </c>
      <c r="H567" s="192">
        <v>468</v>
      </c>
      <c r="I567" s="63">
        <v>0</v>
      </c>
      <c r="J567" s="65">
        <v>1</v>
      </c>
      <c r="K567" s="65">
        <v>2</v>
      </c>
      <c r="L567" s="63" t="s">
        <v>2901</v>
      </c>
      <c r="M567" s="63" t="str">
        <f t="shared" si="22"/>
        <v>X</v>
      </c>
      <c r="N567" s="63" t="s">
        <v>2902</v>
      </c>
      <c r="O567" s="63" t="s">
        <v>2903</v>
      </c>
      <c r="P567" s="63">
        <v>0</v>
      </c>
      <c r="Q567" s="63"/>
      <c r="R567" s="51"/>
      <c r="S567" s="51"/>
      <c r="T567" s="51"/>
    </row>
    <row r="568" spans="1:20" ht="31.5">
      <c r="A568" s="153"/>
      <c r="B568" s="154"/>
      <c r="C568" s="155" t="s">
        <v>2840</v>
      </c>
      <c r="D568" s="164" t="s">
        <v>2904</v>
      </c>
      <c r="E568" s="153" t="s">
        <v>300</v>
      </c>
      <c r="F568" s="192">
        <v>109</v>
      </c>
      <c r="G568" s="156" t="str">
        <f t="shared" si="19"/>
        <v>K</v>
      </c>
      <c r="H568" s="192">
        <v>470</v>
      </c>
      <c r="I568" s="153">
        <v>0</v>
      </c>
      <c r="J568" s="158">
        <v>0</v>
      </c>
      <c r="K568" s="158">
        <v>0</v>
      </c>
      <c r="L568" s="153" t="s">
        <v>318</v>
      </c>
      <c r="M568" s="153" t="str">
        <f t="shared" si="22"/>
        <v>X</v>
      </c>
      <c r="N568" s="153" t="s">
        <v>2905</v>
      </c>
      <c r="O568" s="153" t="s">
        <v>2906</v>
      </c>
      <c r="P568" s="153">
        <v>0</v>
      </c>
      <c r="Q568" s="153"/>
      <c r="R568" s="51"/>
      <c r="S568" s="51"/>
      <c r="T568" s="51"/>
    </row>
    <row r="569" spans="1:20" ht="31.5">
      <c r="A569" s="63"/>
      <c r="B569" s="72"/>
      <c r="C569" s="61" t="s">
        <v>2840</v>
      </c>
      <c r="D569" s="62" t="s">
        <v>2907</v>
      </c>
      <c r="E569" s="63" t="s">
        <v>265</v>
      </c>
      <c r="F569" s="192">
        <v>97</v>
      </c>
      <c r="G569" s="64" t="str">
        <f t="shared" si="19"/>
        <v>K</v>
      </c>
      <c r="H569" s="192">
        <v>382</v>
      </c>
      <c r="I569" s="63">
        <v>0</v>
      </c>
      <c r="J569" s="65">
        <v>0</v>
      </c>
      <c r="K569" s="65">
        <v>2</v>
      </c>
      <c r="L569" s="63" t="s">
        <v>460</v>
      </c>
      <c r="M569" s="63" t="str">
        <f t="shared" si="22"/>
        <v>X</v>
      </c>
      <c r="N569" s="63" t="s">
        <v>2908</v>
      </c>
      <c r="O569" s="63" t="s">
        <v>1369</v>
      </c>
      <c r="P569" s="63">
        <v>0</v>
      </c>
      <c r="Q569" s="63"/>
      <c r="R569" s="51"/>
      <c r="S569" s="51"/>
      <c r="T569" s="51"/>
    </row>
    <row r="570" spans="1:20" ht="31.5">
      <c r="A570" s="153"/>
      <c r="B570" s="154"/>
      <c r="C570" s="155" t="s">
        <v>2840</v>
      </c>
      <c r="D570" s="164" t="s">
        <v>2909</v>
      </c>
      <c r="E570" s="153" t="s">
        <v>300</v>
      </c>
      <c r="F570" s="192">
        <v>89</v>
      </c>
      <c r="G570" s="156" t="str">
        <f t="shared" si="19"/>
        <v>K</v>
      </c>
      <c r="H570" s="192">
        <v>401</v>
      </c>
      <c r="I570" s="153">
        <v>0</v>
      </c>
      <c r="J570" s="158">
        <v>0</v>
      </c>
      <c r="K570" s="158">
        <v>0</v>
      </c>
      <c r="L570" s="153" t="s">
        <v>318</v>
      </c>
      <c r="M570" s="153" t="str">
        <f t="shared" si="22"/>
        <v>X</v>
      </c>
      <c r="N570" s="153" t="s">
        <v>2910</v>
      </c>
      <c r="O570" s="153" t="s">
        <v>2911</v>
      </c>
      <c r="P570" s="153">
        <v>0</v>
      </c>
      <c r="Q570" s="153"/>
      <c r="R570" s="51"/>
      <c r="S570" s="51"/>
      <c r="T570" s="51"/>
    </row>
    <row r="571" spans="1:20" ht="31.5">
      <c r="A571" s="63"/>
      <c r="B571" s="72"/>
      <c r="C571" s="61" t="s">
        <v>2840</v>
      </c>
      <c r="D571" s="62" t="s">
        <v>2912</v>
      </c>
      <c r="E571" s="63" t="s">
        <v>300</v>
      </c>
      <c r="F571" s="192">
        <v>78</v>
      </c>
      <c r="G571" s="64" t="str">
        <f t="shared" si="19"/>
        <v>K</v>
      </c>
      <c r="H571" s="192">
        <v>341</v>
      </c>
      <c r="I571" s="63">
        <v>1</v>
      </c>
      <c r="J571" s="65">
        <v>1</v>
      </c>
      <c r="K571" s="65">
        <v>1</v>
      </c>
      <c r="L571" s="63" t="s">
        <v>2913</v>
      </c>
      <c r="M571" s="63" t="str">
        <f t="shared" si="22"/>
        <v>X</v>
      </c>
      <c r="N571" s="63" t="s">
        <v>2914</v>
      </c>
      <c r="O571" s="63" t="s">
        <v>2915</v>
      </c>
      <c r="P571" s="63">
        <v>0</v>
      </c>
      <c r="Q571" s="63"/>
      <c r="R571" s="51"/>
      <c r="S571" s="51"/>
      <c r="T571" s="51"/>
    </row>
    <row r="572" spans="1:20" ht="31.5">
      <c r="A572" s="153"/>
      <c r="B572" s="154"/>
      <c r="C572" s="155" t="s">
        <v>2840</v>
      </c>
      <c r="D572" s="164" t="s">
        <v>2837</v>
      </c>
      <c r="E572" s="153" t="s">
        <v>300</v>
      </c>
      <c r="F572" s="192">
        <v>118</v>
      </c>
      <c r="G572" s="156" t="str">
        <f t="shared" si="19"/>
        <v>K</v>
      </c>
      <c r="H572" s="192">
        <v>559</v>
      </c>
      <c r="I572" s="153">
        <v>0</v>
      </c>
      <c r="J572" s="158">
        <v>1</v>
      </c>
      <c r="K572" s="158">
        <v>2</v>
      </c>
      <c r="L572" s="153" t="s">
        <v>2896</v>
      </c>
      <c r="M572" s="153" t="str">
        <f t="shared" si="22"/>
        <v>X</v>
      </c>
      <c r="N572" s="153" t="s">
        <v>2916</v>
      </c>
      <c r="O572" s="153" t="s">
        <v>2917</v>
      </c>
      <c r="P572" s="153">
        <v>0</v>
      </c>
      <c r="Q572" s="153"/>
      <c r="R572" s="51"/>
      <c r="S572" s="51"/>
      <c r="T572" s="51"/>
    </row>
    <row r="573" spans="1:20" ht="31.5">
      <c r="A573" s="63"/>
      <c r="B573" s="72"/>
      <c r="C573" s="61" t="s">
        <v>2840</v>
      </c>
      <c r="D573" s="62" t="s">
        <v>2918</v>
      </c>
      <c r="E573" s="63" t="s">
        <v>265</v>
      </c>
      <c r="F573" s="192">
        <v>117</v>
      </c>
      <c r="G573" s="64" t="str">
        <f t="shared" si="19"/>
        <v>K</v>
      </c>
      <c r="H573" s="192">
        <v>486</v>
      </c>
      <c r="I573" s="63">
        <v>0</v>
      </c>
      <c r="J573" s="65">
        <v>1</v>
      </c>
      <c r="K573" s="65">
        <v>0</v>
      </c>
      <c r="L573" s="63" t="s">
        <v>2913</v>
      </c>
      <c r="M573" s="63" t="str">
        <f t="shared" si="22"/>
        <v>X</v>
      </c>
      <c r="N573" s="63" t="s">
        <v>2919</v>
      </c>
      <c r="O573" s="63" t="s">
        <v>1571</v>
      </c>
      <c r="P573" s="63">
        <v>0</v>
      </c>
      <c r="Q573" s="63"/>
      <c r="R573" s="51"/>
      <c r="S573" s="51"/>
      <c r="T573" s="51"/>
    </row>
    <row r="574" spans="1:20" ht="31.5">
      <c r="A574" s="153"/>
      <c r="B574" s="154"/>
      <c r="C574" s="155" t="s">
        <v>2840</v>
      </c>
      <c r="D574" s="164" t="s">
        <v>2920</v>
      </c>
      <c r="E574" s="153" t="s">
        <v>265</v>
      </c>
      <c r="F574" s="192">
        <v>131</v>
      </c>
      <c r="G574" s="156" t="str">
        <f t="shared" si="19"/>
        <v>K</v>
      </c>
      <c r="H574" s="192">
        <v>566</v>
      </c>
      <c r="I574" s="153">
        <v>0</v>
      </c>
      <c r="J574" s="158">
        <v>1</v>
      </c>
      <c r="K574" s="158">
        <v>3</v>
      </c>
      <c r="L574" s="153" t="s">
        <v>2921</v>
      </c>
      <c r="M574" s="153" t="str">
        <f t="shared" si="22"/>
        <v>X</v>
      </c>
      <c r="N574" s="153" t="s">
        <v>2922</v>
      </c>
      <c r="O574" s="153" t="s">
        <v>990</v>
      </c>
      <c r="P574" s="153">
        <v>0</v>
      </c>
      <c r="Q574" s="153"/>
      <c r="R574" s="51"/>
      <c r="S574" s="51"/>
      <c r="T574" s="51"/>
    </row>
    <row r="575" spans="1:20" ht="31.5">
      <c r="A575" s="63"/>
      <c r="B575" s="72"/>
      <c r="C575" s="61" t="s">
        <v>2840</v>
      </c>
      <c r="D575" s="62" t="s">
        <v>2923</v>
      </c>
      <c r="E575" s="63" t="s">
        <v>265</v>
      </c>
      <c r="F575" s="192">
        <v>156</v>
      </c>
      <c r="G575" s="64" t="str">
        <f t="shared" si="19"/>
        <v>Đ</v>
      </c>
      <c r="H575" s="192">
        <v>694</v>
      </c>
      <c r="I575" s="63">
        <v>0</v>
      </c>
      <c r="J575" s="65">
        <v>2</v>
      </c>
      <c r="K575" s="65">
        <v>7</v>
      </c>
      <c r="L575" s="63" t="s">
        <v>301</v>
      </c>
      <c r="M575" s="63" t="str">
        <f t="shared" si="22"/>
        <v>X</v>
      </c>
      <c r="N575" s="63" t="s">
        <v>2924</v>
      </c>
      <c r="O575" s="63" t="s">
        <v>2925</v>
      </c>
      <c r="P575" s="63">
        <v>0</v>
      </c>
      <c r="Q575" s="63"/>
      <c r="R575" s="51"/>
      <c r="S575" s="51"/>
      <c r="T575" s="51"/>
    </row>
    <row r="576" spans="1:20" ht="31.5">
      <c r="A576" s="153"/>
      <c r="B576" s="154"/>
      <c r="C576" s="155" t="s">
        <v>2840</v>
      </c>
      <c r="D576" s="164" t="s">
        <v>2926</v>
      </c>
      <c r="E576" s="153" t="s">
        <v>265</v>
      </c>
      <c r="F576" s="192">
        <v>203</v>
      </c>
      <c r="G576" s="156" t="str">
        <f t="shared" si="19"/>
        <v>Đ</v>
      </c>
      <c r="H576" s="192">
        <v>845</v>
      </c>
      <c r="I576" s="153">
        <v>0</v>
      </c>
      <c r="J576" s="158">
        <v>3</v>
      </c>
      <c r="K576" s="158">
        <v>6</v>
      </c>
      <c r="L576" s="153" t="s">
        <v>778</v>
      </c>
      <c r="M576" s="153" t="str">
        <f t="shared" si="22"/>
        <v>X</v>
      </c>
      <c r="N576" s="153" t="s">
        <v>2927</v>
      </c>
      <c r="O576" s="153" t="s">
        <v>2928</v>
      </c>
      <c r="P576" s="153">
        <v>0</v>
      </c>
      <c r="Q576" s="153"/>
      <c r="R576" s="51"/>
      <c r="S576" s="51"/>
      <c r="T576" s="51"/>
    </row>
    <row r="577" spans="1:20" ht="31.5">
      <c r="A577" s="63"/>
      <c r="B577" s="72"/>
      <c r="C577" s="61" t="s">
        <v>2840</v>
      </c>
      <c r="D577" s="62" t="s">
        <v>2929</v>
      </c>
      <c r="E577" s="63" t="s">
        <v>265</v>
      </c>
      <c r="F577" s="192">
        <v>120</v>
      </c>
      <c r="G577" s="64" t="str">
        <f t="shared" si="19"/>
        <v>K</v>
      </c>
      <c r="H577" s="192">
        <v>598</v>
      </c>
      <c r="I577" s="63">
        <v>0</v>
      </c>
      <c r="J577" s="65">
        <v>2</v>
      </c>
      <c r="K577" s="65">
        <v>4</v>
      </c>
      <c r="L577" s="63" t="s">
        <v>2930</v>
      </c>
      <c r="M577" s="63" t="str">
        <f t="shared" si="22"/>
        <v>X</v>
      </c>
      <c r="N577" s="63" t="s">
        <v>2931</v>
      </c>
      <c r="O577" s="63" t="s">
        <v>2932</v>
      </c>
      <c r="P577" s="63">
        <v>0</v>
      </c>
      <c r="Q577" s="63"/>
      <c r="R577" s="51"/>
      <c r="S577" s="51"/>
      <c r="T577" s="51"/>
    </row>
    <row r="578" spans="1:20" ht="31.5">
      <c r="A578" s="153"/>
      <c r="B578" s="154"/>
      <c r="C578" s="155" t="s">
        <v>2840</v>
      </c>
      <c r="D578" s="164" t="s">
        <v>2933</v>
      </c>
      <c r="E578" s="153" t="s">
        <v>270</v>
      </c>
      <c r="F578" s="192">
        <v>197</v>
      </c>
      <c r="G578" s="156" t="str">
        <f t="shared" si="19"/>
        <v>Đ</v>
      </c>
      <c r="H578" s="192">
        <v>976</v>
      </c>
      <c r="I578" s="153">
        <v>0</v>
      </c>
      <c r="J578" s="158">
        <v>2</v>
      </c>
      <c r="K578" s="158">
        <v>9</v>
      </c>
      <c r="L578" s="153" t="s">
        <v>2849</v>
      </c>
      <c r="M578" s="153" t="str">
        <f t="shared" si="22"/>
        <v>X</v>
      </c>
      <c r="N578" s="153" t="s">
        <v>2934</v>
      </c>
      <c r="O578" s="153" t="s">
        <v>2640</v>
      </c>
      <c r="P578" s="153">
        <v>0</v>
      </c>
      <c r="Q578" s="153"/>
      <c r="R578" s="51"/>
      <c r="S578" s="51"/>
      <c r="T578" s="51"/>
    </row>
    <row r="579" spans="1:20" ht="31.5">
      <c r="A579" s="63"/>
      <c r="B579" s="72"/>
      <c r="C579" s="61" t="s">
        <v>2840</v>
      </c>
      <c r="D579" s="62" t="s">
        <v>2935</v>
      </c>
      <c r="E579" s="63" t="s">
        <v>265</v>
      </c>
      <c r="F579" s="192">
        <v>123</v>
      </c>
      <c r="G579" s="64" t="str">
        <f t="shared" si="19"/>
        <v>K</v>
      </c>
      <c r="H579" s="192">
        <v>529</v>
      </c>
      <c r="I579" s="63">
        <v>0</v>
      </c>
      <c r="J579" s="65">
        <v>1</v>
      </c>
      <c r="K579" s="65">
        <v>2</v>
      </c>
      <c r="L579" s="63" t="s">
        <v>318</v>
      </c>
      <c r="M579" s="63" t="str">
        <f t="shared" si="22"/>
        <v>X</v>
      </c>
      <c r="N579" s="63" t="s">
        <v>2936</v>
      </c>
      <c r="O579" s="63" t="s">
        <v>1571</v>
      </c>
      <c r="P579" s="63">
        <v>0</v>
      </c>
      <c r="Q579" s="63"/>
      <c r="R579" s="51"/>
      <c r="S579" s="51"/>
      <c r="T579" s="51"/>
    </row>
    <row r="580" spans="1:20" ht="31.5">
      <c r="A580" s="153"/>
      <c r="B580" s="154"/>
      <c r="C580" s="155" t="s">
        <v>2840</v>
      </c>
      <c r="D580" s="164" t="s">
        <v>2937</v>
      </c>
      <c r="E580" s="153" t="s">
        <v>265</v>
      </c>
      <c r="F580" s="192">
        <v>127</v>
      </c>
      <c r="G580" s="156" t="str">
        <f t="shared" si="19"/>
        <v>K</v>
      </c>
      <c r="H580" s="192">
        <v>536</v>
      </c>
      <c r="I580" s="153">
        <v>0</v>
      </c>
      <c r="J580" s="158">
        <v>8</v>
      </c>
      <c r="K580" s="158">
        <v>4</v>
      </c>
      <c r="L580" s="153" t="s">
        <v>351</v>
      </c>
      <c r="M580" s="153" t="str">
        <f t="shared" si="22"/>
        <v>X</v>
      </c>
      <c r="N580" s="153" t="s">
        <v>2938</v>
      </c>
      <c r="O580" s="153" t="s">
        <v>2939</v>
      </c>
      <c r="P580" s="153">
        <v>0</v>
      </c>
      <c r="Q580" s="153"/>
      <c r="R580" s="51"/>
      <c r="S580" s="51"/>
      <c r="T580" s="51"/>
    </row>
    <row r="581" spans="1:20" ht="31.5">
      <c r="A581" s="63"/>
      <c r="B581" s="72"/>
      <c r="C581" s="61" t="s">
        <v>2840</v>
      </c>
      <c r="D581" s="62" t="s">
        <v>2940</v>
      </c>
      <c r="E581" s="63" t="s">
        <v>300</v>
      </c>
      <c r="F581" s="192">
        <v>93</v>
      </c>
      <c r="G581" s="64" t="str">
        <f t="shared" si="19"/>
        <v>K</v>
      </c>
      <c r="H581" s="192">
        <v>398</v>
      </c>
      <c r="I581" s="63">
        <v>0</v>
      </c>
      <c r="J581" s="65">
        <v>0</v>
      </c>
      <c r="K581" s="65">
        <v>1</v>
      </c>
      <c r="L581" s="63" t="s">
        <v>592</v>
      </c>
      <c r="M581" s="63" t="str">
        <f t="shared" si="22"/>
        <v>X</v>
      </c>
      <c r="N581" s="63" t="s">
        <v>2941</v>
      </c>
      <c r="O581" s="63" t="s">
        <v>980</v>
      </c>
      <c r="P581" s="63">
        <v>0</v>
      </c>
      <c r="Q581" s="63"/>
      <c r="R581" s="51"/>
      <c r="S581" s="51"/>
      <c r="T581" s="51"/>
    </row>
    <row r="582" spans="1:20" ht="31.5">
      <c r="A582" s="153"/>
      <c r="B582" s="154"/>
      <c r="C582" s="155" t="s">
        <v>2840</v>
      </c>
      <c r="D582" s="164" t="s">
        <v>2942</v>
      </c>
      <c r="E582" s="153" t="s">
        <v>300</v>
      </c>
      <c r="F582" s="192">
        <v>109</v>
      </c>
      <c r="G582" s="156" t="str">
        <f t="shared" si="19"/>
        <v>K</v>
      </c>
      <c r="H582" s="192">
        <v>494</v>
      </c>
      <c r="I582" s="153">
        <v>0</v>
      </c>
      <c r="J582" s="158">
        <v>2</v>
      </c>
      <c r="K582" s="158">
        <v>4</v>
      </c>
      <c r="L582" s="153" t="s">
        <v>2943</v>
      </c>
      <c r="M582" s="153" t="str">
        <f t="shared" si="22"/>
        <v>X</v>
      </c>
      <c r="N582" s="153" t="s">
        <v>2944</v>
      </c>
      <c r="O582" s="193" t="s">
        <v>2627</v>
      </c>
      <c r="P582" s="153">
        <v>0</v>
      </c>
      <c r="Q582" s="153"/>
      <c r="R582" s="51"/>
      <c r="S582" s="51"/>
      <c r="T582" s="51"/>
    </row>
    <row r="583" spans="1:20" ht="31.5">
      <c r="A583" s="63"/>
      <c r="B583" s="72"/>
      <c r="C583" s="61" t="s">
        <v>2840</v>
      </c>
      <c r="D583" s="62" t="s">
        <v>2945</v>
      </c>
      <c r="E583" s="63" t="s">
        <v>300</v>
      </c>
      <c r="F583" s="192">
        <v>83</v>
      </c>
      <c r="G583" s="64" t="str">
        <f t="shared" si="19"/>
        <v>K</v>
      </c>
      <c r="H583" s="192">
        <v>402</v>
      </c>
      <c r="I583" s="63">
        <v>0</v>
      </c>
      <c r="J583" s="65">
        <v>4</v>
      </c>
      <c r="K583" s="65">
        <v>1</v>
      </c>
      <c r="L583" s="63" t="s">
        <v>2946</v>
      </c>
      <c r="M583" s="63" t="str">
        <f t="shared" si="22"/>
        <v>X</v>
      </c>
      <c r="N583" s="63" t="s">
        <v>2941</v>
      </c>
      <c r="O583" s="63" t="s">
        <v>2947</v>
      </c>
      <c r="P583" s="63">
        <v>0</v>
      </c>
      <c r="Q583" s="63"/>
      <c r="R583" s="51"/>
      <c r="S583" s="51"/>
      <c r="T583" s="51"/>
    </row>
    <row r="584" spans="1:20" ht="31.5">
      <c r="A584" s="153"/>
      <c r="B584" s="154"/>
      <c r="C584" s="155" t="s">
        <v>2840</v>
      </c>
      <c r="D584" s="164" t="s">
        <v>2948</v>
      </c>
      <c r="E584" s="153" t="s">
        <v>265</v>
      </c>
      <c r="F584" s="192">
        <v>133</v>
      </c>
      <c r="G584" s="156" t="str">
        <f t="shared" si="19"/>
        <v>K</v>
      </c>
      <c r="H584" s="192">
        <v>624</v>
      </c>
      <c r="I584" s="153">
        <v>0</v>
      </c>
      <c r="J584" s="158">
        <v>3</v>
      </c>
      <c r="K584" s="158">
        <v>6</v>
      </c>
      <c r="L584" s="153" t="s">
        <v>2949</v>
      </c>
      <c r="M584" s="153" t="str">
        <f t="shared" si="22"/>
        <v>X</v>
      </c>
      <c r="N584" s="153" t="s">
        <v>2927</v>
      </c>
      <c r="O584" s="153" t="s">
        <v>2950</v>
      </c>
      <c r="P584" s="153">
        <v>0</v>
      </c>
      <c r="Q584" s="153"/>
      <c r="R584" s="51"/>
      <c r="S584" s="51"/>
      <c r="T584" s="51"/>
    </row>
    <row r="585" spans="1:20" ht="31.5">
      <c r="A585" s="63"/>
      <c r="B585" s="72"/>
      <c r="C585" s="61" t="s">
        <v>2840</v>
      </c>
      <c r="D585" s="62" t="s">
        <v>2951</v>
      </c>
      <c r="E585" s="63" t="s">
        <v>300</v>
      </c>
      <c r="F585" s="192">
        <v>101</v>
      </c>
      <c r="G585" s="64" t="str">
        <f t="shared" si="19"/>
        <v>K</v>
      </c>
      <c r="H585" s="192">
        <v>492</v>
      </c>
      <c r="I585" s="63">
        <v>0</v>
      </c>
      <c r="J585" s="65">
        <v>3</v>
      </c>
      <c r="K585" s="65">
        <v>5</v>
      </c>
      <c r="L585" s="63" t="s">
        <v>2943</v>
      </c>
      <c r="M585" s="63" t="str">
        <f t="shared" si="22"/>
        <v>X</v>
      </c>
      <c r="N585" s="63" t="s">
        <v>2952</v>
      </c>
      <c r="O585" s="194" t="s">
        <v>990</v>
      </c>
      <c r="P585" s="63">
        <v>0</v>
      </c>
      <c r="Q585" s="63"/>
      <c r="R585" s="51"/>
      <c r="S585" s="51"/>
      <c r="T585" s="51"/>
    </row>
    <row r="586" spans="1:20" ht="31.5">
      <c r="A586" s="153"/>
      <c r="B586" s="154"/>
      <c r="C586" s="155" t="s">
        <v>2840</v>
      </c>
      <c r="D586" s="164" t="s">
        <v>2953</v>
      </c>
      <c r="E586" s="153" t="s">
        <v>265</v>
      </c>
      <c r="F586" s="192">
        <v>157</v>
      </c>
      <c r="G586" s="156" t="str">
        <f t="shared" si="19"/>
        <v>Đ</v>
      </c>
      <c r="H586" s="192">
        <v>751</v>
      </c>
      <c r="I586" s="153">
        <v>0</v>
      </c>
      <c r="J586" s="158">
        <v>1</v>
      </c>
      <c r="K586" s="158">
        <v>5</v>
      </c>
      <c r="L586" s="153" t="s">
        <v>351</v>
      </c>
      <c r="M586" s="153" t="str">
        <f t="shared" si="22"/>
        <v>X</v>
      </c>
      <c r="N586" s="153" t="s">
        <v>2954</v>
      </c>
      <c r="O586" s="153" t="s">
        <v>2955</v>
      </c>
      <c r="P586" s="153">
        <v>0</v>
      </c>
      <c r="Q586" s="153"/>
      <c r="R586" s="51"/>
      <c r="S586" s="51"/>
      <c r="T586" s="51"/>
    </row>
    <row r="587" spans="1:20" ht="31.5">
      <c r="A587" s="63"/>
      <c r="B587" s="72"/>
      <c r="C587" s="61" t="s">
        <v>2840</v>
      </c>
      <c r="D587" s="62" t="s">
        <v>2956</v>
      </c>
      <c r="E587" s="63" t="s">
        <v>300</v>
      </c>
      <c r="F587" s="192">
        <v>87</v>
      </c>
      <c r="G587" s="64" t="str">
        <f t="shared" si="19"/>
        <v>K</v>
      </c>
      <c r="H587" s="192">
        <v>421</v>
      </c>
      <c r="I587" s="63">
        <v>0</v>
      </c>
      <c r="J587" s="65">
        <v>0</v>
      </c>
      <c r="K587" s="65">
        <v>8</v>
      </c>
      <c r="L587" s="63" t="s">
        <v>318</v>
      </c>
      <c r="M587" s="63" t="str">
        <f t="shared" si="22"/>
        <v>X</v>
      </c>
      <c r="N587" s="63" t="s">
        <v>2957</v>
      </c>
      <c r="O587" s="63" t="s">
        <v>2958</v>
      </c>
      <c r="P587" s="63">
        <v>0</v>
      </c>
      <c r="Q587" s="63"/>
      <c r="R587" s="51"/>
      <c r="S587" s="51"/>
      <c r="T587" s="51"/>
    </row>
    <row r="588" spans="1:20" ht="31.5">
      <c r="A588" s="153"/>
      <c r="B588" s="154"/>
      <c r="C588" s="155" t="s">
        <v>2840</v>
      </c>
      <c r="D588" s="164" t="s">
        <v>2959</v>
      </c>
      <c r="E588" s="153" t="s">
        <v>300</v>
      </c>
      <c r="F588" s="192">
        <v>89</v>
      </c>
      <c r="G588" s="156" t="str">
        <f t="shared" si="19"/>
        <v>K</v>
      </c>
      <c r="H588" s="192">
        <v>471</v>
      </c>
      <c r="I588" s="153">
        <v>1</v>
      </c>
      <c r="J588" s="158">
        <v>2</v>
      </c>
      <c r="K588" s="158">
        <v>3</v>
      </c>
      <c r="L588" s="153" t="s">
        <v>2913</v>
      </c>
      <c r="M588" s="153" t="str">
        <f t="shared" si="22"/>
        <v>X</v>
      </c>
      <c r="N588" s="153" t="s">
        <v>2960</v>
      </c>
      <c r="O588" s="153" t="s">
        <v>990</v>
      </c>
      <c r="P588" s="153">
        <v>0</v>
      </c>
      <c r="Q588" s="153"/>
      <c r="R588" s="51"/>
      <c r="S588" s="51"/>
      <c r="T588" s="51"/>
    </row>
    <row r="589" spans="1:20" ht="31.5">
      <c r="A589" s="63"/>
      <c r="B589" s="72"/>
      <c r="C589" s="61" t="s">
        <v>2840</v>
      </c>
      <c r="D589" s="62" t="s">
        <v>2961</v>
      </c>
      <c r="E589" s="63" t="s">
        <v>300</v>
      </c>
      <c r="F589" s="192">
        <v>105</v>
      </c>
      <c r="G589" s="64" t="str">
        <f t="shared" si="19"/>
        <v>K</v>
      </c>
      <c r="H589" s="192">
        <v>525</v>
      </c>
      <c r="I589" s="63">
        <v>0</v>
      </c>
      <c r="J589" s="65">
        <v>2</v>
      </c>
      <c r="K589" s="65">
        <v>0</v>
      </c>
      <c r="L589" s="63" t="s">
        <v>2946</v>
      </c>
      <c r="M589" s="63" t="str">
        <f t="shared" si="22"/>
        <v>X</v>
      </c>
      <c r="N589" s="63" t="s">
        <v>2924</v>
      </c>
      <c r="O589" s="63" t="s">
        <v>661</v>
      </c>
      <c r="P589" s="63">
        <v>0</v>
      </c>
      <c r="Q589" s="63"/>
      <c r="R589" s="51"/>
      <c r="S589" s="51"/>
      <c r="T589" s="51"/>
    </row>
    <row r="590" spans="1:20" ht="31.5">
      <c r="A590" s="153"/>
      <c r="B590" s="154"/>
      <c r="C590" s="155" t="s">
        <v>2840</v>
      </c>
      <c r="D590" s="164" t="s">
        <v>2962</v>
      </c>
      <c r="E590" s="153" t="s">
        <v>300</v>
      </c>
      <c r="F590" s="192">
        <v>82</v>
      </c>
      <c r="G590" s="156" t="str">
        <f t="shared" si="19"/>
        <v>K</v>
      </c>
      <c r="H590" s="192">
        <v>440</v>
      </c>
      <c r="I590" s="153">
        <v>0</v>
      </c>
      <c r="J590" s="158">
        <v>2</v>
      </c>
      <c r="K590" s="158">
        <v>1</v>
      </c>
      <c r="L590" s="153" t="s">
        <v>592</v>
      </c>
      <c r="M590" s="153" t="str">
        <f t="shared" si="22"/>
        <v>X</v>
      </c>
      <c r="N590" s="153" t="s">
        <v>2963</v>
      </c>
      <c r="O590" s="153" t="s">
        <v>1571</v>
      </c>
      <c r="P590" s="153">
        <v>0</v>
      </c>
      <c r="Q590" s="153"/>
      <c r="R590" s="51"/>
      <c r="S590" s="51"/>
      <c r="T590" s="51"/>
    </row>
    <row r="591" spans="1:20" ht="31.5">
      <c r="A591" s="63"/>
      <c r="B591" s="72"/>
      <c r="C591" s="61" t="s">
        <v>2840</v>
      </c>
      <c r="D591" s="62" t="s">
        <v>2964</v>
      </c>
      <c r="E591" s="63" t="s">
        <v>300</v>
      </c>
      <c r="F591" s="192">
        <v>90</v>
      </c>
      <c r="G591" s="64" t="str">
        <f t="shared" si="19"/>
        <v>K</v>
      </c>
      <c r="H591" s="192">
        <v>359</v>
      </c>
      <c r="I591" s="63">
        <v>0</v>
      </c>
      <c r="J591" s="65">
        <v>3</v>
      </c>
      <c r="K591" s="65">
        <v>3</v>
      </c>
      <c r="L591" s="63" t="s">
        <v>318</v>
      </c>
      <c r="M591" s="63" t="str">
        <f t="shared" si="22"/>
        <v>X</v>
      </c>
      <c r="N591" s="63" t="s">
        <v>2965</v>
      </c>
      <c r="O591" s="63" t="s">
        <v>716</v>
      </c>
      <c r="P591" s="63">
        <v>0</v>
      </c>
      <c r="Q591" s="63"/>
      <c r="R591" s="51"/>
      <c r="S591" s="51"/>
      <c r="T591" s="51"/>
    </row>
    <row r="592" spans="1:20" ht="31.5">
      <c r="A592" s="153"/>
      <c r="B592" s="154"/>
      <c r="C592" s="155" t="s">
        <v>2840</v>
      </c>
      <c r="D592" s="164" t="s">
        <v>2966</v>
      </c>
      <c r="E592" s="153" t="s">
        <v>300</v>
      </c>
      <c r="F592" s="192">
        <v>100</v>
      </c>
      <c r="G592" s="156" t="str">
        <f t="shared" si="19"/>
        <v>K</v>
      </c>
      <c r="H592" s="192">
        <v>465</v>
      </c>
      <c r="I592" s="153">
        <v>0</v>
      </c>
      <c r="J592" s="158">
        <v>1</v>
      </c>
      <c r="K592" s="158">
        <v>2</v>
      </c>
      <c r="L592" s="153" t="s">
        <v>2967</v>
      </c>
      <c r="M592" s="153" t="str">
        <f t="shared" si="22"/>
        <v>X</v>
      </c>
      <c r="N592" s="153" t="s">
        <v>2960</v>
      </c>
      <c r="O592" s="153" t="s">
        <v>990</v>
      </c>
      <c r="P592" s="153">
        <v>0</v>
      </c>
      <c r="Q592" s="153"/>
      <c r="R592" s="51"/>
      <c r="S592" s="51"/>
      <c r="T592" s="51"/>
    </row>
    <row r="593" spans="1:20" ht="31.5">
      <c r="A593" s="63"/>
      <c r="B593" s="72"/>
      <c r="C593" s="61" t="s">
        <v>2840</v>
      </c>
      <c r="D593" s="62" t="s">
        <v>2968</v>
      </c>
      <c r="E593" s="63" t="s">
        <v>265</v>
      </c>
      <c r="F593" s="192">
        <v>189</v>
      </c>
      <c r="G593" s="64" t="str">
        <f t="shared" si="19"/>
        <v>Đ</v>
      </c>
      <c r="H593" s="192">
        <v>907</v>
      </c>
      <c r="I593" s="63">
        <v>0</v>
      </c>
      <c r="J593" s="65">
        <v>5</v>
      </c>
      <c r="K593" s="65">
        <v>9</v>
      </c>
      <c r="L593" s="63" t="s">
        <v>2849</v>
      </c>
      <c r="M593" s="63" t="str">
        <f t="shared" si="22"/>
        <v>X</v>
      </c>
      <c r="N593" s="63" t="s">
        <v>2969</v>
      </c>
      <c r="O593" s="63" t="s">
        <v>1571</v>
      </c>
      <c r="P593" s="63">
        <v>0</v>
      </c>
      <c r="Q593" s="63"/>
      <c r="R593" s="51"/>
      <c r="S593" s="51"/>
      <c r="T593" s="51"/>
    </row>
    <row r="594" spans="1:20" ht="31.5">
      <c r="A594" s="153"/>
      <c r="B594" s="154"/>
      <c r="C594" s="155" t="s">
        <v>2840</v>
      </c>
      <c r="D594" s="164" t="s">
        <v>2970</v>
      </c>
      <c r="E594" s="153" t="s">
        <v>300</v>
      </c>
      <c r="F594" s="192">
        <v>98</v>
      </c>
      <c r="G594" s="156" t="str">
        <f t="shared" si="19"/>
        <v>K</v>
      </c>
      <c r="H594" s="192">
        <v>418</v>
      </c>
      <c r="I594" s="153">
        <v>0</v>
      </c>
      <c r="J594" s="158">
        <v>2</v>
      </c>
      <c r="K594" s="158">
        <v>4</v>
      </c>
      <c r="L594" s="153" t="s">
        <v>351</v>
      </c>
      <c r="M594" s="153" t="str">
        <f t="shared" si="22"/>
        <v>X</v>
      </c>
      <c r="N594" s="153" t="s">
        <v>2971</v>
      </c>
      <c r="O594" s="153" t="s">
        <v>2972</v>
      </c>
      <c r="P594" s="153">
        <v>0</v>
      </c>
      <c r="Q594" s="153"/>
      <c r="R594" s="51"/>
      <c r="S594" s="51"/>
      <c r="T594" s="51"/>
    </row>
    <row r="595" spans="1:20" ht="31.5">
      <c r="A595" s="63"/>
      <c r="B595" s="72"/>
      <c r="C595" s="61" t="s">
        <v>2840</v>
      </c>
      <c r="D595" s="62" t="s">
        <v>2973</v>
      </c>
      <c r="E595" s="63" t="s">
        <v>265</v>
      </c>
      <c r="F595" s="192">
        <v>128</v>
      </c>
      <c r="G595" s="64" t="str">
        <f t="shared" si="19"/>
        <v>K</v>
      </c>
      <c r="H595" s="192">
        <v>522</v>
      </c>
      <c r="I595" s="63">
        <v>0</v>
      </c>
      <c r="J595" s="65">
        <v>1</v>
      </c>
      <c r="K595" s="65">
        <v>3</v>
      </c>
      <c r="L595" s="63" t="s">
        <v>301</v>
      </c>
      <c r="M595" s="63" t="str">
        <f t="shared" si="22"/>
        <v>X</v>
      </c>
      <c r="N595" s="63" t="s">
        <v>2974</v>
      </c>
      <c r="O595" s="63" t="s">
        <v>2975</v>
      </c>
      <c r="P595" s="63">
        <v>0</v>
      </c>
      <c r="Q595" s="63"/>
      <c r="R595" s="51"/>
      <c r="S595" s="51"/>
      <c r="T595" s="51"/>
    </row>
    <row r="596" spans="1:20" ht="31.5">
      <c r="A596" s="153"/>
      <c r="B596" s="154"/>
      <c r="C596" s="155" t="s">
        <v>2840</v>
      </c>
      <c r="D596" s="164" t="s">
        <v>2976</v>
      </c>
      <c r="E596" s="153" t="s">
        <v>265</v>
      </c>
      <c r="F596" s="192">
        <v>102</v>
      </c>
      <c r="G596" s="156" t="str">
        <f t="shared" si="19"/>
        <v>K</v>
      </c>
      <c r="H596" s="192">
        <v>535</v>
      </c>
      <c r="I596" s="153">
        <v>1</v>
      </c>
      <c r="J596" s="158">
        <v>1</v>
      </c>
      <c r="K596" s="158">
        <v>1</v>
      </c>
      <c r="L596" s="153" t="s">
        <v>266</v>
      </c>
      <c r="M596" s="153" t="str">
        <f t="shared" si="22"/>
        <v>X</v>
      </c>
      <c r="N596" s="153" t="s">
        <v>2977</v>
      </c>
      <c r="O596" s="153" t="s">
        <v>980</v>
      </c>
      <c r="P596" s="153">
        <v>0</v>
      </c>
      <c r="Q596" s="153"/>
      <c r="R596" s="51"/>
      <c r="S596" s="51"/>
      <c r="T596" s="51"/>
    </row>
    <row r="597" spans="1:20" ht="31.5">
      <c r="A597" s="63"/>
      <c r="B597" s="72"/>
      <c r="C597" s="61" t="s">
        <v>2840</v>
      </c>
      <c r="D597" s="62" t="s">
        <v>2978</v>
      </c>
      <c r="E597" s="63" t="s">
        <v>265</v>
      </c>
      <c r="F597" s="192">
        <v>115</v>
      </c>
      <c r="G597" s="64" t="str">
        <f t="shared" si="19"/>
        <v>K</v>
      </c>
      <c r="H597" s="192">
        <v>651</v>
      </c>
      <c r="I597" s="63">
        <v>2</v>
      </c>
      <c r="J597" s="65">
        <v>3</v>
      </c>
      <c r="K597" s="65">
        <v>0</v>
      </c>
      <c r="L597" s="63" t="s">
        <v>1265</v>
      </c>
      <c r="M597" s="63" t="str">
        <f t="shared" si="22"/>
        <v>X</v>
      </c>
      <c r="N597" s="63" t="s">
        <v>2979</v>
      </c>
      <c r="O597" s="63" t="s">
        <v>2601</v>
      </c>
      <c r="P597" s="63">
        <v>0</v>
      </c>
      <c r="Q597" s="63"/>
      <c r="R597" s="51"/>
      <c r="S597" s="51"/>
      <c r="T597" s="51"/>
    </row>
    <row r="598" spans="1:20" ht="31.5">
      <c r="A598" s="153"/>
      <c r="B598" s="154"/>
      <c r="C598" s="155" t="s">
        <v>2840</v>
      </c>
      <c r="D598" s="164" t="s">
        <v>2980</v>
      </c>
      <c r="E598" s="153" t="s">
        <v>265</v>
      </c>
      <c r="F598" s="192">
        <v>158</v>
      </c>
      <c r="G598" s="156" t="str">
        <f t="shared" si="19"/>
        <v>Đ</v>
      </c>
      <c r="H598" s="192">
        <v>911</v>
      </c>
      <c r="I598" s="153">
        <v>2</v>
      </c>
      <c r="J598" s="158">
        <v>4</v>
      </c>
      <c r="K598" s="158">
        <v>7</v>
      </c>
      <c r="L598" s="153" t="s">
        <v>351</v>
      </c>
      <c r="M598" s="153" t="str">
        <f t="shared" si="22"/>
        <v>X</v>
      </c>
      <c r="N598" s="153" t="s">
        <v>2981</v>
      </c>
      <c r="O598" s="153" t="s">
        <v>1571</v>
      </c>
      <c r="P598" s="153">
        <v>0</v>
      </c>
      <c r="Q598" s="153"/>
      <c r="R598" s="51"/>
      <c r="S598" s="51"/>
      <c r="T598" s="51"/>
    </row>
    <row r="599" spans="1:20" ht="31.5">
      <c r="A599" s="63"/>
      <c r="B599" s="72"/>
      <c r="C599" s="61" t="s">
        <v>2840</v>
      </c>
      <c r="D599" s="62" t="s">
        <v>2982</v>
      </c>
      <c r="E599" s="63" t="s">
        <v>265</v>
      </c>
      <c r="F599" s="192">
        <v>118</v>
      </c>
      <c r="G599" s="64" t="str">
        <f t="shared" si="19"/>
        <v>K</v>
      </c>
      <c r="H599" s="192">
        <v>573</v>
      </c>
      <c r="I599" s="63">
        <v>4</v>
      </c>
      <c r="J599" s="65">
        <v>2</v>
      </c>
      <c r="K599" s="65">
        <v>2</v>
      </c>
      <c r="L599" s="63" t="s">
        <v>2983</v>
      </c>
      <c r="M599" s="63" t="str">
        <f t="shared" si="22"/>
        <v>X</v>
      </c>
      <c r="N599" s="63" t="s">
        <v>2984</v>
      </c>
      <c r="O599" s="63" t="s">
        <v>689</v>
      </c>
      <c r="P599" s="63">
        <v>0</v>
      </c>
      <c r="Q599" s="63"/>
      <c r="R599" s="51"/>
      <c r="S599" s="51"/>
      <c r="T599" s="51"/>
    </row>
    <row r="600" spans="1:20" ht="31.5">
      <c r="A600" s="153" t="str">
        <f t="shared" ref="A600:A609" si="23">IF(LEN(B600)=0,"",SUBTOTAL(3,$B$3:B600))</f>
        <v/>
      </c>
      <c r="B600" s="154"/>
      <c r="C600" s="155" t="s">
        <v>2840</v>
      </c>
      <c r="D600" s="164" t="s">
        <v>2985</v>
      </c>
      <c r="E600" s="153" t="s">
        <v>300</v>
      </c>
      <c r="F600" s="192">
        <v>79</v>
      </c>
      <c r="G600" s="156" t="str">
        <f t="shared" si="19"/>
        <v>K</v>
      </c>
      <c r="H600" s="192">
        <v>443</v>
      </c>
      <c r="I600" s="153">
        <v>3</v>
      </c>
      <c r="J600" s="158">
        <v>0</v>
      </c>
      <c r="K600" s="158">
        <v>0</v>
      </c>
      <c r="L600" s="153" t="s">
        <v>2986</v>
      </c>
      <c r="M600" s="153" t="str">
        <f t="shared" si="22"/>
        <v>X</v>
      </c>
      <c r="N600" s="153" t="s">
        <v>2987</v>
      </c>
      <c r="O600" s="153" t="s">
        <v>2647</v>
      </c>
      <c r="P600" s="153">
        <v>0</v>
      </c>
      <c r="Q600" s="153"/>
      <c r="R600" s="51"/>
      <c r="S600" s="51"/>
      <c r="T600" s="51"/>
    </row>
    <row r="601" spans="1:20" ht="31.5">
      <c r="A601" s="63" t="str">
        <f t="shared" si="23"/>
        <v/>
      </c>
      <c r="B601" s="72"/>
      <c r="C601" s="61" t="s">
        <v>2840</v>
      </c>
      <c r="D601" s="62" t="s">
        <v>2988</v>
      </c>
      <c r="E601" s="63" t="s">
        <v>300</v>
      </c>
      <c r="F601" s="192">
        <v>110</v>
      </c>
      <c r="G601" s="64" t="str">
        <f t="shared" si="19"/>
        <v>K</v>
      </c>
      <c r="H601" s="86">
        <v>618</v>
      </c>
      <c r="I601" s="63">
        <v>2</v>
      </c>
      <c r="J601" s="65">
        <v>2</v>
      </c>
      <c r="K601" s="65">
        <v>0</v>
      </c>
      <c r="L601" s="63" t="s">
        <v>351</v>
      </c>
      <c r="M601" s="63" t="str">
        <f t="shared" si="22"/>
        <v>X</v>
      </c>
      <c r="N601" s="63" t="s">
        <v>2989</v>
      </c>
      <c r="O601" s="63" t="s">
        <v>1571</v>
      </c>
      <c r="P601" s="63">
        <v>0</v>
      </c>
      <c r="Q601" s="63"/>
      <c r="R601" s="51"/>
      <c r="S601" s="51"/>
      <c r="T601" s="51"/>
    </row>
    <row r="602" spans="1:20" ht="31.5">
      <c r="A602" s="153" t="str">
        <f t="shared" si="23"/>
        <v/>
      </c>
      <c r="B602" s="154"/>
      <c r="C602" s="155" t="s">
        <v>2840</v>
      </c>
      <c r="D602" s="164" t="s">
        <v>2990</v>
      </c>
      <c r="E602" s="153" t="s">
        <v>300</v>
      </c>
      <c r="F602" s="192">
        <v>84</v>
      </c>
      <c r="G602" s="156" t="str">
        <f t="shared" si="19"/>
        <v>K</v>
      </c>
      <c r="H602" s="86">
        <v>465</v>
      </c>
      <c r="I602" s="153">
        <v>1</v>
      </c>
      <c r="J602" s="158">
        <v>0</v>
      </c>
      <c r="K602" s="158">
        <v>0</v>
      </c>
      <c r="L602" s="153" t="s">
        <v>592</v>
      </c>
      <c r="M602" s="153" t="str">
        <f t="shared" si="22"/>
        <v>X</v>
      </c>
      <c r="N602" s="153" t="s">
        <v>2991</v>
      </c>
      <c r="O602" s="153" t="s">
        <v>1571</v>
      </c>
      <c r="P602" s="153">
        <v>0</v>
      </c>
      <c r="Q602" s="153"/>
      <c r="R602" s="51"/>
      <c r="S602" s="51"/>
      <c r="T602" s="51"/>
    </row>
    <row r="603" spans="1:20" ht="31.5">
      <c r="A603" s="63" t="str">
        <f t="shared" si="23"/>
        <v/>
      </c>
      <c r="B603" s="72"/>
      <c r="C603" s="61" t="s">
        <v>2840</v>
      </c>
      <c r="D603" s="62" t="s">
        <v>2992</v>
      </c>
      <c r="E603" s="63" t="s">
        <v>300</v>
      </c>
      <c r="F603" s="192">
        <v>76</v>
      </c>
      <c r="G603" s="64" t="str">
        <f t="shared" si="19"/>
        <v>K</v>
      </c>
      <c r="H603" s="86">
        <v>405</v>
      </c>
      <c r="I603" s="63">
        <v>2</v>
      </c>
      <c r="J603" s="65">
        <v>1</v>
      </c>
      <c r="K603" s="65">
        <v>2</v>
      </c>
      <c r="L603" s="63" t="s">
        <v>1236</v>
      </c>
      <c r="M603" s="63" t="str">
        <f t="shared" si="22"/>
        <v>X</v>
      </c>
      <c r="N603" s="63" t="s">
        <v>2993</v>
      </c>
      <c r="O603" s="63" t="s">
        <v>661</v>
      </c>
      <c r="P603" s="63">
        <v>0</v>
      </c>
      <c r="Q603" s="63"/>
      <c r="R603" s="51"/>
      <c r="S603" s="51"/>
      <c r="T603" s="51"/>
    </row>
    <row r="604" spans="1:20" ht="31.5">
      <c r="A604" s="153" t="str">
        <f t="shared" si="23"/>
        <v/>
      </c>
      <c r="B604" s="154"/>
      <c r="C604" s="155" t="s">
        <v>2840</v>
      </c>
      <c r="D604" s="164" t="s">
        <v>2059</v>
      </c>
      <c r="E604" s="153" t="s">
        <v>300</v>
      </c>
      <c r="F604" s="192">
        <v>111</v>
      </c>
      <c r="G604" s="156" t="str">
        <f t="shared" si="19"/>
        <v>K</v>
      </c>
      <c r="H604" s="86">
        <v>535</v>
      </c>
      <c r="I604" s="153">
        <v>0</v>
      </c>
      <c r="J604" s="158">
        <v>6</v>
      </c>
      <c r="K604" s="158">
        <v>4</v>
      </c>
      <c r="L604" s="153" t="s">
        <v>266</v>
      </c>
      <c r="M604" s="153" t="str">
        <f t="shared" si="22"/>
        <v>X</v>
      </c>
      <c r="N604" s="153" t="s">
        <v>2994</v>
      </c>
      <c r="O604" s="153" t="s">
        <v>689</v>
      </c>
      <c r="P604" s="153">
        <v>0</v>
      </c>
      <c r="Q604" s="153"/>
      <c r="R604" s="51"/>
      <c r="S604" s="51"/>
      <c r="T604" s="51"/>
    </row>
    <row r="605" spans="1:20" ht="31.5">
      <c r="A605" s="63" t="str">
        <f t="shared" si="23"/>
        <v/>
      </c>
      <c r="B605" s="72"/>
      <c r="C605" s="61" t="s">
        <v>2840</v>
      </c>
      <c r="D605" s="62" t="s">
        <v>2995</v>
      </c>
      <c r="E605" s="63" t="s">
        <v>300</v>
      </c>
      <c r="F605" s="192">
        <v>89</v>
      </c>
      <c r="G605" s="64" t="str">
        <f t="shared" si="19"/>
        <v>K</v>
      </c>
      <c r="H605" s="86">
        <v>521</v>
      </c>
      <c r="I605" s="63">
        <v>2</v>
      </c>
      <c r="J605" s="65">
        <v>0</v>
      </c>
      <c r="K605" s="65">
        <v>3</v>
      </c>
      <c r="L605" s="63" t="s">
        <v>2996</v>
      </c>
      <c r="M605" s="63" t="str">
        <f t="shared" si="22"/>
        <v>X</v>
      </c>
      <c r="N605" s="63" t="s">
        <v>2997</v>
      </c>
      <c r="O605" s="63" t="s">
        <v>2627</v>
      </c>
      <c r="P605" s="63">
        <v>0</v>
      </c>
      <c r="Q605" s="63"/>
      <c r="R605" s="51"/>
      <c r="S605" s="51"/>
      <c r="T605" s="51"/>
    </row>
    <row r="606" spans="1:20" ht="31.5">
      <c r="A606" s="153" t="str">
        <f t="shared" si="23"/>
        <v/>
      </c>
      <c r="B606" s="154"/>
      <c r="C606" s="155" t="s">
        <v>2840</v>
      </c>
      <c r="D606" s="164" t="s">
        <v>2998</v>
      </c>
      <c r="E606" s="153" t="s">
        <v>300</v>
      </c>
      <c r="F606" s="192">
        <v>98</v>
      </c>
      <c r="G606" s="156" t="str">
        <f t="shared" si="19"/>
        <v>K</v>
      </c>
      <c r="H606" s="86">
        <v>537</v>
      </c>
      <c r="I606" s="153">
        <v>2</v>
      </c>
      <c r="J606" s="158">
        <v>1</v>
      </c>
      <c r="K606" s="158">
        <v>1</v>
      </c>
      <c r="L606" s="153" t="s">
        <v>2999</v>
      </c>
      <c r="M606" s="153" t="str">
        <f t="shared" si="22"/>
        <v>X</v>
      </c>
      <c r="N606" s="153" t="s">
        <v>3000</v>
      </c>
      <c r="O606" s="153" t="s">
        <v>980</v>
      </c>
      <c r="P606" s="153">
        <v>0</v>
      </c>
      <c r="Q606" s="153"/>
      <c r="R606" s="51"/>
      <c r="S606" s="51"/>
      <c r="T606" s="51"/>
    </row>
    <row r="607" spans="1:20" ht="31.5">
      <c r="A607" s="63" t="str">
        <f t="shared" si="23"/>
        <v/>
      </c>
      <c r="B607" s="72"/>
      <c r="C607" s="61" t="s">
        <v>2840</v>
      </c>
      <c r="D607" s="62" t="s">
        <v>3001</v>
      </c>
      <c r="E607" s="63" t="s">
        <v>300</v>
      </c>
      <c r="F607" s="192">
        <v>93</v>
      </c>
      <c r="G607" s="64" t="str">
        <f t="shared" si="19"/>
        <v>K</v>
      </c>
      <c r="H607" s="86">
        <v>508</v>
      </c>
      <c r="I607" s="63">
        <v>0</v>
      </c>
      <c r="J607" s="65">
        <v>1</v>
      </c>
      <c r="K607" s="65">
        <v>4</v>
      </c>
      <c r="L607" s="63" t="s">
        <v>2860</v>
      </c>
      <c r="M607" s="63" t="str">
        <f t="shared" si="22"/>
        <v>X</v>
      </c>
      <c r="N607" s="63" t="s">
        <v>3002</v>
      </c>
      <c r="O607" s="63" t="s">
        <v>980</v>
      </c>
      <c r="P607" s="63">
        <v>0</v>
      </c>
      <c r="Q607" s="63"/>
      <c r="R607" s="51"/>
      <c r="S607" s="51"/>
      <c r="T607" s="51"/>
    </row>
    <row r="608" spans="1:20" ht="31.5">
      <c r="A608" s="153" t="str">
        <f t="shared" si="23"/>
        <v/>
      </c>
      <c r="B608" s="154"/>
      <c r="C608" s="155" t="s">
        <v>2840</v>
      </c>
      <c r="D608" s="164" t="s">
        <v>3003</v>
      </c>
      <c r="E608" s="153" t="s">
        <v>300</v>
      </c>
      <c r="F608" s="192">
        <v>81</v>
      </c>
      <c r="G608" s="156" t="str">
        <f t="shared" si="19"/>
        <v>K</v>
      </c>
      <c r="H608" s="86">
        <v>428</v>
      </c>
      <c r="I608" s="153">
        <v>1</v>
      </c>
      <c r="J608" s="158">
        <v>1</v>
      </c>
      <c r="K608" s="158">
        <v>2</v>
      </c>
      <c r="L608" s="153" t="s">
        <v>3004</v>
      </c>
      <c r="M608" s="153" t="str">
        <f t="shared" si="22"/>
        <v>X</v>
      </c>
      <c r="N608" s="153" t="s">
        <v>3005</v>
      </c>
      <c r="O608" s="153" t="s">
        <v>2647</v>
      </c>
      <c r="P608" s="153">
        <v>0</v>
      </c>
      <c r="Q608" s="153"/>
      <c r="R608" s="51"/>
      <c r="S608" s="51"/>
      <c r="T608" s="51"/>
    </row>
    <row r="609" spans="1:20" ht="31.5">
      <c r="A609" s="63" t="str">
        <f t="shared" si="23"/>
        <v/>
      </c>
      <c r="B609" s="72"/>
      <c r="C609" s="61" t="s">
        <v>2840</v>
      </c>
      <c r="D609" s="62" t="s">
        <v>3006</v>
      </c>
      <c r="E609" s="63" t="s">
        <v>300</v>
      </c>
      <c r="F609" s="192">
        <v>70</v>
      </c>
      <c r="G609" s="64" t="str">
        <f t="shared" si="19"/>
        <v>K</v>
      </c>
      <c r="H609" s="86">
        <v>294</v>
      </c>
      <c r="I609" s="63">
        <v>0</v>
      </c>
      <c r="J609" s="65">
        <v>2</v>
      </c>
      <c r="K609" s="65">
        <v>2</v>
      </c>
      <c r="L609" s="63" t="s">
        <v>2860</v>
      </c>
      <c r="M609" s="63" t="str">
        <f t="shared" si="22"/>
        <v>X</v>
      </c>
      <c r="N609" s="63" t="s">
        <v>3007</v>
      </c>
      <c r="O609" s="63" t="s">
        <v>3008</v>
      </c>
      <c r="P609" s="63">
        <v>0</v>
      </c>
      <c r="Q609" s="63"/>
      <c r="R609" s="51"/>
      <c r="S609" s="51"/>
      <c r="T609" s="51"/>
    </row>
    <row r="610" spans="1:20" ht="31.5">
      <c r="A610" s="153"/>
      <c r="B610" s="154"/>
      <c r="C610" s="155" t="s">
        <v>2840</v>
      </c>
      <c r="D610" s="164" t="s">
        <v>3009</v>
      </c>
      <c r="E610" s="153" t="s">
        <v>300</v>
      </c>
      <c r="F610" s="192">
        <v>75</v>
      </c>
      <c r="G610" s="156" t="str">
        <f t="shared" si="19"/>
        <v>K</v>
      </c>
      <c r="H610" s="86">
        <v>361</v>
      </c>
      <c r="I610" s="153">
        <v>1</v>
      </c>
      <c r="J610" s="158">
        <v>1</v>
      </c>
      <c r="K610" s="158">
        <v>1</v>
      </c>
      <c r="L610" s="153" t="s">
        <v>318</v>
      </c>
      <c r="M610" s="153" t="str">
        <f t="shared" si="22"/>
        <v>X</v>
      </c>
      <c r="N610" s="153" t="s">
        <v>3010</v>
      </c>
      <c r="O610" s="153" t="s">
        <v>3011</v>
      </c>
      <c r="P610" s="153">
        <v>0</v>
      </c>
      <c r="Q610" s="153"/>
      <c r="R610" s="51"/>
      <c r="S610" s="51"/>
      <c r="T610" s="51"/>
    </row>
    <row r="611" spans="1:20" ht="126">
      <c r="A611" s="59">
        <f t="shared" ref="A611:A620" si="24">IF(LEN(B611)=0,"",SUBTOTAL(3,$B$3:B611))</f>
        <v>19</v>
      </c>
      <c r="B611" s="60" t="s">
        <v>3012</v>
      </c>
      <c r="C611" s="61" t="s">
        <v>3012</v>
      </c>
      <c r="D611" s="62" t="s">
        <v>3013</v>
      </c>
      <c r="E611" s="63" t="s">
        <v>270</v>
      </c>
      <c r="F611" s="73">
        <v>157</v>
      </c>
      <c r="G611" s="64" t="str">
        <f t="shared" si="19"/>
        <v>Đ</v>
      </c>
      <c r="H611" s="73">
        <v>653</v>
      </c>
      <c r="I611" s="63">
        <v>126</v>
      </c>
      <c r="J611" s="63">
        <v>5</v>
      </c>
      <c r="K611" s="63">
        <v>5</v>
      </c>
      <c r="L611" s="63" t="s">
        <v>367</v>
      </c>
      <c r="M611" s="63" t="str">
        <f t="shared" si="22"/>
        <v>T</v>
      </c>
      <c r="N611" s="63" t="s">
        <v>3014</v>
      </c>
      <c r="O611" s="63" t="s">
        <v>3015</v>
      </c>
      <c r="P611" s="63">
        <v>0</v>
      </c>
      <c r="Q611" s="63"/>
      <c r="R611" s="51"/>
      <c r="S611" s="51"/>
      <c r="T611" s="51"/>
    </row>
    <row r="612" spans="1:20" ht="78.75">
      <c r="A612" s="153" t="str">
        <f t="shared" si="24"/>
        <v/>
      </c>
      <c r="B612" s="154"/>
      <c r="C612" s="155" t="s">
        <v>3012</v>
      </c>
      <c r="D612" s="164" t="s">
        <v>2061</v>
      </c>
      <c r="E612" s="153" t="s">
        <v>270</v>
      </c>
      <c r="F612" s="160">
        <v>147</v>
      </c>
      <c r="G612" s="156" t="str">
        <f t="shared" si="19"/>
        <v>K</v>
      </c>
      <c r="H612" s="160">
        <v>560</v>
      </c>
      <c r="I612" s="153">
        <v>112</v>
      </c>
      <c r="J612" s="153">
        <v>4</v>
      </c>
      <c r="K612" s="153">
        <v>5</v>
      </c>
      <c r="L612" s="153" t="s">
        <v>367</v>
      </c>
      <c r="M612" s="153" t="str">
        <f t="shared" si="22"/>
        <v>T</v>
      </c>
      <c r="N612" s="153" t="s">
        <v>3016</v>
      </c>
      <c r="O612" s="153" t="s">
        <v>3017</v>
      </c>
      <c r="P612" s="153">
        <v>0</v>
      </c>
      <c r="Q612" s="153"/>
      <c r="R612" s="51"/>
      <c r="S612" s="51"/>
      <c r="T612" s="51"/>
    </row>
    <row r="613" spans="1:20" ht="47.25">
      <c r="A613" s="63" t="str">
        <f t="shared" si="24"/>
        <v/>
      </c>
      <c r="B613" s="72"/>
      <c r="C613" s="61" t="s">
        <v>3012</v>
      </c>
      <c r="D613" s="62" t="s">
        <v>3018</v>
      </c>
      <c r="E613" s="63" t="s">
        <v>300</v>
      </c>
      <c r="F613" s="73">
        <v>68</v>
      </c>
      <c r="G613" s="64" t="str">
        <f t="shared" si="19"/>
        <v>K</v>
      </c>
      <c r="H613" s="73">
        <v>271</v>
      </c>
      <c r="I613" s="63">
        <v>57</v>
      </c>
      <c r="J613" s="63">
        <v>2</v>
      </c>
      <c r="K613" s="63">
        <v>3</v>
      </c>
      <c r="L613" s="63" t="s">
        <v>367</v>
      </c>
      <c r="M613" s="63" t="str">
        <f t="shared" si="22"/>
        <v>T</v>
      </c>
      <c r="N613" s="63" t="s">
        <v>3019</v>
      </c>
      <c r="O613" s="63" t="s">
        <v>1466</v>
      </c>
      <c r="P613" s="63">
        <v>0</v>
      </c>
      <c r="Q613" s="63"/>
      <c r="R613" s="51"/>
      <c r="S613" s="51"/>
      <c r="T613" s="51"/>
    </row>
    <row r="614" spans="1:20" ht="47.25">
      <c r="A614" s="153" t="str">
        <f t="shared" si="24"/>
        <v/>
      </c>
      <c r="B614" s="154"/>
      <c r="C614" s="155" t="s">
        <v>3012</v>
      </c>
      <c r="D614" s="164" t="s">
        <v>3020</v>
      </c>
      <c r="E614" s="153" t="s">
        <v>265</v>
      </c>
      <c r="F614" s="160">
        <v>82</v>
      </c>
      <c r="G614" s="156" t="str">
        <f t="shared" si="19"/>
        <v>K</v>
      </c>
      <c r="H614" s="160">
        <v>330</v>
      </c>
      <c r="I614" s="153">
        <v>72</v>
      </c>
      <c r="J614" s="153">
        <v>3</v>
      </c>
      <c r="K614" s="153">
        <v>2</v>
      </c>
      <c r="L614" s="153" t="s">
        <v>367</v>
      </c>
      <c r="M614" s="153" t="str">
        <f t="shared" si="22"/>
        <v>T</v>
      </c>
      <c r="N614" s="153" t="s">
        <v>3021</v>
      </c>
      <c r="O614" s="153" t="s">
        <v>1459</v>
      </c>
      <c r="P614" s="153">
        <v>0</v>
      </c>
      <c r="Q614" s="153"/>
      <c r="R614" s="51"/>
      <c r="S614" s="51"/>
      <c r="T614" s="51"/>
    </row>
    <row r="615" spans="1:20" ht="47.25">
      <c r="A615" s="63" t="str">
        <f t="shared" si="24"/>
        <v/>
      </c>
      <c r="B615" s="72"/>
      <c r="C615" s="61" t="s">
        <v>3012</v>
      </c>
      <c r="D615" s="62" t="s">
        <v>3022</v>
      </c>
      <c r="E615" s="63" t="s">
        <v>265</v>
      </c>
      <c r="F615" s="73">
        <v>94</v>
      </c>
      <c r="G615" s="64" t="str">
        <f t="shared" si="19"/>
        <v>K</v>
      </c>
      <c r="H615" s="73">
        <v>389</v>
      </c>
      <c r="I615" s="63">
        <v>75</v>
      </c>
      <c r="J615" s="63">
        <v>2</v>
      </c>
      <c r="K615" s="63">
        <v>1</v>
      </c>
      <c r="L615" s="63" t="s">
        <v>367</v>
      </c>
      <c r="M615" s="63" t="str">
        <f t="shared" si="22"/>
        <v>T</v>
      </c>
      <c r="N615" s="63" t="s">
        <v>3023</v>
      </c>
      <c r="O615" s="63" t="s">
        <v>1218</v>
      </c>
      <c r="P615" s="63">
        <v>0</v>
      </c>
      <c r="Q615" s="63"/>
      <c r="R615" s="51"/>
      <c r="S615" s="51"/>
      <c r="T615" s="51"/>
    </row>
    <row r="616" spans="1:20" ht="47.25">
      <c r="A616" s="153" t="str">
        <f t="shared" si="24"/>
        <v/>
      </c>
      <c r="B616" s="154"/>
      <c r="C616" s="155" t="s">
        <v>3012</v>
      </c>
      <c r="D616" s="164" t="s">
        <v>3024</v>
      </c>
      <c r="E616" s="153" t="s">
        <v>265</v>
      </c>
      <c r="F616" s="160">
        <v>117</v>
      </c>
      <c r="G616" s="156" t="str">
        <f t="shared" si="19"/>
        <v>K</v>
      </c>
      <c r="H616" s="160">
        <v>505</v>
      </c>
      <c r="I616" s="153">
        <v>83</v>
      </c>
      <c r="J616" s="153">
        <v>0</v>
      </c>
      <c r="K616" s="153">
        <v>0</v>
      </c>
      <c r="L616" s="153" t="s">
        <v>367</v>
      </c>
      <c r="M616" s="153" t="str">
        <f t="shared" si="22"/>
        <v>T</v>
      </c>
      <c r="N616" s="153" t="s">
        <v>3025</v>
      </c>
      <c r="O616" s="153" t="s">
        <v>1472</v>
      </c>
      <c r="P616" s="153">
        <v>0</v>
      </c>
      <c r="Q616" s="153"/>
      <c r="R616" s="51"/>
      <c r="S616" s="51"/>
      <c r="T616" s="51"/>
    </row>
    <row r="617" spans="1:20" ht="47.25">
      <c r="A617" s="63" t="str">
        <f t="shared" si="24"/>
        <v/>
      </c>
      <c r="B617" s="72"/>
      <c r="C617" s="61" t="s">
        <v>3012</v>
      </c>
      <c r="D617" s="62" t="s">
        <v>3026</v>
      </c>
      <c r="E617" s="63" t="s">
        <v>265</v>
      </c>
      <c r="F617" s="73">
        <v>118</v>
      </c>
      <c r="G617" s="64" t="str">
        <f t="shared" si="19"/>
        <v>K</v>
      </c>
      <c r="H617" s="73">
        <v>473</v>
      </c>
      <c r="I617" s="63">
        <v>40</v>
      </c>
      <c r="J617" s="63">
        <v>2</v>
      </c>
      <c r="K617" s="63">
        <v>1</v>
      </c>
      <c r="L617" s="63" t="s">
        <v>367</v>
      </c>
      <c r="M617" s="63" t="str">
        <f t="shared" si="22"/>
        <v>T</v>
      </c>
      <c r="N617" s="63" t="s">
        <v>3027</v>
      </c>
      <c r="O617" s="63" t="s">
        <v>3028</v>
      </c>
      <c r="P617" s="63">
        <v>0</v>
      </c>
      <c r="Q617" s="63"/>
      <c r="R617" s="51"/>
      <c r="S617" s="51"/>
      <c r="T617" s="51"/>
    </row>
    <row r="618" spans="1:20" ht="78.75">
      <c r="A618" s="153" t="str">
        <f t="shared" si="24"/>
        <v/>
      </c>
      <c r="B618" s="154"/>
      <c r="C618" s="155" t="s">
        <v>3012</v>
      </c>
      <c r="D618" s="164" t="s">
        <v>3029</v>
      </c>
      <c r="E618" s="153" t="s">
        <v>265</v>
      </c>
      <c r="F618" s="160">
        <v>113</v>
      </c>
      <c r="G618" s="156" t="str">
        <f t="shared" si="19"/>
        <v>K</v>
      </c>
      <c r="H618" s="160">
        <v>507</v>
      </c>
      <c r="I618" s="153">
        <v>110</v>
      </c>
      <c r="J618" s="153">
        <v>3</v>
      </c>
      <c r="K618" s="153">
        <v>1</v>
      </c>
      <c r="L618" s="153" t="s">
        <v>367</v>
      </c>
      <c r="M618" s="153" t="str">
        <f t="shared" si="22"/>
        <v>T</v>
      </c>
      <c r="N618" s="153" t="s">
        <v>3030</v>
      </c>
      <c r="O618" s="153" t="s">
        <v>3031</v>
      </c>
      <c r="P618" s="153">
        <v>0</v>
      </c>
      <c r="Q618" s="153"/>
      <c r="R618" s="51"/>
      <c r="S618" s="51"/>
      <c r="T618" s="51"/>
    </row>
    <row r="619" spans="1:20" ht="78.75">
      <c r="A619" s="63" t="str">
        <f t="shared" si="24"/>
        <v/>
      </c>
      <c r="B619" s="72"/>
      <c r="C619" s="61" t="s">
        <v>3012</v>
      </c>
      <c r="D619" s="62" t="s">
        <v>3032</v>
      </c>
      <c r="E619" s="63" t="s">
        <v>265</v>
      </c>
      <c r="F619" s="73">
        <v>145</v>
      </c>
      <c r="G619" s="64" t="str">
        <f t="shared" si="19"/>
        <v>K</v>
      </c>
      <c r="H619" s="73">
        <v>700</v>
      </c>
      <c r="I619" s="63">
        <v>135</v>
      </c>
      <c r="J619" s="63">
        <v>3</v>
      </c>
      <c r="K619" s="63">
        <v>0</v>
      </c>
      <c r="L619" s="63" t="s">
        <v>367</v>
      </c>
      <c r="M619" s="63" t="str">
        <f t="shared" si="22"/>
        <v>T</v>
      </c>
      <c r="N619" s="63" t="s">
        <v>3033</v>
      </c>
      <c r="O619" s="63" t="s">
        <v>3034</v>
      </c>
      <c r="P619" s="63">
        <v>0</v>
      </c>
      <c r="Q619" s="63"/>
      <c r="R619" s="51"/>
      <c r="S619" s="51"/>
      <c r="T619" s="51"/>
    </row>
    <row r="620" spans="1:20" ht="78.75">
      <c r="A620" s="153" t="str">
        <f t="shared" si="24"/>
        <v/>
      </c>
      <c r="B620" s="154"/>
      <c r="C620" s="155" t="s">
        <v>3012</v>
      </c>
      <c r="D620" s="164" t="s">
        <v>3035</v>
      </c>
      <c r="E620" s="153" t="s">
        <v>270</v>
      </c>
      <c r="F620" s="160">
        <v>133</v>
      </c>
      <c r="G620" s="156" t="str">
        <f t="shared" si="19"/>
        <v>K</v>
      </c>
      <c r="H620" s="160">
        <v>604</v>
      </c>
      <c r="I620" s="153">
        <v>105</v>
      </c>
      <c r="J620" s="153">
        <v>4</v>
      </c>
      <c r="K620" s="153">
        <v>4</v>
      </c>
      <c r="L620" s="153" t="s">
        <v>274</v>
      </c>
      <c r="M620" s="153" t="str">
        <f t="shared" si="22"/>
        <v>X</v>
      </c>
      <c r="N620" s="153" t="s">
        <v>3036</v>
      </c>
      <c r="O620" s="153" t="s">
        <v>3037</v>
      </c>
      <c r="P620" s="153">
        <v>0</v>
      </c>
      <c r="Q620" s="153"/>
      <c r="R620" s="51"/>
      <c r="S620" s="51"/>
      <c r="T620" s="51"/>
    </row>
    <row r="621" spans="1:20" ht="63">
      <c r="A621" s="63"/>
      <c r="B621" s="72"/>
      <c r="C621" s="61" t="s">
        <v>3012</v>
      </c>
      <c r="D621" s="62" t="s">
        <v>3038</v>
      </c>
      <c r="E621" s="63" t="s">
        <v>265</v>
      </c>
      <c r="F621" s="73">
        <v>89</v>
      </c>
      <c r="G621" s="64" t="str">
        <f t="shared" si="19"/>
        <v>K</v>
      </c>
      <c r="H621" s="73">
        <v>370</v>
      </c>
      <c r="I621" s="63">
        <v>88</v>
      </c>
      <c r="J621" s="63">
        <v>3</v>
      </c>
      <c r="K621" s="63">
        <v>1</v>
      </c>
      <c r="L621" s="63" t="s">
        <v>274</v>
      </c>
      <c r="M621" s="63" t="str">
        <f t="shared" si="22"/>
        <v>X</v>
      </c>
      <c r="N621" s="63" t="s">
        <v>3039</v>
      </c>
      <c r="O621" s="63" t="s">
        <v>1501</v>
      </c>
      <c r="P621" s="63">
        <v>0</v>
      </c>
      <c r="Q621" s="63"/>
      <c r="R621" s="51"/>
      <c r="S621" s="51"/>
      <c r="T621" s="51"/>
    </row>
    <row r="622" spans="1:20" ht="47.25">
      <c r="A622" s="153"/>
      <c r="B622" s="154"/>
      <c r="C622" s="155" t="s">
        <v>3012</v>
      </c>
      <c r="D622" s="164" t="s">
        <v>3040</v>
      </c>
      <c r="E622" s="153" t="s">
        <v>265</v>
      </c>
      <c r="F622" s="160">
        <v>117</v>
      </c>
      <c r="G622" s="156" t="str">
        <f t="shared" si="19"/>
        <v>K</v>
      </c>
      <c r="H622" s="160">
        <v>507</v>
      </c>
      <c r="I622" s="153">
        <v>116</v>
      </c>
      <c r="J622" s="153">
        <v>3</v>
      </c>
      <c r="K622" s="153">
        <v>4</v>
      </c>
      <c r="L622" s="153" t="s">
        <v>274</v>
      </c>
      <c r="M622" s="153" t="str">
        <f t="shared" si="22"/>
        <v>X</v>
      </c>
      <c r="N622" s="153" t="s">
        <v>3041</v>
      </c>
      <c r="O622" s="153" t="s">
        <v>3028</v>
      </c>
      <c r="P622" s="153">
        <v>0</v>
      </c>
      <c r="Q622" s="153"/>
      <c r="R622" s="51"/>
      <c r="S622" s="51"/>
      <c r="T622" s="51"/>
    </row>
    <row r="623" spans="1:20" ht="63">
      <c r="A623" s="63"/>
      <c r="B623" s="72"/>
      <c r="C623" s="61" t="s">
        <v>3012</v>
      </c>
      <c r="D623" s="62" t="s">
        <v>3042</v>
      </c>
      <c r="E623" s="63" t="s">
        <v>265</v>
      </c>
      <c r="F623" s="73">
        <v>112</v>
      </c>
      <c r="G623" s="64" t="str">
        <f t="shared" si="19"/>
        <v>K</v>
      </c>
      <c r="H623" s="73">
        <v>476</v>
      </c>
      <c r="I623" s="63">
        <v>106</v>
      </c>
      <c r="J623" s="63">
        <v>3</v>
      </c>
      <c r="K623" s="63">
        <v>3</v>
      </c>
      <c r="L623" s="63" t="s">
        <v>367</v>
      </c>
      <c r="M623" s="63" t="str">
        <f t="shared" si="22"/>
        <v>T</v>
      </c>
      <c r="N623" s="63" t="s">
        <v>3043</v>
      </c>
      <c r="O623" s="63" t="s">
        <v>3044</v>
      </c>
      <c r="P623" s="63">
        <v>0</v>
      </c>
      <c r="Q623" s="63"/>
      <c r="R623" s="51"/>
      <c r="S623" s="51"/>
      <c r="T623" s="51"/>
    </row>
    <row r="624" spans="1:20" ht="47.25">
      <c r="A624" s="153"/>
      <c r="B624" s="154"/>
      <c r="C624" s="155" t="s">
        <v>3012</v>
      </c>
      <c r="D624" s="164" t="s">
        <v>3045</v>
      </c>
      <c r="E624" s="153" t="s">
        <v>270</v>
      </c>
      <c r="F624" s="160">
        <v>139</v>
      </c>
      <c r="G624" s="156" t="str">
        <f t="shared" si="19"/>
        <v>K</v>
      </c>
      <c r="H624" s="160">
        <v>585</v>
      </c>
      <c r="I624" s="153">
        <v>134</v>
      </c>
      <c r="J624" s="153">
        <v>3</v>
      </c>
      <c r="K624" s="153">
        <v>3</v>
      </c>
      <c r="L624" s="153" t="s">
        <v>367</v>
      </c>
      <c r="M624" s="153" t="str">
        <f t="shared" si="22"/>
        <v>T</v>
      </c>
      <c r="N624" s="153" t="s">
        <v>3046</v>
      </c>
      <c r="O624" s="153" t="s">
        <v>3047</v>
      </c>
      <c r="P624" s="153">
        <v>0</v>
      </c>
      <c r="Q624" s="153"/>
      <c r="R624" s="51"/>
      <c r="S624" s="51"/>
      <c r="T624" s="51"/>
    </row>
    <row r="625" spans="1:20" ht="63">
      <c r="A625" s="63"/>
      <c r="B625" s="72"/>
      <c r="C625" s="61" t="s">
        <v>3012</v>
      </c>
      <c r="D625" s="62" t="s">
        <v>3048</v>
      </c>
      <c r="E625" s="63" t="s">
        <v>265</v>
      </c>
      <c r="F625" s="73">
        <v>125</v>
      </c>
      <c r="G625" s="64" t="str">
        <f t="shared" si="19"/>
        <v>K</v>
      </c>
      <c r="H625" s="73">
        <v>518</v>
      </c>
      <c r="I625" s="63">
        <v>118</v>
      </c>
      <c r="J625" s="63">
        <v>4</v>
      </c>
      <c r="K625" s="63">
        <v>3</v>
      </c>
      <c r="L625" s="63" t="s">
        <v>274</v>
      </c>
      <c r="M625" s="63" t="str">
        <f t="shared" si="22"/>
        <v>X</v>
      </c>
      <c r="N625" s="63" t="s">
        <v>3049</v>
      </c>
      <c r="O625" s="63" t="s">
        <v>3050</v>
      </c>
      <c r="P625" s="63">
        <v>0</v>
      </c>
      <c r="Q625" s="63"/>
      <c r="R625" s="51"/>
      <c r="S625" s="51"/>
      <c r="T625" s="51"/>
    </row>
    <row r="626" spans="1:20" ht="63">
      <c r="A626" s="153"/>
      <c r="B626" s="154"/>
      <c r="C626" s="155" t="s">
        <v>3012</v>
      </c>
      <c r="D626" s="164" t="s">
        <v>3051</v>
      </c>
      <c r="E626" s="153" t="s">
        <v>300</v>
      </c>
      <c r="F626" s="160">
        <v>57</v>
      </c>
      <c r="G626" s="156" t="str">
        <f t="shared" si="19"/>
        <v>K</v>
      </c>
      <c r="H626" s="160">
        <v>286</v>
      </c>
      <c r="I626" s="153">
        <v>37</v>
      </c>
      <c r="J626" s="153">
        <v>3</v>
      </c>
      <c r="K626" s="153">
        <v>2</v>
      </c>
      <c r="L626" s="153" t="s">
        <v>367</v>
      </c>
      <c r="M626" s="153" t="str">
        <f t="shared" si="22"/>
        <v>T</v>
      </c>
      <c r="N626" s="153" t="s">
        <v>3052</v>
      </c>
      <c r="O626" s="153" t="s">
        <v>1501</v>
      </c>
      <c r="P626" s="153">
        <v>0</v>
      </c>
      <c r="Q626" s="153"/>
      <c r="R626" s="51"/>
      <c r="S626" s="51"/>
      <c r="T626" s="51"/>
    </row>
    <row r="627" spans="1:20" ht="47.25">
      <c r="A627" s="63"/>
      <c r="B627" s="72"/>
      <c r="C627" s="61" t="s">
        <v>3012</v>
      </c>
      <c r="D627" s="62" t="s">
        <v>3053</v>
      </c>
      <c r="E627" s="63" t="s">
        <v>265</v>
      </c>
      <c r="F627" s="73">
        <v>168</v>
      </c>
      <c r="G627" s="64" t="str">
        <f t="shared" si="19"/>
        <v>Đ</v>
      </c>
      <c r="H627" s="73">
        <v>742</v>
      </c>
      <c r="I627" s="63">
        <v>139</v>
      </c>
      <c r="J627" s="63">
        <v>3</v>
      </c>
      <c r="K627" s="63">
        <v>5</v>
      </c>
      <c r="L627" s="63" t="s">
        <v>367</v>
      </c>
      <c r="M627" s="63" t="str">
        <f t="shared" si="22"/>
        <v>T</v>
      </c>
      <c r="N627" s="63" t="s">
        <v>3054</v>
      </c>
      <c r="O627" s="63" t="s">
        <v>3055</v>
      </c>
      <c r="P627" s="63">
        <v>0</v>
      </c>
      <c r="Q627" s="63"/>
      <c r="R627" s="51"/>
      <c r="S627" s="51"/>
      <c r="T627" s="51"/>
    </row>
    <row r="628" spans="1:20" ht="47.25">
      <c r="A628" s="153"/>
      <c r="B628" s="154"/>
      <c r="C628" s="155" t="s">
        <v>3012</v>
      </c>
      <c r="D628" s="164" t="s">
        <v>3056</v>
      </c>
      <c r="E628" s="153" t="s">
        <v>265</v>
      </c>
      <c r="F628" s="160">
        <v>129</v>
      </c>
      <c r="G628" s="156" t="str">
        <f t="shared" si="19"/>
        <v>K</v>
      </c>
      <c r="H628" s="160">
        <v>467</v>
      </c>
      <c r="I628" s="153">
        <v>89</v>
      </c>
      <c r="J628" s="153">
        <v>5</v>
      </c>
      <c r="K628" s="153">
        <v>10</v>
      </c>
      <c r="L628" s="153" t="s">
        <v>367</v>
      </c>
      <c r="M628" s="153" t="str">
        <f t="shared" si="22"/>
        <v>T</v>
      </c>
      <c r="N628" s="153" t="s">
        <v>3057</v>
      </c>
      <c r="O628" s="153" t="s">
        <v>2601</v>
      </c>
      <c r="P628" s="153">
        <v>0</v>
      </c>
      <c r="Q628" s="153"/>
      <c r="R628" s="51"/>
      <c r="S628" s="51"/>
      <c r="T628" s="51"/>
    </row>
    <row r="629" spans="1:20" ht="141.75">
      <c r="A629" s="63"/>
      <c r="B629" s="72"/>
      <c r="C629" s="61" t="s">
        <v>3012</v>
      </c>
      <c r="D629" s="62" t="s">
        <v>3058</v>
      </c>
      <c r="E629" s="63" t="s">
        <v>265</v>
      </c>
      <c r="F629" s="73">
        <v>146</v>
      </c>
      <c r="G629" s="64" t="str">
        <f t="shared" si="19"/>
        <v>K</v>
      </c>
      <c r="H629" s="73">
        <v>582</v>
      </c>
      <c r="I629" s="63">
        <v>147</v>
      </c>
      <c r="J629" s="63">
        <v>1</v>
      </c>
      <c r="K629" s="63">
        <v>4</v>
      </c>
      <c r="L629" s="63" t="s">
        <v>367</v>
      </c>
      <c r="M629" s="63" t="str">
        <f t="shared" si="22"/>
        <v>T</v>
      </c>
      <c r="N629" s="63" t="s">
        <v>3059</v>
      </c>
      <c r="O629" s="63" t="s">
        <v>3060</v>
      </c>
      <c r="P629" s="63">
        <v>0</v>
      </c>
      <c r="Q629" s="63"/>
      <c r="R629" s="51"/>
      <c r="S629" s="51"/>
      <c r="T629" s="51"/>
    </row>
    <row r="630" spans="1:20" ht="63">
      <c r="A630" s="153"/>
      <c r="B630" s="154"/>
      <c r="C630" s="155" t="s">
        <v>3012</v>
      </c>
      <c r="D630" s="164" t="s">
        <v>3061</v>
      </c>
      <c r="E630" s="153" t="s">
        <v>265</v>
      </c>
      <c r="F630" s="160">
        <v>112</v>
      </c>
      <c r="G630" s="156" t="str">
        <f t="shared" si="19"/>
        <v>K</v>
      </c>
      <c r="H630" s="160">
        <v>494</v>
      </c>
      <c r="I630" s="153">
        <v>111</v>
      </c>
      <c r="J630" s="153">
        <v>7</v>
      </c>
      <c r="K630" s="153">
        <v>6</v>
      </c>
      <c r="L630" s="153" t="s">
        <v>367</v>
      </c>
      <c r="M630" s="153" t="str">
        <f t="shared" si="22"/>
        <v>T</v>
      </c>
      <c r="N630" s="153" t="s">
        <v>3062</v>
      </c>
      <c r="O630" s="153" t="s">
        <v>3055</v>
      </c>
      <c r="P630" s="153">
        <v>0</v>
      </c>
      <c r="Q630" s="153"/>
      <c r="R630" s="51"/>
      <c r="S630" s="51"/>
      <c r="T630" s="51"/>
    </row>
    <row r="631" spans="1:20" ht="47.25">
      <c r="A631" s="63"/>
      <c r="B631" s="72"/>
      <c r="C631" s="61" t="s">
        <v>3012</v>
      </c>
      <c r="D631" s="62" t="s">
        <v>3063</v>
      </c>
      <c r="E631" s="63" t="s">
        <v>300</v>
      </c>
      <c r="F631" s="73">
        <v>77</v>
      </c>
      <c r="G631" s="64" t="str">
        <f t="shared" si="19"/>
        <v>K</v>
      </c>
      <c r="H631" s="73">
        <v>341</v>
      </c>
      <c r="I631" s="63">
        <v>77</v>
      </c>
      <c r="J631" s="63">
        <v>7</v>
      </c>
      <c r="K631" s="63">
        <v>7</v>
      </c>
      <c r="L631" s="63" t="s">
        <v>367</v>
      </c>
      <c r="M631" s="63" t="str">
        <f t="shared" si="22"/>
        <v>T</v>
      </c>
      <c r="N631" s="63" t="s">
        <v>3064</v>
      </c>
      <c r="O631" s="63" t="s">
        <v>3065</v>
      </c>
      <c r="P631" s="63">
        <v>0</v>
      </c>
      <c r="Q631" s="63"/>
      <c r="R631" s="51"/>
      <c r="S631" s="51"/>
      <c r="T631" s="51"/>
    </row>
    <row r="632" spans="1:20" ht="94.5">
      <c r="A632" s="153"/>
      <c r="B632" s="154"/>
      <c r="C632" s="155" t="s">
        <v>3012</v>
      </c>
      <c r="D632" s="164" t="s">
        <v>3066</v>
      </c>
      <c r="E632" s="153" t="s">
        <v>270</v>
      </c>
      <c r="F632" s="160">
        <v>142</v>
      </c>
      <c r="G632" s="156" t="str">
        <f t="shared" si="19"/>
        <v>K</v>
      </c>
      <c r="H632" s="160">
        <v>641</v>
      </c>
      <c r="I632" s="153">
        <v>108</v>
      </c>
      <c r="J632" s="153">
        <v>3</v>
      </c>
      <c r="K632" s="153">
        <v>4</v>
      </c>
      <c r="L632" s="153" t="s">
        <v>367</v>
      </c>
      <c r="M632" s="153" t="str">
        <f t="shared" si="22"/>
        <v>T</v>
      </c>
      <c r="N632" s="153" t="s">
        <v>3067</v>
      </c>
      <c r="O632" s="153" t="s">
        <v>3068</v>
      </c>
      <c r="P632" s="153">
        <v>0</v>
      </c>
      <c r="Q632" s="153"/>
      <c r="R632" s="51"/>
      <c r="S632" s="51"/>
      <c r="T632" s="51"/>
    </row>
    <row r="633" spans="1:20" ht="63">
      <c r="A633" s="63"/>
      <c r="B633" s="72"/>
      <c r="C633" s="61" t="s">
        <v>3012</v>
      </c>
      <c r="D633" s="62" t="s">
        <v>3069</v>
      </c>
      <c r="E633" s="63" t="s">
        <v>270</v>
      </c>
      <c r="F633" s="73">
        <v>94</v>
      </c>
      <c r="G633" s="64" t="str">
        <f t="shared" si="19"/>
        <v>K</v>
      </c>
      <c r="H633" s="73">
        <v>396</v>
      </c>
      <c r="I633" s="63">
        <v>86</v>
      </c>
      <c r="J633" s="63">
        <v>1</v>
      </c>
      <c r="K633" s="63">
        <v>4</v>
      </c>
      <c r="L633" s="63" t="s">
        <v>367</v>
      </c>
      <c r="M633" s="63" t="str">
        <f t="shared" si="22"/>
        <v>T</v>
      </c>
      <c r="N633" s="63" t="s">
        <v>3070</v>
      </c>
      <c r="O633" s="63" t="s">
        <v>1472</v>
      </c>
      <c r="P633" s="63">
        <v>0</v>
      </c>
      <c r="Q633" s="63"/>
      <c r="R633" s="51"/>
      <c r="S633" s="51"/>
      <c r="T633" s="51"/>
    </row>
    <row r="634" spans="1:20" ht="78.75">
      <c r="A634" s="153"/>
      <c r="B634" s="154"/>
      <c r="C634" s="155" t="s">
        <v>3012</v>
      </c>
      <c r="D634" s="164" t="s">
        <v>3071</v>
      </c>
      <c r="E634" s="153" t="s">
        <v>270</v>
      </c>
      <c r="F634" s="160">
        <v>139</v>
      </c>
      <c r="G634" s="156" t="str">
        <f t="shared" si="19"/>
        <v>K</v>
      </c>
      <c r="H634" s="160">
        <v>630</v>
      </c>
      <c r="I634" s="153">
        <v>94</v>
      </c>
      <c r="J634" s="153">
        <v>1</v>
      </c>
      <c r="K634" s="153">
        <v>6</v>
      </c>
      <c r="L634" s="153" t="s">
        <v>367</v>
      </c>
      <c r="M634" s="153" t="str">
        <f t="shared" si="22"/>
        <v>T</v>
      </c>
      <c r="N634" s="153" t="s">
        <v>3072</v>
      </c>
      <c r="O634" s="153" t="s">
        <v>3073</v>
      </c>
      <c r="P634" s="153">
        <v>0</v>
      </c>
      <c r="Q634" s="153"/>
      <c r="R634" s="51"/>
      <c r="S634" s="51"/>
      <c r="T634" s="51"/>
    </row>
    <row r="635" spans="1:20" ht="110.25">
      <c r="A635" s="63"/>
      <c r="B635" s="72"/>
      <c r="C635" s="61" t="s">
        <v>3012</v>
      </c>
      <c r="D635" s="62" t="s">
        <v>3074</v>
      </c>
      <c r="E635" s="63" t="s">
        <v>270</v>
      </c>
      <c r="F635" s="73">
        <v>161</v>
      </c>
      <c r="G635" s="64" t="str">
        <f t="shared" si="19"/>
        <v>Đ</v>
      </c>
      <c r="H635" s="73">
        <v>695</v>
      </c>
      <c r="I635" s="63">
        <v>109</v>
      </c>
      <c r="J635" s="63">
        <v>1</v>
      </c>
      <c r="K635" s="63">
        <v>1</v>
      </c>
      <c r="L635" s="63" t="s">
        <v>367</v>
      </c>
      <c r="M635" s="63" t="str">
        <f t="shared" si="22"/>
        <v>T</v>
      </c>
      <c r="N635" s="63" t="s">
        <v>3075</v>
      </c>
      <c r="O635" s="63" t="s">
        <v>3076</v>
      </c>
      <c r="P635" s="63">
        <v>0</v>
      </c>
      <c r="Q635" s="63"/>
      <c r="R635" s="51"/>
      <c r="S635" s="51"/>
      <c r="T635" s="51"/>
    </row>
    <row r="636" spans="1:20" ht="110.25">
      <c r="A636" s="153"/>
      <c r="B636" s="154"/>
      <c r="C636" s="155" t="s">
        <v>3012</v>
      </c>
      <c r="D636" s="164" t="s">
        <v>3077</v>
      </c>
      <c r="E636" s="153" t="s">
        <v>270</v>
      </c>
      <c r="F636" s="160">
        <v>204</v>
      </c>
      <c r="G636" s="156" t="str">
        <f t="shared" si="19"/>
        <v>Đ</v>
      </c>
      <c r="H636" s="160">
        <v>886</v>
      </c>
      <c r="I636" s="153">
        <v>179</v>
      </c>
      <c r="J636" s="153">
        <v>2</v>
      </c>
      <c r="K636" s="153">
        <v>2</v>
      </c>
      <c r="L636" s="153" t="s">
        <v>367</v>
      </c>
      <c r="M636" s="153" t="str">
        <f t="shared" si="22"/>
        <v>T</v>
      </c>
      <c r="N636" s="153" t="s">
        <v>3078</v>
      </c>
      <c r="O636" s="153" t="s">
        <v>3079</v>
      </c>
      <c r="P636" s="153">
        <v>0</v>
      </c>
      <c r="Q636" s="153"/>
      <c r="R636" s="51"/>
      <c r="S636" s="51"/>
      <c r="T636" s="51"/>
    </row>
    <row r="637" spans="1:20" ht="63">
      <c r="A637" s="63"/>
      <c r="B637" s="72"/>
      <c r="C637" s="61" t="s">
        <v>3012</v>
      </c>
      <c r="D637" s="62" t="s">
        <v>1770</v>
      </c>
      <c r="E637" s="63" t="s">
        <v>270</v>
      </c>
      <c r="F637" s="73">
        <v>153</v>
      </c>
      <c r="G637" s="64" t="str">
        <f t="shared" si="19"/>
        <v>Đ</v>
      </c>
      <c r="H637" s="73">
        <v>670</v>
      </c>
      <c r="I637" s="63">
        <v>137</v>
      </c>
      <c r="J637" s="63">
        <v>1</v>
      </c>
      <c r="K637" s="63">
        <v>4</v>
      </c>
      <c r="L637" s="63" t="s">
        <v>367</v>
      </c>
      <c r="M637" s="63" t="str">
        <f t="shared" si="22"/>
        <v>T</v>
      </c>
      <c r="N637" s="63" t="s">
        <v>3080</v>
      </c>
      <c r="O637" s="63" t="s">
        <v>3068</v>
      </c>
      <c r="P637" s="63">
        <v>0</v>
      </c>
      <c r="Q637" s="63"/>
      <c r="R637" s="51"/>
      <c r="S637" s="51"/>
      <c r="T637" s="51"/>
    </row>
    <row r="638" spans="1:20" ht="126">
      <c r="A638" s="153"/>
      <c r="B638" s="154"/>
      <c r="C638" s="155" t="s">
        <v>3012</v>
      </c>
      <c r="D638" s="164" t="s">
        <v>3081</v>
      </c>
      <c r="E638" s="153" t="s">
        <v>270</v>
      </c>
      <c r="F638" s="160">
        <v>159</v>
      </c>
      <c r="G638" s="156" t="str">
        <f t="shared" si="19"/>
        <v>Đ</v>
      </c>
      <c r="H638" s="160">
        <v>736</v>
      </c>
      <c r="I638" s="153">
        <v>146</v>
      </c>
      <c r="J638" s="153">
        <v>1</v>
      </c>
      <c r="K638" s="153">
        <v>4</v>
      </c>
      <c r="L638" s="153" t="s">
        <v>367</v>
      </c>
      <c r="M638" s="153" t="str">
        <f t="shared" si="22"/>
        <v>T</v>
      </c>
      <c r="N638" s="153" t="s">
        <v>3082</v>
      </c>
      <c r="O638" s="153" t="s">
        <v>3068</v>
      </c>
      <c r="P638" s="153">
        <v>0</v>
      </c>
      <c r="Q638" s="153"/>
      <c r="R638" s="51"/>
      <c r="S638" s="51"/>
      <c r="T638" s="51"/>
    </row>
    <row r="639" spans="1:20" ht="63">
      <c r="A639" s="63"/>
      <c r="B639" s="72"/>
      <c r="C639" s="61" t="s">
        <v>3012</v>
      </c>
      <c r="D639" s="62" t="s">
        <v>3083</v>
      </c>
      <c r="E639" s="63" t="s">
        <v>270</v>
      </c>
      <c r="F639" s="73">
        <v>90</v>
      </c>
      <c r="G639" s="64" t="str">
        <f t="shared" si="19"/>
        <v>K</v>
      </c>
      <c r="H639" s="73">
        <v>367</v>
      </c>
      <c r="I639" s="63">
        <v>88</v>
      </c>
      <c r="J639" s="63">
        <v>5</v>
      </c>
      <c r="K639" s="63">
        <v>3</v>
      </c>
      <c r="L639" s="63" t="s">
        <v>367</v>
      </c>
      <c r="M639" s="63" t="str">
        <f t="shared" si="22"/>
        <v>T</v>
      </c>
      <c r="N639" s="63" t="s">
        <v>3084</v>
      </c>
      <c r="O639" s="63" t="s">
        <v>1453</v>
      </c>
      <c r="P639" s="63">
        <v>0</v>
      </c>
      <c r="Q639" s="63"/>
      <c r="R639" s="51"/>
      <c r="S639" s="51"/>
      <c r="T639" s="51"/>
    </row>
    <row r="640" spans="1:20" ht="31.5">
      <c r="A640" s="153"/>
      <c r="B640" s="154"/>
      <c r="C640" s="155" t="s">
        <v>3012</v>
      </c>
      <c r="D640" s="164" t="s">
        <v>3085</v>
      </c>
      <c r="E640" s="153" t="s">
        <v>270</v>
      </c>
      <c r="F640" s="160">
        <v>162</v>
      </c>
      <c r="G640" s="156" t="str">
        <f t="shared" si="19"/>
        <v>Đ</v>
      </c>
      <c r="H640" s="160">
        <v>618</v>
      </c>
      <c r="I640" s="153">
        <v>102</v>
      </c>
      <c r="J640" s="153">
        <v>1</v>
      </c>
      <c r="K640" s="153">
        <v>8</v>
      </c>
      <c r="L640" s="153" t="s">
        <v>274</v>
      </c>
      <c r="M640" s="153" t="str">
        <f t="shared" si="22"/>
        <v>X</v>
      </c>
      <c r="N640" s="153" t="s">
        <v>3086</v>
      </c>
      <c r="O640" s="153" t="s">
        <v>1472</v>
      </c>
      <c r="P640" s="153">
        <v>0</v>
      </c>
      <c r="Q640" s="153"/>
      <c r="R640" s="51"/>
      <c r="S640" s="51"/>
      <c r="T640" s="51"/>
    </row>
    <row r="641" spans="1:20" ht="47.25">
      <c r="A641" s="63"/>
      <c r="B641" s="72"/>
      <c r="C641" s="61" t="s">
        <v>3012</v>
      </c>
      <c r="D641" s="62" t="s">
        <v>3087</v>
      </c>
      <c r="E641" s="63" t="s">
        <v>270</v>
      </c>
      <c r="F641" s="73">
        <v>203</v>
      </c>
      <c r="G641" s="64" t="str">
        <f t="shared" si="19"/>
        <v>Đ</v>
      </c>
      <c r="H641" s="73">
        <v>750</v>
      </c>
      <c r="I641" s="63">
        <v>69</v>
      </c>
      <c r="J641" s="63">
        <v>2</v>
      </c>
      <c r="K641" s="63">
        <v>9</v>
      </c>
      <c r="L641" s="63" t="s">
        <v>274</v>
      </c>
      <c r="M641" s="63" t="str">
        <f t="shared" si="22"/>
        <v>X</v>
      </c>
      <c r="N641" s="63" t="s">
        <v>3088</v>
      </c>
      <c r="O641" s="63" t="s">
        <v>1482</v>
      </c>
      <c r="P641" s="63">
        <v>0</v>
      </c>
      <c r="Q641" s="63"/>
      <c r="R641" s="51"/>
      <c r="S641" s="51"/>
      <c r="T641" s="51"/>
    </row>
    <row r="642" spans="1:20" ht="47.25">
      <c r="A642" s="153"/>
      <c r="B642" s="154"/>
      <c r="C642" s="155" t="s">
        <v>3012</v>
      </c>
      <c r="D642" s="164" t="s">
        <v>3089</v>
      </c>
      <c r="E642" s="153" t="s">
        <v>270</v>
      </c>
      <c r="F642" s="160">
        <v>236</v>
      </c>
      <c r="G642" s="156" t="str">
        <f t="shared" si="19"/>
        <v>Đ</v>
      </c>
      <c r="H642" s="160">
        <v>902</v>
      </c>
      <c r="I642" s="153">
        <v>73</v>
      </c>
      <c r="J642" s="153">
        <v>1</v>
      </c>
      <c r="K642" s="153">
        <v>4</v>
      </c>
      <c r="L642" s="153" t="s">
        <v>274</v>
      </c>
      <c r="M642" s="153" t="str">
        <f t="shared" si="22"/>
        <v>X</v>
      </c>
      <c r="N642" s="153" t="s">
        <v>3090</v>
      </c>
      <c r="O642" s="153" t="s">
        <v>1472</v>
      </c>
      <c r="P642" s="153">
        <v>0</v>
      </c>
      <c r="Q642" s="153"/>
      <c r="R642" s="51"/>
      <c r="S642" s="51"/>
      <c r="T642" s="51"/>
    </row>
    <row r="643" spans="1:20" ht="63">
      <c r="A643" s="63"/>
      <c r="B643" s="72"/>
      <c r="C643" s="61" t="s">
        <v>3012</v>
      </c>
      <c r="D643" s="62" t="s">
        <v>3091</v>
      </c>
      <c r="E643" s="63" t="s">
        <v>270</v>
      </c>
      <c r="F643" s="73">
        <v>195</v>
      </c>
      <c r="G643" s="64" t="str">
        <f t="shared" si="19"/>
        <v>Đ</v>
      </c>
      <c r="H643" s="73">
        <v>689</v>
      </c>
      <c r="I643" s="63">
        <v>119</v>
      </c>
      <c r="J643" s="63">
        <v>2</v>
      </c>
      <c r="K643" s="63">
        <v>7</v>
      </c>
      <c r="L643" s="63" t="s">
        <v>367</v>
      </c>
      <c r="M643" s="63" t="str">
        <f t="shared" si="22"/>
        <v>T</v>
      </c>
      <c r="N643" s="63" t="s">
        <v>3092</v>
      </c>
      <c r="O643" s="63" t="s">
        <v>3093</v>
      </c>
      <c r="P643" s="63">
        <v>0</v>
      </c>
      <c r="Q643" s="63"/>
      <c r="R643" s="51"/>
      <c r="S643" s="51"/>
      <c r="T643" s="51"/>
    </row>
    <row r="644" spans="1:20" ht="47.25">
      <c r="A644" s="153"/>
      <c r="B644" s="154"/>
      <c r="C644" s="155" t="s">
        <v>3012</v>
      </c>
      <c r="D644" s="164" t="s">
        <v>3094</v>
      </c>
      <c r="E644" s="153" t="s">
        <v>270</v>
      </c>
      <c r="F644" s="160">
        <v>97</v>
      </c>
      <c r="G644" s="156" t="str">
        <f t="shared" si="19"/>
        <v>K</v>
      </c>
      <c r="H644" s="160">
        <v>355</v>
      </c>
      <c r="I644" s="153">
        <v>65</v>
      </c>
      <c r="J644" s="153">
        <v>0</v>
      </c>
      <c r="K644" s="153">
        <v>1</v>
      </c>
      <c r="L644" s="153" t="s">
        <v>367</v>
      </c>
      <c r="M644" s="153" t="str">
        <f t="shared" si="22"/>
        <v>T</v>
      </c>
      <c r="N644" s="153" t="s">
        <v>3095</v>
      </c>
      <c r="O644" s="153" t="s">
        <v>1482</v>
      </c>
      <c r="P644" s="153">
        <v>0</v>
      </c>
      <c r="Q644" s="153"/>
      <c r="R644" s="51"/>
      <c r="S644" s="51"/>
      <c r="T644" s="51"/>
    </row>
    <row r="645" spans="1:20" ht="47.25">
      <c r="A645" s="63"/>
      <c r="B645" s="72"/>
      <c r="C645" s="61" t="s">
        <v>3012</v>
      </c>
      <c r="D645" s="62" t="s">
        <v>2024</v>
      </c>
      <c r="E645" s="63" t="s">
        <v>270</v>
      </c>
      <c r="F645" s="73">
        <v>179</v>
      </c>
      <c r="G645" s="64" t="str">
        <f t="shared" si="19"/>
        <v>Đ</v>
      </c>
      <c r="H645" s="73">
        <v>630</v>
      </c>
      <c r="I645" s="63">
        <v>91</v>
      </c>
      <c r="J645" s="63">
        <v>0</v>
      </c>
      <c r="K645" s="63">
        <v>0</v>
      </c>
      <c r="L645" s="63" t="s">
        <v>367</v>
      </c>
      <c r="M645" s="63" t="str">
        <f t="shared" si="22"/>
        <v>T</v>
      </c>
      <c r="N645" s="63" t="s">
        <v>3096</v>
      </c>
      <c r="O645" s="63" t="s">
        <v>3097</v>
      </c>
      <c r="P645" s="63">
        <v>0</v>
      </c>
      <c r="Q645" s="63"/>
      <c r="R645" s="51"/>
      <c r="S645" s="51"/>
      <c r="T645" s="51"/>
    </row>
    <row r="646" spans="1:20" ht="94.5">
      <c r="A646" s="153"/>
      <c r="B646" s="154"/>
      <c r="C646" s="155" t="s">
        <v>3012</v>
      </c>
      <c r="D646" s="164" t="s">
        <v>3098</v>
      </c>
      <c r="E646" s="153" t="s">
        <v>270</v>
      </c>
      <c r="F646" s="160">
        <v>175</v>
      </c>
      <c r="G646" s="156" t="str">
        <f t="shared" si="19"/>
        <v>Đ</v>
      </c>
      <c r="H646" s="160">
        <v>662</v>
      </c>
      <c r="I646" s="153">
        <v>94</v>
      </c>
      <c r="J646" s="153">
        <v>1</v>
      </c>
      <c r="K646" s="153">
        <v>1</v>
      </c>
      <c r="L646" s="153" t="s">
        <v>367</v>
      </c>
      <c r="M646" s="153" t="str">
        <f t="shared" si="22"/>
        <v>T</v>
      </c>
      <c r="N646" s="153" t="s">
        <v>3099</v>
      </c>
      <c r="O646" s="153" t="s">
        <v>3100</v>
      </c>
      <c r="P646" s="153">
        <v>0</v>
      </c>
      <c r="Q646" s="153"/>
      <c r="R646" s="51"/>
      <c r="S646" s="51"/>
      <c r="T646" s="51"/>
    </row>
    <row r="647" spans="1:20" ht="47.25">
      <c r="A647" s="63"/>
      <c r="B647" s="72"/>
      <c r="C647" s="61" t="s">
        <v>3012</v>
      </c>
      <c r="D647" s="62" t="s">
        <v>3101</v>
      </c>
      <c r="E647" s="63" t="s">
        <v>270</v>
      </c>
      <c r="F647" s="73">
        <v>158</v>
      </c>
      <c r="G647" s="64" t="str">
        <f t="shared" si="19"/>
        <v>Đ</v>
      </c>
      <c r="H647" s="73">
        <v>569</v>
      </c>
      <c r="I647" s="63">
        <v>67</v>
      </c>
      <c r="J647" s="63">
        <v>4</v>
      </c>
      <c r="K647" s="63">
        <v>7</v>
      </c>
      <c r="L647" s="63" t="s">
        <v>367</v>
      </c>
      <c r="M647" s="63" t="str">
        <f t="shared" si="22"/>
        <v>T</v>
      </c>
      <c r="N647" s="63" t="s">
        <v>3102</v>
      </c>
      <c r="O647" s="63" t="s">
        <v>3103</v>
      </c>
      <c r="P647" s="63">
        <v>0</v>
      </c>
      <c r="Q647" s="63"/>
      <c r="R647" s="51"/>
      <c r="S647" s="51"/>
      <c r="T647" s="51"/>
    </row>
    <row r="648" spans="1:20" ht="78.75">
      <c r="A648" s="153"/>
      <c r="B648" s="154"/>
      <c r="C648" s="155" t="s">
        <v>3012</v>
      </c>
      <c r="D648" s="164" t="s">
        <v>3104</v>
      </c>
      <c r="E648" s="153" t="s">
        <v>270</v>
      </c>
      <c r="F648" s="160">
        <v>189</v>
      </c>
      <c r="G648" s="156" t="str">
        <f t="shared" si="19"/>
        <v>Đ</v>
      </c>
      <c r="H648" s="160">
        <v>810</v>
      </c>
      <c r="I648" s="153">
        <v>97</v>
      </c>
      <c r="J648" s="153">
        <v>2</v>
      </c>
      <c r="K648" s="153">
        <v>2</v>
      </c>
      <c r="L648" s="153" t="s">
        <v>274</v>
      </c>
      <c r="M648" s="153" t="str">
        <f t="shared" si="22"/>
        <v>X</v>
      </c>
      <c r="N648" s="153" t="s">
        <v>3105</v>
      </c>
      <c r="O648" s="153" t="s">
        <v>3100</v>
      </c>
      <c r="P648" s="153">
        <v>0</v>
      </c>
      <c r="Q648" s="153"/>
      <c r="R648" s="51"/>
      <c r="S648" s="51"/>
      <c r="T648" s="51"/>
    </row>
    <row r="649" spans="1:20" ht="47.25">
      <c r="A649" s="63"/>
      <c r="B649" s="72"/>
      <c r="C649" s="61" t="s">
        <v>3012</v>
      </c>
      <c r="D649" s="62" t="s">
        <v>2625</v>
      </c>
      <c r="E649" s="63" t="s">
        <v>270</v>
      </c>
      <c r="F649" s="73">
        <v>97</v>
      </c>
      <c r="G649" s="64" t="str">
        <f t="shared" si="19"/>
        <v>K</v>
      </c>
      <c r="H649" s="73">
        <v>338</v>
      </c>
      <c r="I649" s="63">
        <v>62</v>
      </c>
      <c r="J649" s="63">
        <v>0</v>
      </c>
      <c r="K649" s="63">
        <v>1</v>
      </c>
      <c r="L649" s="63" t="s">
        <v>274</v>
      </c>
      <c r="M649" s="63" t="str">
        <f t="shared" si="22"/>
        <v>X</v>
      </c>
      <c r="N649" s="63" t="s">
        <v>3106</v>
      </c>
      <c r="O649" s="63" t="s">
        <v>3100</v>
      </c>
      <c r="P649" s="63">
        <v>0</v>
      </c>
      <c r="Q649" s="63"/>
      <c r="R649" s="51"/>
      <c r="S649" s="51"/>
      <c r="T649" s="51"/>
    </row>
    <row r="650" spans="1:20" ht="47.25">
      <c r="A650" s="153"/>
      <c r="B650" s="154"/>
      <c r="C650" s="155" t="s">
        <v>3012</v>
      </c>
      <c r="D650" s="164" t="s">
        <v>3107</v>
      </c>
      <c r="E650" s="153" t="s">
        <v>270</v>
      </c>
      <c r="F650" s="160">
        <v>103</v>
      </c>
      <c r="G650" s="156" t="str">
        <f t="shared" si="19"/>
        <v>K</v>
      </c>
      <c r="H650" s="160">
        <v>377</v>
      </c>
      <c r="I650" s="153">
        <v>67</v>
      </c>
      <c r="J650" s="153">
        <v>1</v>
      </c>
      <c r="K650" s="153">
        <v>0</v>
      </c>
      <c r="L650" s="153" t="s">
        <v>367</v>
      </c>
      <c r="M650" s="153" t="str">
        <f t="shared" si="22"/>
        <v>T</v>
      </c>
      <c r="N650" s="153" t="s">
        <v>3108</v>
      </c>
      <c r="O650" s="153" t="s">
        <v>3109</v>
      </c>
      <c r="P650" s="153">
        <v>0</v>
      </c>
      <c r="Q650" s="153"/>
      <c r="R650" s="51"/>
      <c r="S650" s="51"/>
      <c r="T650" s="51"/>
    </row>
    <row r="651" spans="1:20" ht="47.25">
      <c r="A651" s="63"/>
      <c r="B651" s="72"/>
      <c r="C651" s="61" t="s">
        <v>3012</v>
      </c>
      <c r="D651" s="62" t="s">
        <v>2691</v>
      </c>
      <c r="E651" s="63" t="s">
        <v>270</v>
      </c>
      <c r="F651" s="73">
        <v>111</v>
      </c>
      <c r="G651" s="64" t="str">
        <f t="shared" si="19"/>
        <v>K</v>
      </c>
      <c r="H651" s="73">
        <v>395</v>
      </c>
      <c r="I651" s="63">
        <v>71</v>
      </c>
      <c r="J651" s="63">
        <v>0</v>
      </c>
      <c r="K651" s="63">
        <v>0</v>
      </c>
      <c r="L651" s="63" t="s">
        <v>367</v>
      </c>
      <c r="M651" s="63" t="str">
        <f t="shared" si="22"/>
        <v>T</v>
      </c>
      <c r="N651" s="63" t="s">
        <v>3110</v>
      </c>
      <c r="O651" s="63" t="s">
        <v>3111</v>
      </c>
      <c r="P651" s="63">
        <v>0</v>
      </c>
      <c r="Q651" s="63"/>
      <c r="R651" s="51"/>
      <c r="S651" s="51"/>
      <c r="T651" s="51"/>
    </row>
    <row r="652" spans="1:20" ht="31.5">
      <c r="A652" s="162">
        <f t="shared" ref="A652:A660" si="25">IF(LEN(B652)=0,"",SUBTOTAL(3,$B$3:B652))</f>
        <v>20</v>
      </c>
      <c r="B652" s="163" t="s">
        <v>3112</v>
      </c>
      <c r="C652" s="155" t="s">
        <v>3112</v>
      </c>
      <c r="D652" s="154" t="s">
        <v>3113</v>
      </c>
      <c r="E652" s="153" t="s">
        <v>270</v>
      </c>
      <c r="F652" s="160">
        <v>174</v>
      </c>
      <c r="G652" s="156" t="str">
        <f t="shared" si="19"/>
        <v>Đ</v>
      </c>
      <c r="H652" s="160">
        <v>765</v>
      </c>
      <c r="I652" s="195">
        <v>55</v>
      </c>
      <c r="J652" s="153">
        <v>0</v>
      </c>
      <c r="K652" s="153">
        <v>0</v>
      </c>
      <c r="L652" s="153" t="s">
        <v>318</v>
      </c>
      <c r="M652" s="153" t="str">
        <f t="shared" si="22"/>
        <v>X</v>
      </c>
      <c r="N652" s="153" t="s">
        <v>3114</v>
      </c>
      <c r="O652" s="153" t="s">
        <v>1017</v>
      </c>
      <c r="P652" s="153">
        <v>0</v>
      </c>
      <c r="Q652" s="153"/>
      <c r="R652" s="51"/>
      <c r="S652" s="51"/>
      <c r="T652" s="51"/>
    </row>
    <row r="653" spans="1:20" ht="31.5">
      <c r="A653" s="63" t="str">
        <f t="shared" si="25"/>
        <v/>
      </c>
      <c r="B653" s="72"/>
      <c r="C653" s="61" t="s">
        <v>3112</v>
      </c>
      <c r="D653" s="72" t="s">
        <v>3115</v>
      </c>
      <c r="E653" s="63" t="s">
        <v>270</v>
      </c>
      <c r="F653" s="73">
        <v>175</v>
      </c>
      <c r="G653" s="64" t="str">
        <f t="shared" si="19"/>
        <v>Đ</v>
      </c>
      <c r="H653" s="73">
        <v>822</v>
      </c>
      <c r="I653" s="63">
        <v>30</v>
      </c>
      <c r="J653" s="63">
        <v>2</v>
      </c>
      <c r="K653" s="63">
        <v>1</v>
      </c>
      <c r="L653" s="63" t="s">
        <v>318</v>
      </c>
      <c r="M653" s="63" t="str">
        <f t="shared" si="22"/>
        <v>X</v>
      </c>
      <c r="N653" s="63" t="s">
        <v>3116</v>
      </c>
      <c r="O653" s="63" t="s">
        <v>3117</v>
      </c>
      <c r="P653" s="63">
        <v>0</v>
      </c>
      <c r="Q653" s="63"/>
      <c r="R653" s="51"/>
      <c r="S653" s="51"/>
      <c r="T653" s="51"/>
    </row>
    <row r="654" spans="1:20" ht="31.5">
      <c r="A654" s="153" t="str">
        <f t="shared" si="25"/>
        <v/>
      </c>
      <c r="B654" s="154"/>
      <c r="C654" s="155" t="s">
        <v>3112</v>
      </c>
      <c r="D654" s="154" t="s">
        <v>3118</v>
      </c>
      <c r="E654" s="153" t="s">
        <v>270</v>
      </c>
      <c r="F654" s="160">
        <v>199</v>
      </c>
      <c r="G654" s="156" t="str">
        <f t="shared" si="19"/>
        <v>Đ</v>
      </c>
      <c r="H654" s="160">
        <v>929</v>
      </c>
      <c r="I654" s="153">
        <v>24</v>
      </c>
      <c r="J654" s="153">
        <v>2</v>
      </c>
      <c r="K654" s="153">
        <v>4</v>
      </c>
      <c r="L654" s="153" t="s">
        <v>311</v>
      </c>
      <c r="M654" s="153" t="str">
        <f t="shared" si="22"/>
        <v>X</v>
      </c>
      <c r="N654" s="153" t="s">
        <v>3119</v>
      </c>
      <c r="O654" s="153" t="s">
        <v>2667</v>
      </c>
      <c r="P654" s="153">
        <v>0</v>
      </c>
      <c r="Q654" s="153"/>
      <c r="R654" s="51"/>
      <c r="S654" s="51"/>
      <c r="T654" s="51"/>
    </row>
    <row r="655" spans="1:20" ht="31.5">
      <c r="A655" s="63" t="str">
        <f t="shared" si="25"/>
        <v/>
      </c>
      <c r="B655" s="72"/>
      <c r="C655" s="61" t="s">
        <v>3112</v>
      </c>
      <c r="D655" s="72" t="s">
        <v>3120</v>
      </c>
      <c r="E655" s="63" t="s">
        <v>270</v>
      </c>
      <c r="F655" s="73">
        <v>232</v>
      </c>
      <c r="G655" s="64" t="str">
        <f t="shared" si="19"/>
        <v>Đ</v>
      </c>
      <c r="H655" s="73">
        <v>915</v>
      </c>
      <c r="I655" s="63">
        <v>40</v>
      </c>
      <c r="J655" s="63">
        <v>2</v>
      </c>
      <c r="K655" s="63">
        <v>3</v>
      </c>
      <c r="L655" s="63" t="s">
        <v>274</v>
      </c>
      <c r="M655" s="63" t="str">
        <f t="shared" si="22"/>
        <v>X</v>
      </c>
      <c r="N655" s="63" t="s">
        <v>3121</v>
      </c>
      <c r="O655" s="63" t="s">
        <v>3117</v>
      </c>
      <c r="P655" s="63">
        <v>0</v>
      </c>
      <c r="Q655" s="63"/>
      <c r="R655" s="51"/>
      <c r="S655" s="51"/>
      <c r="T655" s="51"/>
    </row>
    <row r="656" spans="1:20" ht="31.5">
      <c r="A656" s="153" t="str">
        <f t="shared" si="25"/>
        <v/>
      </c>
      <c r="B656" s="154"/>
      <c r="C656" s="155" t="s">
        <v>3112</v>
      </c>
      <c r="D656" s="154" t="s">
        <v>3122</v>
      </c>
      <c r="E656" s="153" t="s">
        <v>270</v>
      </c>
      <c r="F656" s="160">
        <v>215</v>
      </c>
      <c r="G656" s="156" t="str">
        <f t="shared" si="19"/>
        <v>Đ</v>
      </c>
      <c r="H656" s="160">
        <v>846</v>
      </c>
      <c r="I656" s="153">
        <v>40</v>
      </c>
      <c r="J656" s="153">
        <v>3</v>
      </c>
      <c r="K656" s="153">
        <v>2</v>
      </c>
      <c r="L656" s="153" t="s">
        <v>311</v>
      </c>
      <c r="M656" s="153" t="str">
        <f t="shared" si="22"/>
        <v>X</v>
      </c>
      <c r="N656" s="153" t="s">
        <v>3123</v>
      </c>
      <c r="O656" s="153" t="s">
        <v>968</v>
      </c>
      <c r="P656" s="153">
        <v>0</v>
      </c>
      <c r="Q656" s="153"/>
      <c r="R656" s="51"/>
      <c r="S656" s="51"/>
      <c r="T656" s="51"/>
    </row>
    <row r="657" spans="1:20" ht="31.5">
      <c r="A657" s="63" t="str">
        <f t="shared" si="25"/>
        <v/>
      </c>
      <c r="B657" s="72"/>
      <c r="C657" s="61" t="s">
        <v>3112</v>
      </c>
      <c r="D657" s="72" t="s">
        <v>2620</v>
      </c>
      <c r="E657" s="63" t="s">
        <v>270</v>
      </c>
      <c r="F657" s="73">
        <v>203</v>
      </c>
      <c r="G657" s="64" t="str">
        <f t="shared" si="19"/>
        <v>Đ</v>
      </c>
      <c r="H657" s="73">
        <v>945</v>
      </c>
      <c r="I657" s="63">
        <v>32</v>
      </c>
      <c r="J657" s="63">
        <v>2</v>
      </c>
      <c r="K657" s="63">
        <v>0</v>
      </c>
      <c r="L657" s="63" t="s">
        <v>318</v>
      </c>
      <c r="M657" s="63" t="str">
        <f t="shared" si="22"/>
        <v>X</v>
      </c>
      <c r="N657" s="63" t="s">
        <v>3124</v>
      </c>
      <c r="O657" s="63" t="s">
        <v>1119</v>
      </c>
      <c r="P657" s="63">
        <v>0</v>
      </c>
      <c r="Q657" s="63"/>
      <c r="R657" s="51"/>
      <c r="S657" s="51"/>
      <c r="T657" s="51"/>
    </row>
    <row r="658" spans="1:20" ht="31.5">
      <c r="A658" s="153" t="str">
        <f t="shared" si="25"/>
        <v/>
      </c>
      <c r="B658" s="154"/>
      <c r="C658" s="155" t="s">
        <v>3112</v>
      </c>
      <c r="D658" s="154" t="s">
        <v>3125</v>
      </c>
      <c r="E658" s="153" t="s">
        <v>270</v>
      </c>
      <c r="F658" s="160">
        <v>270</v>
      </c>
      <c r="G658" s="156" t="str">
        <f t="shared" si="19"/>
        <v>Đ</v>
      </c>
      <c r="H658" s="160">
        <v>1799</v>
      </c>
      <c r="I658" s="153">
        <v>124</v>
      </c>
      <c r="J658" s="153">
        <v>1</v>
      </c>
      <c r="K658" s="153">
        <v>2</v>
      </c>
      <c r="L658" s="153" t="s">
        <v>318</v>
      </c>
      <c r="M658" s="153" t="str">
        <f t="shared" si="22"/>
        <v>X</v>
      </c>
      <c r="N658" s="153" t="s">
        <v>3126</v>
      </c>
      <c r="O658" s="153" t="s">
        <v>1119</v>
      </c>
      <c r="P658" s="153">
        <v>0</v>
      </c>
      <c r="Q658" s="153"/>
      <c r="R658" s="51"/>
      <c r="S658" s="51"/>
      <c r="T658" s="51"/>
    </row>
    <row r="659" spans="1:20" ht="31.5">
      <c r="A659" s="63" t="str">
        <f t="shared" si="25"/>
        <v/>
      </c>
      <c r="B659" s="72"/>
      <c r="C659" s="61" t="s">
        <v>3112</v>
      </c>
      <c r="D659" s="72" t="s">
        <v>3127</v>
      </c>
      <c r="E659" s="63" t="s">
        <v>270</v>
      </c>
      <c r="F659" s="73">
        <v>259</v>
      </c>
      <c r="G659" s="64" t="str">
        <f t="shared" si="19"/>
        <v>Đ</v>
      </c>
      <c r="H659" s="73">
        <v>1063</v>
      </c>
      <c r="I659" s="63">
        <v>78</v>
      </c>
      <c r="J659" s="63">
        <v>1</v>
      </c>
      <c r="K659" s="63">
        <v>0</v>
      </c>
      <c r="L659" s="63" t="s">
        <v>460</v>
      </c>
      <c r="M659" s="63" t="str">
        <f t="shared" si="22"/>
        <v>X</v>
      </c>
      <c r="N659" s="63" t="s">
        <v>3128</v>
      </c>
      <c r="O659" s="63" t="s">
        <v>1017</v>
      </c>
      <c r="P659" s="63">
        <v>0</v>
      </c>
      <c r="Q659" s="63"/>
      <c r="R659" s="51"/>
      <c r="S659" s="51"/>
      <c r="T659" s="51"/>
    </row>
    <row r="660" spans="1:20" ht="31.5">
      <c r="A660" s="153" t="str">
        <f t="shared" si="25"/>
        <v/>
      </c>
      <c r="B660" s="154"/>
      <c r="C660" s="155" t="s">
        <v>3112</v>
      </c>
      <c r="D660" s="154" t="s">
        <v>3129</v>
      </c>
      <c r="E660" s="153" t="s">
        <v>270</v>
      </c>
      <c r="F660" s="160">
        <v>392</v>
      </c>
      <c r="G660" s="156" t="str">
        <f t="shared" si="19"/>
        <v>Đ</v>
      </c>
      <c r="H660" s="160">
        <v>1521</v>
      </c>
      <c r="I660" s="153">
        <v>93</v>
      </c>
      <c r="J660" s="153">
        <v>0</v>
      </c>
      <c r="K660" s="153">
        <v>2</v>
      </c>
      <c r="L660" s="153" t="s">
        <v>460</v>
      </c>
      <c r="M660" s="153" t="str">
        <f t="shared" si="22"/>
        <v>X</v>
      </c>
      <c r="N660" s="153" t="s">
        <v>3130</v>
      </c>
      <c r="O660" s="153" t="s">
        <v>1017</v>
      </c>
      <c r="P660" s="153">
        <v>0</v>
      </c>
      <c r="Q660" s="153"/>
      <c r="R660" s="51"/>
      <c r="S660" s="51"/>
      <c r="T660" s="51"/>
    </row>
    <row r="661" spans="1:20" ht="31.5">
      <c r="A661" s="63"/>
      <c r="B661" s="72"/>
      <c r="C661" s="61" t="s">
        <v>3112</v>
      </c>
      <c r="D661" s="72" t="s">
        <v>3131</v>
      </c>
      <c r="E661" s="63" t="s">
        <v>270</v>
      </c>
      <c r="F661" s="73">
        <v>220</v>
      </c>
      <c r="G661" s="64" t="str">
        <f t="shared" si="19"/>
        <v>Đ</v>
      </c>
      <c r="H661" s="73">
        <v>960</v>
      </c>
      <c r="I661" s="63">
        <v>169</v>
      </c>
      <c r="J661" s="63">
        <v>0</v>
      </c>
      <c r="K661" s="63">
        <v>1</v>
      </c>
      <c r="L661" s="63" t="s">
        <v>274</v>
      </c>
      <c r="M661" s="63" t="str">
        <f t="shared" si="22"/>
        <v>X</v>
      </c>
      <c r="N661" s="63" t="s">
        <v>3132</v>
      </c>
      <c r="O661" s="63" t="s">
        <v>1011</v>
      </c>
      <c r="P661" s="63">
        <v>0</v>
      </c>
      <c r="Q661" s="63"/>
      <c r="R661" s="51"/>
      <c r="S661" s="51"/>
      <c r="T661" s="51"/>
    </row>
    <row r="662" spans="1:20" ht="31.5">
      <c r="A662" s="153"/>
      <c r="B662" s="154"/>
      <c r="C662" s="155" t="s">
        <v>3112</v>
      </c>
      <c r="D662" s="154" t="s">
        <v>3133</v>
      </c>
      <c r="E662" s="153" t="s">
        <v>270</v>
      </c>
      <c r="F662" s="160">
        <v>293</v>
      </c>
      <c r="G662" s="156" t="str">
        <f t="shared" si="19"/>
        <v>Đ</v>
      </c>
      <c r="H662" s="160">
        <v>1224</v>
      </c>
      <c r="I662" s="153">
        <v>116</v>
      </c>
      <c r="J662" s="153">
        <v>0</v>
      </c>
      <c r="K662" s="153">
        <v>2</v>
      </c>
      <c r="L662" s="153" t="s">
        <v>274</v>
      </c>
      <c r="M662" s="153" t="str">
        <f t="shared" si="22"/>
        <v>X</v>
      </c>
      <c r="N662" s="153" t="s">
        <v>3134</v>
      </c>
      <c r="O662" s="153" t="s">
        <v>2667</v>
      </c>
      <c r="P662" s="153">
        <v>0</v>
      </c>
      <c r="Q662" s="153"/>
      <c r="R662" s="51"/>
      <c r="S662" s="51"/>
      <c r="T662" s="51"/>
    </row>
    <row r="663" spans="1:20" ht="31.5">
      <c r="A663" s="63"/>
      <c r="B663" s="72"/>
      <c r="C663" s="61" t="s">
        <v>3112</v>
      </c>
      <c r="D663" s="72" t="s">
        <v>3135</v>
      </c>
      <c r="E663" s="63" t="s">
        <v>270</v>
      </c>
      <c r="F663" s="73">
        <v>147</v>
      </c>
      <c r="G663" s="64" t="str">
        <f t="shared" si="19"/>
        <v>K</v>
      </c>
      <c r="H663" s="73">
        <v>579</v>
      </c>
      <c r="I663" s="63">
        <v>23</v>
      </c>
      <c r="J663" s="63">
        <v>0</v>
      </c>
      <c r="K663" s="63">
        <v>1</v>
      </c>
      <c r="L663" s="63" t="s">
        <v>311</v>
      </c>
      <c r="M663" s="63" t="str">
        <f t="shared" si="22"/>
        <v>X</v>
      </c>
      <c r="N663" s="63" t="s">
        <v>3136</v>
      </c>
      <c r="O663" s="63" t="s">
        <v>716</v>
      </c>
      <c r="P663" s="63">
        <v>0</v>
      </c>
      <c r="Q663" s="63"/>
      <c r="R663" s="51"/>
      <c r="S663" s="51"/>
      <c r="T663" s="51"/>
    </row>
    <row r="664" spans="1:20" ht="31.5">
      <c r="A664" s="153"/>
      <c r="B664" s="154"/>
      <c r="C664" s="155" t="s">
        <v>3112</v>
      </c>
      <c r="D664" s="154" t="s">
        <v>3137</v>
      </c>
      <c r="E664" s="153" t="s">
        <v>270</v>
      </c>
      <c r="F664" s="160">
        <v>235</v>
      </c>
      <c r="G664" s="156" t="str">
        <f t="shared" si="19"/>
        <v>Đ</v>
      </c>
      <c r="H664" s="160">
        <v>1082</v>
      </c>
      <c r="I664" s="153">
        <v>61</v>
      </c>
      <c r="J664" s="153">
        <v>0</v>
      </c>
      <c r="K664" s="153">
        <v>1</v>
      </c>
      <c r="L664" s="153" t="s">
        <v>311</v>
      </c>
      <c r="M664" s="153" t="str">
        <f t="shared" si="22"/>
        <v>X</v>
      </c>
      <c r="N664" s="153" t="s">
        <v>3138</v>
      </c>
      <c r="O664" s="153" t="s">
        <v>2667</v>
      </c>
      <c r="P664" s="153">
        <v>0</v>
      </c>
      <c r="Q664" s="153"/>
      <c r="R664" s="51"/>
      <c r="S664" s="51"/>
      <c r="T664" s="51"/>
    </row>
    <row r="665" spans="1:20" ht="31.5">
      <c r="A665" s="63"/>
      <c r="B665" s="72"/>
      <c r="C665" s="61" t="s">
        <v>3112</v>
      </c>
      <c r="D665" s="72" t="s">
        <v>3139</v>
      </c>
      <c r="E665" s="63" t="s">
        <v>270</v>
      </c>
      <c r="F665" s="73">
        <v>256</v>
      </c>
      <c r="G665" s="64" t="str">
        <f t="shared" si="19"/>
        <v>Đ</v>
      </c>
      <c r="H665" s="73">
        <v>1263</v>
      </c>
      <c r="I665" s="63">
        <v>110</v>
      </c>
      <c r="J665" s="63">
        <v>3</v>
      </c>
      <c r="K665" s="63">
        <v>4</v>
      </c>
      <c r="L665" s="63" t="s">
        <v>274</v>
      </c>
      <c r="M665" s="63" t="str">
        <f t="shared" si="22"/>
        <v>X</v>
      </c>
      <c r="N665" s="63" t="s">
        <v>3140</v>
      </c>
      <c r="O665" s="63" t="s">
        <v>2667</v>
      </c>
      <c r="P665" s="63">
        <v>0</v>
      </c>
      <c r="Q665" s="63"/>
      <c r="R665" s="51"/>
      <c r="S665" s="51"/>
      <c r="T665" s="51"/>
    </row>
    <row r="666" spans="1:20" ht="31.5">
      <c r="A666" s="153"/>
      <c r="B666" s="154"/>
      <c r="C666" s="155" t="s">
        <v>3112</v>
      </c>
      <c r="D666" s="164" t="s">
        <v>1707</v>
      </c>
      <c r="E666" s="153" t="s">
        <v>270</v>
      </c>
      <c r="F666" s="160">
        <v>165</v>
      </c>
      <c r="G666" s="156" t="str">
        <f t="shared" si="19"/>
        <v>Đ</v>
      </c>
      <c r="H666" s="160">
        <v>640</v>
      </c>
      <c r="I666" s="153">
        <v>48</v>
      </c>
      <c r="J666" s="153">
        <v>2</v>
      </c>
      <c r="K666" s="153">
        <v>0</v>
      </c>
      <c r="L666" s="153" t="s">
        <v>311</v>
      </c>
      <c r="M666" s="153" t="str">
        <f t="shared" si="22"/>
        <v>X</v>
      </c>
      <c r="N666" s="153" t="s">
        <v>3141</v>
      </c>
      <c r="O666" s="153" t="s">
        <v>2647</v>
      </c>
      <c r="P666" s="153">
        <v>0</v>
      </c>
      <c r="Q666" s="153"/>
      <c r="R666" s="51"/>
      <c r="S666" s="51"/>
      <c r="T666" s="51"/>
    </row>
    <row r="667" spans="1:20" ht="31.5">
      <c r="A667" s="63"/>
      <c r="B667" s="72"/>
      <c r="C667" s="61" t="s">
        <v>3112</v>
      </c>
      <c r="D667" s="62" t="s">
        <v>1709</v>
      </c>
      <c r="E667" s="63" t="s">
        <v>270</v>
      </c>
      <c r="F667" s="73">
        <v>176</v>
      </c>
      <c r="G667" s="64" t="str">
        <f t="shared" si="19"/>
        <v>Đ</v>
      </c>
      <c r="H667" s="73">
        <v>649</v>
      </c>
      <c r="I667" s="63">
        <v>45</v>
      </c>
      <c r="J667" s="63">
        <v>1</v>
      </c>
      <c r="K667" s="63">
        <v>3</v>
      </c>
      <c r="L667" s="63" t="s">
        <v>274</v>
      </c>
      <c r="M667" s="63" t="str">
        <f t="shared" si="22"/>
        <v>X</v>
      </c>
      <c r="N667" s="63" t="s">
        <v>3142</v>
      </c>
      <c r="O667" s="63" t="s">
        <v>2647</v>
      </c>
      <c r="P667" s="63">
        <v>0</v>
      </c>
      <c r="Q667" s="63"/>
      <c r="R667" s="51"/>
      <c r="S667" s="51"/>
      <c r="T667" s="51"/>
    </row>
    <row r="668" spans="1:20" ht="31.5">
      <c r="A668" s="153"/>
      <c r="B668" s="154"/>
      <c r="C668" s="155" t="s">
        <v>3112</v>
      </c>
      <c r="D668" s="164" t="s">
        <v>1711</v>
      </c>
      <c r="E668" s="153" t="s">
        <v>270</v>
      </c>
      <c r="F668" s="160">
        <v>179</v>
      </c>
      <c r="G668" s="156" t="str">
        <f t="shared" si="19"/>
        <v>Đ</v>
      </c>
      <c r="H668" s="160">
        <v>708</v>
      </c>
      <c r="I668" s="153">
        <v>56</v>
      </c>
      <c r="J668" s="153">
        <v>3</v>
      </c>
      <c r="K668" s="153">
        <v>1</v>
      </c>
      <c r="L668" s="153" t="s">
        <v>311</v>
      </c>
      <c r="M668" s="153" t="str">
        <f t="shared" si="22"/>
        <v>X</v>
      </c>
      <c r="N668" s="153" t="s">
        <v>3143</v>
      </c>
      <c r="O668" s="153" t="s">
        <v>1571</v>
      </c>
      <c r="P668" s="153">
        <v>0</v>
      </c>
      <c r="Q668" s="153"/>
      <c r="R668" s="51"/>
      <c r="S668" s="51"/>
      <c r="T668" s="51"/>
    </row>
    <row r="669" spans="1:20" ht="31.5">
      <c r="A669" s="63"/>
      <c r="B669" s="72"/>
      <c r="C669" s="61" t="s">
        <v>3112</v>
      </c>
      <c r="D669" s="62" t="s">
        <v>1714</v>
      </c>
      <c r="E669" s="63" t="s">
        <v>270</v>
      </c>
      <c r="F669" s="73">
        <v>219</v>
      </c>
      <c r="G669" s="64" t="str">
        <f t="shared" si="19"/>
        <v>Đ</v>
      </c>
      <c r="H669" s="73">
        <v>917</v>
      </c>
      <c r="I669" s="63">
        <v>88</v>
      </c>
      <c r="J669" s="63">
        <v>1</v>
      </c>
      <c r="K669" s="63">
        <v>2</v>
      </c>
      <c r="L669" s="63" t="s">
        <v>274</v>
      </c>
      <c r="M669" s="63" t="str">
        <f t="shared" si="22"/>
        <v>X</v>
      </c>
      <c r="N669" s="63" t="s">
        <v>3144</v>
      </c>
      <c r="O669" s="63" t="s">
        <v>980</v>
      </c>
      <c r="P669" s="63">
        <v>0</v>
      </c>
      <c r="Q669" s="63"/>
      <c r="R669" s="51"/>
      <c r="S669" s="51"/>
      <c r="T669" s="51"/>
    </row>
    <row r="670" spans="1:20" ht="31.5">
      <c r="A670" s="153"/>
      <c r="B670" s="154"/>
      <c r="C670" s="155" t="s">
        <v>3112</v>
      </c>
      <c r="D670" s="164" t="s">
        <v>1716</v>
      </c>
      <c r="E670" s="153" t="s">
        <v>270</v>
      </c>
      <c r="F670" s="160">
        <v>126</v>
      </c>
      <c r="G670" s="156" t="str">
        <f t="shared" si="19"/>
        <v>K</v>
      </c>
      <c r="H670" s="160">
        <v>502</v>
      </c>
      <c r="I670" s="153">
        <v>22</v>
      </c>
      <c r="J670" s="153">
        <v>2</v>
      </c>
      <c r="K670" s="153">
        <v>0</v>
      </c>
      <c r="L670" s="153" t="s">
        <v>311</v>
      </c>
      <c r="M670" s="153" t="str">
        <f t="shared" si="22"/>
        <v>X</v>
      </c>
      <c r="N670" s="153" t="s">
        <v>3145</v>
      </c>
      <c r="O670" s="153" t="s">
        <v>2640</v>
      </c>
      <c r="P670" s="153">
        <v>0</v>
      </c>
      <c r="Q670" s="153"/>
      <c r="R670" s="51"/>
      <c r="S670" s="51"/>
      <c r="T670" s="51"/>
    </row>
    <row r="671" spans="1:20" ht="31.5">
      <c r="A671" s="63"/>
      <c r="B671" s="72"/>
      <c r="C671" s="61" t="s">
        <v>3112</v>
      </c>
      <c r="D671" s="62" t="s">
        <v>1718</v>
      </c>
      <c r="E671" s="63" t="s">
        <v>270</v>
      </c>
      <c r="F671" s="73">
        <v>177</v>
      </c>
      <c r="G671" s="64" t="str">
        <f t="shared" si="19"/>
        <v>Đ</v>
      </c>
      <c r="H671" s="73">
        <v>747</v>
      </c>
      <c r="I671" s="63">
        <v>71</v>
      </c>
      <c r="J671" s="63">
        <v>4</v>
      </c>
      <c r="K671" s="63">
        <v>0</v>
      </c>
      <c r="L671" s="63" t="s">
        <v>311</v>
      </c>
      <c r="M671" s="63" t="str">
        <f t="shared" si="22"/>
        <v>X</v>
      </c>
      <c r="N671" s="63" t="s">
        <v>3146</v>
      </c>
      <c r="O671" s="63" t="s">
        <v>980</v>
      </c>
      <c r="P671" s="63">
        <v>0</v>
      </c>
      <c r="Q671" s="63"/>
      <c r="R671" s="51"/>
      <c r="S671" s="51"/>
      <c r="T671" s="51"/>
    </row>
    <row r="672" spans="1:20" ht="31.5">
      <c r="A672" s="153"/>
      <c r="B672" s="154"/>
      <c r="C672" s="155" t="s">
        <v>3112</v>
      </c>
      <c r="D672" s="154" t="s">
        <v>3147</v>
      </c>
      <c r="E672" s="153" t="s">
        <v>270</v>
      </c>
      <c r="F672" s="160">
        <v>334</v>
      </c>
      <c r="G672" s="156" t="str">
        <f t="shared" si="19"/>
        <v>Đ</v>
      </c>
      <c r="H672" s="160">
        <v>1392</v>
      </c>
      <c r="I672" s="153">
        <v>70</v>
      </c>
      <c r="J672" s="153">
        <v>0</v>
      </c>
      <c r="K672" s="153">
        <v>6</v>
      </c>
      <c r="L672" s="153" t="s">
        <v>274</v>
      </c>
      <c r="M672" s="153" t="str">
        <f t="shared" si="22"/>
        <v>X</v>
      </c>
      <c r="N672" s="153" t="s">
        <v>3148</v>
      </c>
      <c r="O672" s="153" t="s">
        <v>2627</v>
      </c>
      <c r="P672" s="153">
        <v>0</v>
      </c>
      <c r="Q672" s="153"/>
      <c r="R672" s="51"/>
      <c r="S672" s="51"/>
      <c r="T672" s="51"/>
    </row>
    <row r="673" spans="1:20" ht="31.5">
      <c r="A673" s="63"/>
      <c r="B673" s="72"/>
      <c r="C673" s="61" t="s">
        <v>3112</v>
      </c>
      <c r="D673" s="72" t="s">
        <v>1766</v>
      </c>
      <c r="E673" s="63" t="s">
        <v>270</v>
      </c>
      <c r="F673" s="73">
        <v>201</v>
      </c>
      <c r="G673" s="64" t="str">
        <f t="shared" si="19"/>
        <v>Đ</v>
      </c>
      <c r="H673" s="73">
        <v>855</v>
      </c>
      <c r="I673" s="63">
        <v>180</v>
      </c>
      <c r="J673" s="63">
        <v>1</v>
      </c>
      <c r="K673" s="63">
        <v>7</v>
      </c>
      <c r="L673" s="63" t="s">
        <v>318</v>
      </c>
      <c r="M673" s="63" t="str">
        <f t="shared" si="22"/>
        <v>X</v>
      </c>
      <c r="N673" s="63" t="s">
        <v>3149</v>
      </c>
      <c r="O673" s="63" t="s">
        <v>2647</v>
      </c>
      <c r="P673" s="63">
        <v>0</v>
      </c>
      <c r="Q673" s="63"/>
      <c r="R673" s="51"/>
      <c r="S673" s="51"/>
      <c r="T673" s="51"/>
    </row>
    <row r="674" spans="1:20" ht="31.5">
      <c r="A674" s="153"/>
      <c r="B674" s="154"/>
      <c r="C674" s="155" t="s">
        <v>3112</v>
      </c>
      <c r="D674" s="154" t="s">
        <v>3150</v>
      </c>
      <c r="E674" s="153" t="s">
        <v>270</v>
      </c>
      <c r="F674" s="160">
        <v>316</v>
      </c>
      <c r="G674" s="156" t="str">
        <f t="shared" si="19"/>
        <v>Đ</v>
      </c>
      <c r="H674" s="160">
        <v>1342</v>
      </c>
      <c r="I674" s="153">
        <v>61</v>
      </c>
      <c r="J674" s="153">
        <v>2</v>
      </c>
      <c r="K674" s="153">
        <v>9</v>
      </c>
      <c r="L674" s="153" t="s">
        <v>311</v>
      </c>
      <c r="M674" s="153" t="str">
        <f t="shared" si="22"/>
        <v>X</v>
      </c>
      <c r="N674" s="153" t="s">
        <v>3151</v>
      </c>
      <c r="O674" s="153" t="s">
        <v>1571</v>
      </c>
      <c r="P674" s="153">
        <v>0</v>
      </c>
      <c r="Q674" s="153"/>
      <c r="R674" s="51"/>
      <c r="S674" s="51"/>
      <c r="T674" s="51"/>
    </row>
    <row r="675" spans="1:20" ht="31.5">
      <c r="A675" s="63"/>
      <c r="B675" s="72"/>
      <c r="C675" s="61" t="s">
        <v>3112</v>
      </c>
      <c r="D675" s="72" t="s">
        <v>3152</v>
      </c>
      <c r="E675" s="63" t="s">
        <v>270</v>
      </c>
      <c r="F675" s="73">
        <v>192</v>
      </c>
      <c r="G675" s="64" t="str">
        <f t="shared" si="19"/>
        <v>Đ</v>
      </c>
      <c r="H675" s="73">
        <v>850</v>
      </c>
      <c r="I675" s="63">
        <v>160</v>
      </c>
      <c r="J675" s="63">
        <v>0</v>
      </c>
      <c r="K675" s="63">
        <v>8</v>
      </c>
      <c r="L675" s="63" t="s">
        <v>311</v>
      </c>
      <c r="M675" s="63" t="str">
        <f t="shared" si="22"/>
        <v>X</v>
      </c>
      <c r="N675" s="63" t="s">
        <v>3153</v>
      </c>
      <c r="O675" s="63" t="s">
        <v>1571</v>
      </c>
      <c r="P675" s="63">
        <v>0</v>
      </c>
      <c r="Q675" s="63"/>
      <c r="R675" s="51"/>
      <c r="S675" s="51"/>
      <c r="T675" s="51"/>
    </row>
    <row r="676" spans="1:20" ht="31.5">
      <c r="A676" s="153"/>
      <c r="B676" s="154"/>
      <c r="C676" s="155" t="s">
        <v>3112</v>
      </c>
      <c r="D676" s="154" t="s">
        <v>3154</v>
      </c>
      <c r="E676" s="153" t="s">
        <v>270</v>
      </c>
      <c r="F676" s="160">
        <v>313</v>
      </c>
      <c r="G676" s="156" t="str">
        <f t="shared" si="19"/>
        <v>Đ</v>
      </c>
      <c r="H676" s="160">
        <v>1356</v>
      </c>
      <c r="I676" s="153">
        <v>298</v>
      </c>
      <c r="J676" s="153">
        <v>2</v>
      </c>
      <c r="K676" s="153">
        <v>8</v>
      </c>
      <c r="L676" s="153" t="s">
        <v>311</v>
      </c>
      <c r="M676" s="153" t="str">
        <f t="shared" si="22"/>
        <v>X</v>
      </c>
      <c r="N676" s="153" t="s">
        <v>3155</v>
      </c>
      <c r="O676" s="153" t="s">
        <v>2647</v>
      </c>
      <c r="P676" s="153">
        <v>0</v>
      </c>
      <c r="Q676" s="153"/>
      <c r="R676" s="51"/>
      <c r="S676" s="51"/>
      <c r="T676" s="51"/>
    </row>
    <row r="677" spans="1:20" ht="31.5">
      <c r="A677" s="63"/>
      <c r="B677" s="72"/>
      <c r="C677" s="61" t="s">
        <v>3112</v>
      </c>
      <c r="D677" s="72" t="s">
        <v>3156</v>
      </c>
      <c r="E677" s="63" t="s">
        <v>270</v>
      </c>
      <c r="F677" s="73">
        <v>217</v>
      </c>
      <c r="G677" s="64" t="str">
        <f t="shared" si="19"/>
        <v>Đ</v>
      </c>
      <c r="H677" s="73">
        <v>984</v>
      </c>
      <c r="I677" s="63">
        <v>150</v>
      </c>
      <c r="J677" s="63">
        <v>0</v>
      </c>
      <c r="K677" s="63">
        <v>7</v>
      </c>
      <c r="L677" s="63" t="s">
        <v>311</v>
      </c>
      <c r="M677" s="63" t="str">
        <f t="shared" si="22"/>
        <v>X</v>
      </c>
      <c r="N677" s="63" t="s">
        <v>3157</v>
      </c>
      <c r="O677" s="63" t="s">
        <v>2647</v>
      </c>
      <c r="P677" s="63">
        <v>0</v>
      </c>
      <c r="Q677" s="63"/>
      <c r="R677" s="51"/>
      <c r="S677" s="51"/>
      <c r="T677" s="51"/>
    </row>
    <row r="678" spans="1:20" ht="31.5">
      <c r="A678" s="153"/>
      <c r="B678" s="154"/>
      <c r="C678" s="155" t="s">
        <v>3112</v>
      </c>
      <c r="D678" s="154" t="s">
        <v>3158</v>
      </c>
      <c r="E678" s="153" t="s">
        <v>270</v>
      </c>
      <c r="F678" s="160">
        <v>196</v>
      </c>
      <c r="G678" s="156" t="str">
        <f t="shared" si="19"/>
        <v>Đ</v>
      </c>
      <c r="H678" s="160">
        <v>851</v>
      </c>
      <c r="I678" s="153">
        <v>184</v>
      </c>
      <c r="J678" s="153">
        <v>1</v>
      </c>
      <c r="K678" s="153">
        <v>4</v>
      </c>
      <c r="L678" s="153" t="s">
        <v>318</v>
      </c>
      <c r="M678" s="153" t="str">
        <f t="shared" si="22"/>
        <v>X</v>
      </c>
      <c r="N678" s="153" t="s">
        <v>3159</v>
      </c>
      <c r="O678" s="153" t="s">
        <v>689</v>
      </c>
      <c r="P678" s="153">
        <v>0</v>
      </c>
      <c r="Q678" s="153"/>
      <c r="R678" s="51"/>
      <c r="S678" s="51"/>
      <c r="T678" s="51"/>
    </row>
    <row r="679" spans="1:20" ht="31.5">
      <c r="A679" s="63"/>
      <c r="B679" s="72"/>
      <c r="C679" s="61" t="s">
        <v>3112</v>
      </c>
      <c r="D679" s="72" t="s">
        <v>3160</v>
      </c>
      <c r="E679" s="63" t="s">
        <v>270</v>
      </c>
      <c r="F679" s="73">
        <v>187</v>
      </c>
      <c r="G679" s="64" t="str">
        <f t="shared" si="19"/>
        <v>Đ</v>
      </c>
      <c r="H679" s="73">
        <v>776</v>
      </c>
      <c r="I679" s="63">
        <v>172</v>
      </c>
      <c r="J679" s="63">
        <v>2</v>
      </c>
      <c r="K679" s="63">
        <v>3</v>
      </c>
      <c r="L679" s="63" t="s">
        <v>460</v>
      </c>
      <c r="M679" s="63" t="str">
        <f t="shared" si="22"/>
        <v>X</v>
      </c>
      <c r="N679" s="63" t="s">
        <v>3161</v>
      </c>
      <c r="O679" s="63" t="s">
        <v>980</v>
      </c>
      <c r="P679" s="63">
        <v>0</v>
      </c>
      <c r="Q679" s="63"/>
      <c r="R679" s="51"/>
      <c r="S679" s="51"/>
      <c r="T679" s="51"/>
    </row>
    <row r="680" spans="1:20" ht="31.5">
      <c r="A680" s="153"/>
      <c r="B680" s="154"/>
      <c r="C680" s="155" t="s">
        <v>3112</v>
      </c>
      <c r="D680" s="154" t="s">
        <v>3162</v>
      </c>
      <c r="E680" s="153" t="s">
        <v>270</v>
      </c>
      <c r="F680" s="160">
        <v>222</v>
      </c>
      <c r="G680" s="156" t="str">
        <f t="shared" si="19"/>
        <v>Đ</v>
      </c>
      <c r="H680" s="160">
        <v>827</v>
      </c>
      <c r="I680" s="153">
        <v>76</v>
      </c>
      <c r="J680" s="153">
        <v>2</v>
      </c>
      <c r="K680" s="153">
        <v>4</v>
      </c>
      <c r="L680" s="153" t="s">
        <v>460</v>
      </c>
      <c r="M680" s="153" t="str">
        <f t="shared" si="22"/>
        <v>X</v>
      </c>
      <c r="N680" s="153" t="s">
        <v>3163</v>
      </c>
      <c r="O680" s="153" t="s">
        <v>2647</v>
      </c>
      <c r="P680" s="153">
        <v>0</v>
      </c>
      <c r="Q680" s="153"/>
      <c r="R680" s="51"/>
      <c r="S680" s="51"/>
      <c r="T680" s="51"/>
    </row>
    <row r="681" spans="1:20" ht="31.5">
      <c r="A681" s="63"/>
      <c r="B681" s="72"/>
      <c r="C681" s="61" t="s">
        <v>3112</v>
      </c>
      <c r="D681" s="72" t="s">
        <v>3164</v>
      </c>
      <c r="E681" s="63" t="s">
        <v>270</v>
      </c>
      <c r="F681" s="73">
        <v>166</v>
      </c>
      <c r="G681" s="64" t="str">
        <f t="shared" si="19"/>
        <v>Đ</v>
      </c>
      <c r="H681" s="73">
        <v>716</v>
      </c>
      <c r="I681" s="63">
        <v>77</v>
      </c>
      <c r="J681" s="63">
        <v>3</v>
      </c>
      <c r="K681" s="63">
        <v>7</v>
      </c>
      <c r="L681" s="63" t="s">
        <v>460</v>
      </c>
      <c r="M681" s="63" t="str">
        <f t="shared" si="22"/>
        <v>X</v>
      </c>
      <c r="N681" s="63" t="s">
        <v>3165</v>
      </c>
      <c r="O681" s="63" t="s">
        <v>2640</v>
      </c>
      <c r="P681" s="63">
        <v>0</v>
      </c>
      <c r="Q681" s="63"/>
      <c r="R681" s="51"/>
      <c r="S681" s="51"/>
      <c r="T681" s="51"/>
    </row>
    <row r="682" spans="1:20" ht="31.5">
      <c r="A682" s="153"/>
      <c r="B682" s="154"/>
      <c r="C682" s="155" t="s">
        <v>3112</v>
      </c>
      <c r="D682" s="154" t="s">
        <v>3166</v>
      </c>
      <c r="E682" s="153" t="s">
        <v>270</v>
      </c>
      <c r="F682" s="160">
        <v>267</v>
      </c>
      <c r="G682" s="156" t="str">
        <f t="shared" ref="G682:G936" si="26">IF(F682&gt;=150,"Đ","K")</f>
        <v>Đ</v>
      </c>
      <c r="H682" s="160">
        <v>1016</v>
      </c>
      <c r="I682" s="153">
        <v>67</v>
      </c>
      <c r="J682" s="153">
        <v>0</v>
      </c>
      <c r="K682" s="153">
        <v>2</v>
      </c>
      <c r="L682" s="153" t="s">
        <v>460</v>
      </c>
      <c r="M682" s="153" t="str">
        <f t="shared" si="22"/>
        <v>X</v>
      </c>
      <c r="N682" s="153" t="s">
        <v>3167</v>
      </c>
      <c r="O682" s="153" t="s">
        <v>716</v>
      </c>
      <c r="P682" s="153">
        <v>0</v>
      </c>
      <c r="Q682" s="153"/>
      <c r="R682" s="51"/>
      <c r="S682" s="51"/>
      <c r="T682" s="51"/>
    </row>
    <row r="683" spans="1:20" ht="31.5">
      <c r="A683" s="63"/>
      <c r="B683" s="72"/>
      <c r="C683" s="61" t="s">
        <v>3112</v>
      </c>
      <c r="D683" s="72" t="s">
        <v>2643</v>
      </c>
      <c r="E683" s="63" t="s">
        <v>270</v>
      </c>
      <c r="F683" s="73">
        <v>161</v>
      </c>
      <c r="G683" s="64" t="str">
        <f t="shared" si="26"/>
        <v>Đ</v>
      </c>
      <c r="H683" s="73">
        <v>799</v>
      </c>
      <c r="I683" s="63">
        <v>40</v>
      </c>
      <c r="J683" s="63">
        <v>0</v>
      </c>
      <c r="K683" s="63">
        <v>1</v>
      </c>
      <c r="L683" s="63" t="s">
        <v>274</v>
      </c>
      <c r="M683" s="63" t="str">
        <f t="shared" si="22"/>
        <v>X</v>
      </c>
      <c r="N683" s="63" t="s">
        <v>3168</v>
      </c>
      <c r="O683" s="63" t="s">
        <v>2667</v>
      </c>
      <c r="P683" s="63">
        <v>0</v>
      </c>
      <c r="Q683" s="63"/>
      <c r="R683" s="51"/>
      <c r="S683" s="51"/>
      <c r="T683" s="51"/>
    </row>
    <row r="684" spans="1:20" ht="31.5">
      <c r="A684" s="153"/>
      <c r="B684" s="154"/>
      <c r="C684" s="155" t="s">
        <v>3112</v>
      </c>
      <c r="D684" s="154" t="s">
        <v>3169</v>
      </c>
      <c r="E684" s="153" t="s">
        <v>270</v>
      </c>
      <c r="F684" s="160">
        <v>195</v>
      </c>
      <c r="G684" s="156" t="str">
        <f t="shared" si="26"/>
        <v>Đ</v>
      </c>
      <c r="H684" s="160">
        <v>835</v>
      </c>
      <c r="I684" s="153">
        <v>174</v>
      </c>
      <c r="J684" s="153">
        <v>2</v>
      </c>
      <c r="K684" s="153">
        <v>3</v>
      </c>
      <c r="L684" s="153" t="s">
        <v>274</v>
      </c>
      <c r="M684" s="153" t="str">
        <f t="shared" si="22"/>
        <v>X</v>
      </c>
      <c r="N684" s="153" t="s">
        <v>3170</v>
      </c>
      <c r="O684" s="153" t="s">
        <v>1369</v>
      </c>
      <c r="P684" s="153">
        <v>0</v>
      </c>
      <c r="Q684" s="153"/>
      <c r="R684" s="51"/>
      <c r="S684" s="51"/>
      <c r="T684" s="51"/>
    </row>
    <row r="685" spans="1:20" ht="31.5">
      <c r="A685" s="63"/>
      <c r="B685" s="72"/>
      <c r="C685" s="61" t="s">
        <v>3112</v>
      </c>
      <c r="D685" s="72" t="s">
        <v>3171</v>
      </c>
      <c r="E685" s="63" t="s">
        <v>270</v>
      </c>
      <c r="F685" s="73">
        <v>130</v>
      </c>
      <c r="G685" s="64" t="str">
        <f t="shared" si="26"/>
        <v>K</v>
      </c>
      <c r="H685" s="73">
        <v>525</v>
      </c>
      <c r="I685" s="63">
        <v>105</v>
      </c>
      <c r="J685" s="63">
        <v>0</v>
      </c>
      <c r="K685" s="63">
        <v>1</v>
      </c>
      <c r="L685" s="63" t="s">
        <v>274</v>
      </c>
      <c r="M685" s="63" t="str">
        <f t="shared" si="22"/>
        <v>X</v>
      </c>
      <c r="N685" s="63" t="s">
        <v>3172</v>
      </c>
      <c r="O685" s="63" t="s">
        <v>716</v>
      </c>
      <c r="P685" s="63">
        <v>0</v>
      </c>
      <c r="Q685" s="63"/>
      <c r="R685" s="51"/>
      <c r="S685" s="51"/>
      <c r="T685" s="51"/>
    </row>
    <row r="686" spans="1:20" ht="63">
      <c r="A686" s="162">
        <f t="shared" ref="A686:A695" si="27">IF(LEN(B686)=0,"",SUBTOTAL(3,$B$3:B686))</f>
        <v>21</v>
      </c>
      <c r="B686" s="163" t="s">
        <v>3173</v>
      </c>
      <c r="C686" s="155" t="s">
        <v>3173</v>
      </c>
      <c r="D686" s="164" t="s">
        <v>3174</v>
      </c>
      <c r="E686" s="153" t="s">
        <v>270</v>
      </c>
      <c r="F686" s="160">
        <v>158</v>
      </c>
      <c r="G686" s="156" t="str">
        <f t="shared" si="26"/>
        <v>Đ</v>
      </c>
      <c r="H686" s="160">
        <v>676</v>
      </c>
      <c r="I686" s="153">
        <v>154</v>
      </c>
      <c r="J686" s="153">
        <v>20</v>
      </c>
      <c r="K686" s="153">
        <v>25</v>
      </c>
      <c r="L686" s="153" t="s">
        <v>301</v>
      </c>
      <c r="M686" s="153" t="str">
        <f t="shared" si="22"/>
        <v>X</v>
      </c>
      <c r="N686" s="153" t="s">
        <v>3175</v>
      </c>
      <c r="O686" s="153" t="s">
        <v>377</v>
      </c>
      <c r="P686" s="153">
        <v>0</v>
      </c>
      <c r="Q686" s="153"/>
      <c r="R686" s="51"/>
      <c r="S686" s="51"/>
      <c r="T686" s="51"/>
    </row>
    <row r="687" spans="1:20" ht="63">
      <c r="A687" s="63" t="str">
        <f t="shared" si="27"/>
        <v/>
      </c>
      <c r="B687" s="72"/>
      <c r="C687" s="61" t="s">
        <v>3173</v>
      </c>
      <c r="D687" s="62" t="s">
        <v>2000</v>
      </c>
      <c r="E687" s="63" t="s">
        <v>300</v>
      </c>
      <c r="F687" s="73">
        <v>87</v>
      </c>
      <c r="G687" s="64" t="str">
        <f t="shared" si="26"/>
        <v>K</v>
      </c>
      <c r="H687" s="73">
        <v>354</v>
      </c>
      <c r="I687" s="63">
        <v>86</v>
      </c>
      <c r="J687" s="63">
        <v>18</v>
      </c>
      <c r="K687" s="63">
        <v>10</v>
      </c>
      <c r="L687" s="63" t="s">
        <v>301</v>
      </c>
      <c r="M687" s="63" t="str">
        <f t="shared" si="22"/>
        <v>X</v>
      </c>
      <c r="N687" s="63" t="s">
        <v>3176</v>
      </c>
      <c r="O687" s="63" t="s">
        <v>400</v>
      </c>
      <c r="P687" s="63">
        <v>0</v>
      </c>
      <c r="Q687" s="63"/>
      <c r="R687" s="51"/>
      <c r="S687" s="51"/>
      <c r="T687" s="51"/>
    </row>
    <row r="688" spans="1:20" ht="47.25">
      <c r="A688" s="153" t="str">
        <f t="shared" si="27"/>
        <v/>
      </c>
      <c r="B688" s="154"/>
      <c r="C688" s="155" t="s">
        <v>3173</v>
      </c>
      <c r="D688" s="154" t="s">
        <v>3177</v>
      </c>
      <c r="E688" s="153" t="s">
        <v>300</v>
      </c>
      <c r="F688" s="160">
        <v>70</v>
      </c>
      <c r="G688" s="156" t="str">
        <f t="shared" si="26"/>
        <v>K</v>
      </c>
      <c r="H688" s="160">
        <v>305</v>
      </c>
      <c r="I688" s="153">
        <v>69</v>
      </c>
      <c r="J688" s="153">
        <v>13</v>
      </c>
      <c r="K688" s="153">
        <v>25</v>
      </c>
      <c r="L688" s="153" t="s">
        <v>301</v>
      </c>
      <c r="M688" s="153" t="str">
        <f t="shared" si="22"/>
        <v>X</v>
      </c>
      <c r="N688" s="153" t="s">
        <v>3178</v>
      </c>
      <c r="O688" s="153" t="s">
        <v>362</v>
      </c>
      <c r="P688" s="153">
        <v>0</v>
      </c>
      <c r="Q688" s="153"/>
      <c r="R688" s="51"/>
      <c r="S688" s="51"/>
      <c r="T688" s="51"/>
    </row>
    <row r="689" spans="1:20">
      <c r="A689" s="63" t="str">
        <f t="shared" si="27"/>
        <v/>
      </c>
      <c r="B689" s="72"/>
      <c r="C689" s="61" t="s">
        <v>3173</v>
      </c>
      <c r="D689" s="72" t="s">
        <v>3179</v>
      </c>
      <c r="E689" s="63" t="s">
        <v>300</v>
      </c>
      <c r="F689" s="73">
        <v>68</v>
      </c>
      <c r="G689" s="64" t="str">
        <f t="shared" si="26"/>
        <v>K</v>
      </c>
      <c r="H689" s="73">
        <v>306</v>
      </c>
      <c r="I689" s="63">
        <v>68</v>
      </c>
      <c r="J689" s="63">
        <v>10</v>
      </c>
      <c r="K689" s="63">
        <v>6</v>
      </c>
      <c r="L689" s="63" t="s">
        <v>301</v>
      </c>
      <c r="M689" s="63" t="str">
        <f t="shared" si="22"/>
        <v>X</v>
      </c>
      <c r="N689" s="63" t="s">
        <v>3180</v>
      </c>
      <c r="O689" s="63" t="s">
        <v>325</v>
      </c>
      <c r="P689" s="63">
        <v>0</v>
      </c>
      <c r="Q689" s="63"/>
      <c r="R689" s="51"/>
      <c r="S689" s="51"/>
      <c r="T689" s="51"/>
    </row>
    <row r="690" spans="1:20" ht="63">
      <c r="A690" s="153" t="str">
        <f t="shared" si="27"/>
        <v/>
      </c>
      <c r="B690" s="154"/>
      <c r="C690" s="155" t="s">
        <v>3173</v>
      </c>
      <c r="D690" s="164" t="s">
        <v>3181</v>
      </c>
      <c r="E690" s="153" t="s">
        <v>265</v>
      </c>
      <c r="F690" s="160">
        <v>113</v>
      </c>
      <c r="G690" s="156" t="str">
        <f t="shared" si="26"/>
        <v>K</v>
      </c>
      <c r="H690" s="160">
        <v>506</v>
      </c>
      <c r="I690" s="153">
        <v>113</v>
      </c>
      <c r="J690" s="153">
        <v>10</v>
      </c>
      <c r="K690" s="153">
        <v>5</v>
      </c>
      <c r="L690" s="153" t="s">
        <v>301</v>
      </c>
      <c r="M690" s="153" t="str">
        <f t="shared" si="22"/>
        <v>X</v>
      </c>
      <c r="N690" s="153" t="s">
        <v>3182</v>
      </c>
      <c r="O690" s="153" t="s">
        <v>377</v>
      </c>
      <c r="P690" s="153">
        <v>0</v>
      </c>
      <c r="Q690" s="153"/>
      <c r="R690" s="51"/>
      <c r="S690" s="51"/>
      <c r="T690" s="51"/>
    </row>
    <row r="691" spans="1:20" ht="47.25">
      <c r="A691" s="63" t="str">
        <f t="shared" si="27"/>
        <v/>
      </c>
      <c r="B691" s="72"/>
      <c r="C691" s="61" t="s">
        <v>3173</v>
      </c>
      <c r="D691" s="62" t="s">
        <v>3183</v>
      </c>
      <c r="E691" s="63" t="s">
        <v>300</v>
      </c>
      <c r="F691" s="73">
        <v>97</v>
      </c>
      <c r="G691" s="64" t="str">
        <f t="shared" si="26"/>
        <v>K</v>
      </c>
      <c r="H691" s="73">
        <v>417</v>
      </c>
      <c r="I691" s="63">
        <v>85</v>
      </c>
      <c r="J691" s="63">
        <v>31</v>
      </c>
      <c r="K691" s="63">
        <v>4</v>
      </c>
      <c r="L691" s="63" t="s">
        <v>301</v>
      </c>
      <c r="M691" s="63" t="str">
        <f t="shared" si="22"/>
        <v>X</v>
      </c>
      <c r="N691" s="63" t="s">
        <v>3184</v>
      </c>
      <c r="O691" s="63" t="s">
        <v>325</v>
      </c>
      <c r="P691" s="63">
        <v>0</v>
      </c>
      <c r="Q691" s="63"/>
      <c r="R691" s="51"/>
      <c r="S691" s="51"/>
      <c r="T691" s="51"/>
    </row>
    <row r="692" spans="1:20" ht="31.5">
      <c r="A692" s="153" t="str">
        <f t="shared" si="27"/>
        <v/>
      </c>
      <c r="B692" s="154"/>
      <c r="C692" s="155" t="s">
        <v>3173</v>
      </c>
      <c r="D692" s="164" t="s">
        <v>3185</v>
      </c>
      <c r="E692" s="153" t="s">
        <v>265</v>
      </c>
      <c r="F692" s="160">
        <v>103</v>
      </c>
      <c r="G692" s="156" t="str">
        <f t="shared" si="26"/>
        <v>K</v>
      </c>
      <c r="H692" s="160">
        <v>447</v>
      </c>
      <c r="I692" s="153">
        <v>102</v>
      </c>
      <c r="J692" s="153">
        <v>37</v>
      </c>
      <c r="K692" s="153">
        <v>35</v>
      </c>
      <c r="L692" s="153" t="s">
        <v>351</v>
      </c>
      <c r="M692" s="153" t="str">
        <f t="shared" si="22"/>
        <v>X</v>
      </c>
      <c r="N692" s="153" t="s">
        <v>3186</v>
      </c>
      <c r="O692" s="153" t="s">
        <v>398</v>
      </c>
      <c r="P692" s="153">
        <v>0</v>
      </c>
      <c r="Q692" s="153"/>
      <c r="R692" s="51"/>
      <c r="S692" s="51"/>
      <c r="T692" s="51"/>
    </row>
    <row r="693" spans="1:20">
      <c r="A693" s="63" t="str">
        <f t="shared" si="27"/>
        <v/>
      </c>
      <c r="B693" s="72"/>
      <c r="C693" s="61" t="s">
        <v>3173</v>
      </c>
      <c r="D693" s="62" t="s">
        <v>1882</v>
      </c>
      <c r="E693" s="63" t="s">
        <v>300</v>
      </c>
      <c r="F693" s="73">
        <v>74</v>
      </c>
      <c r="G693" s="64" t="str">
        <f t="shared" si="26"/>
        <v>K</v>
      </c>
      <c r="H693" s="73">
        <v>372</v>
      </c>
      <c r="I693" s="63">
        <v>74</v>
      </c>
      <c r="J693" s="63">
        <v>18</v>
      </c>
      <c r="K693" s="63">
        <v>45</v>
      </c>
      <c r="L693" s="63" t="s">
        <v>301</v>
      </c>
      <c r="M693" s="63" t="str">
        <f t="shared" si="22"/>
        <v>X</v>
      </c>
      <c r="N693" s="63" t="s">
        <v>3187</v>
      </c>
      <c r="O693" s="63" t="s">
        <v>3188</v>
      </c>
      <c r="P693" s="63">
        <v>0</v>
      </c>
      <c r="Q693" s="63"/>
      <c r="R693" s="51"/>
      <c r="S693" s="51"/>
      <c r="T693" s="51"/>
    </row>
    <row r="694" spans="1:20" ht="31.5">
      <c r="A694" s="153" t="str">
        <f t="shared" si="27"/>
        <v/>
      </c>
      <c r="B694" s="154"/>
      <c r="C694" s="155" t="s">
        <v>3173</v>
      </c>
      <c r="D694" s="164" t="s">
        <v>3189</v>
      </c>
      <c r="E694" s="153" t="s">
        <v>265</v>
      </c>
      <c r="F694" s="160">
        <v>121</v>
      </c>
      <c r="G694" s="156" t="str">
        <f t="shared" si="26"/>
        <v>K</v>
      </c>
      <c r="H694" s="160">
        <v>532</v>
      </c>
      <c r="I694" s="153">
        <v>121</v>
      </c>
      <c r="J694" s="153">
        <v>30</v>
      </c>
      <c r="K694" s="153">
        <v>35</v>
      </c>
      <c r="L694" s="153" t="s">
        <v>301</v>
      </c>
      <c r="M694" s="153" t="str">
        <f t="shared" si="22"/>
        <v>X</v>
      </c>
      <c r="N694" s="153" t="s">
        <v>3190</v>
      </c>
      <c r="O694" s="153" t="s">
        <v>286</v>
      </c>
      <c r="P694" s="153">
        <v>0</v>
      </c>
      <c r="Q694" s="153"/>
      <c r="R694" s="51"/>
      <c r="S694" s="51"/>
      <c r="T694" s="51"/>
    </row>
    <row r="695" spans="1:20" ht="78.75">
      <c r="A695" s="63" t="str">
        <f t="shared" si="27"/>
        <v/>
      </c>
      <c r="B695" s="72"/>
      <c r="C695" s="61" t="s">
        <v>3173</v>
      </c>
      <c r="D695" s="62" t="s">
        <v>3191</v>
      </c>
      <c r="E695" s="63" t="s">
        <v>300</v>
      </c>
      <c r="F695" s="73">
        <v>99</v>
      </c>
      <c r="G695" s="64" t="str">
        <f t="shared" si="26"/>
        <v>K</v>
      </c>
      <c r="H695" s="73">
        <v>424</v>
      </c>
      <c r="I695" s="63">
        <v>99</v>
      </c>
      <c r="J695" s="63">
        <v>15</v>
      </c>
      <c r="K695" s="63">
        <v>63</v>
      </c>
      <c r="L695" s="63" t="s">
        <v>543</v>
      </c>
      <c r="M695" s="63" t="str">
        <f t="shared" si="22"/>
        <v>X</v>
      </c>
      <c r="N695" s="63" t="s">
        <v>3192</v>
      </c>
      <c r="O695" s="63" t="s">
        <v>377</v>
      </c>
      <c r="P695" s="63">
        <v>0</v>
      </c>
      <c r="Q695" s="63"/>
      <c r="R695" s="51"/>
      <c r="S695" s="51"/>
      <c r="T695" s="51"/>
    </row>
    <row r="696" spans="1:20">
      <c r="A696" s="153"/>
      <c r="B696" s="154"/>
      <c r="C696" s="155" t="s">
        <v>3173</v>
      </c>
      <c r="D696" s="154" t="s">
        <v>3193</v>
      </c>
      <c r="E696" s="153" t="s">
        <v>300</v>
      </c>
      <c r="F696" s="160">
        <v>78</v>
      </c>
      <c r="G696" s="156" t="str">
        <f t="shared" si="26"/>
        <v>K</v>
      </c>
      <c r="H696" s="160">
        <v>358</v>
      </c>
      <c r="I696" s="153">
        <v>77</v>
      </c>
      <c r="J696" s="153">
        <v>8</v>
      </c>
      <c r="K696" s="153">
        <v>25</v>
      </c>
      <c r="L696" s="153" t="s">
        <v>543</v>
      </c>
      <c r="M696" s="153" t="str">
        <f t="shared" si="22"/>
        <v>X</v>
      </c>
      <c r="N696" s="153" t="s">
        <v>3180</v>
      </c>
      <c r="O696" s="153" t="s">
        <v>309</v>
      </c>
      <c r="P696" s="153">
        <v>0</v>
      </c>
      <c r="Q696" s="153"/>
      <c r="R696" s="51"/>
      <c r="S696" s="51"/>
      <c r="T696" s="51"/>
    </row>
    <row r="697" spans="1:20" ht="47.25">
      <c r="A697" s="63"/>
      <c r="B697" s="72"/>
      <c r="C697" s="61" t="s">
        <v>3173</v>
      </c>
      <c r="D697" s="72" t="s">
        <v>3194</v>
      </c>
      <c r="E697" s="63" t="s">
        <v>300</v>
      </c>
      <c r="F697" s="73">
        <v>68</v>
      </c>
      <c r="G697" s="64" t="str">
        <f t="shared" si="26"/>
        <v>K</v>
      </c>
      <c r="H697" s="73">
        <v>297</v>
      </c>
      <c r="I697" s="63">
        <v>67</v>
      </c>
      <c r="J697" s="63">
        <v>17</v>
      </c>
      <c r="K697" s="63">
        <v>22</v>
      </c>
      <c r="L697" s="63" t="s">
        <v>301</v>
      </c>
      <c r="M697" s="63" t="str">
        <f t="shared" si="22"/>
        <v>X</v>
      </c>
      <c r="N697" s="63" t="s">
        <v>3195</v>
      </c>
      <c r="O697" s="63" t="s">
        <v>339</v>
      </c>
      <c r="P697" s="63">
        <v>0</v>
      </c>
      <c r="Q697" s="63"/>
      <c r="R697" s="51"/>
      <c r="S697" s="51"/>
      <c r="T697" s="51"/>
    </row>
    <row r="698" spans="1:20" ht="31.5">
      <c r="A698" s="153"/>
      <c r="B698" s="154"/>
      <c r="C698" s="155" t="s">
        <v>3173</v>
      </c>
      <c r="D698" s="154" t="s">
        <v>3196</v>
      </c>
      <c r="E698" s="153" t="s">
        <v>300</v>
      </c>
      <c r="F698" s="160">
        <v>46</v>
      </c>
      <c r="G698" s="156" t="str">
        <f t="shared" si="26"/>
        <v>K</v>
      </c>
      <c r="H698" s="160">
        <v>216</v>
      </c>
      <c r="I698" s="153">
        <v>46</v>
      </c>
      <c r="J698" s="153">
        <v>24</v>
      </c>
      <c r="K698" s="153">
        <v>16</v>
      </c>
      <c r="L698" s="153" t="s">
        <v>367</v>
      </c>
      <c r="M698" s="153" t="str">
        <f t="shared" si="22"/>
        <v>T</v>
      </c>
      <c r="N698" s="153" t="s">
        <v>3197</v>
      </c>
      <c r="O698" s="153" t="s">
        <v>362</v>
      </c>
      <c r="P698" s="153">
        <v>0</v>
      </c>
      <c r="Q698" s="153"/>
      <c r="R698" s="51"/>
      <c r="S698" s="51"/>
      <c r="T698" s="51"/>
    </row>
    <row r="699" spans="1:20" ht="31.5">
      <c r="A699" s="63"/>
      <c r="B699" s="72"/>
      <c r="C699" s="61" t="s">
        <v>3173</v>
      </c>
      <c r="D699" s="72" t="s">
        <v>3198</v>
      </c>
      <c r="E699" s="63" t="s">
        <v>265</v>
      </c>
      <c r="F699" s="73">
        <v>115</v>
      </c>
      <c r="G699" s="64" t="str">
        <f t="shared" si="26"/>
        <v>K</v>
      </c>
      <c r="H699" s="73">
        <v>518</v>
      </c>
      <c r="I699" s="63">
        <v>106</v>
      </c>
      <c r="J699" s="63">
        <v>16</v>
      </c>
      <c r="K699" s="63">
        <v>46</v>
      </c>
      <c r="L699" s="63" t="s">
        <v>301</v>
      </c>
      <c r="M699" s="63" t="str">
        <f t="shared" si="22"/>
        <v>X</v>
      </c>
      <c r="N699" s="63" t="s">
        <v>3199</v>
      </c>
      <c r="O699" s="63" t="s">
        <v>410</v>
      </c>
      <c r="P699" s="63">
        <v>0</v>
      </c>
      <c r="Q699" s="63"/>
      <c r="R699" s="51"/>
      <c r="S699" s="51"/>
      <c r="T699" s="51"/>
    </row>
    <row r="700" spans="1:20" ht="47.25">
      <c r="A700" s="153"/>
      <c r="B700" s="154"/>
      <c r="C700" s="155" t="s">
        <v>3173</v>
      </c>
      <c r="D700" s="154" t="s">
        <v>3200</v>
      </c>
      <c r="E700" s="153" t="s">
        <v>300</v>
      </c>
      <c r="F700" s="160">
        <v>93</v>
      </c>
      <c r="G700" s="156" t="str">
        <f t="shared" si="26"/>
        <v>K</v>
      </c>
      <c r="H700" s="160">
        <v>390</v>
      </c>
      <c r="I700" s="153">
        <v>93</v>
      </c>
      <c r="J700" s="153">
        <v>16</v>
      </c>
      <c r="K700" s="153">
        <v>21</v>
      </c>
      <c r="L700" s="153" t="s">
        <v>460</v>
      </c>
      <c r="M700" s="153" t="str">
        <f t="shared" si="22"/>
        <v>X</v>
      </c>
      <c r="N700" s="153" t="s">
        <v>3201</v>
      </c>
      <c r="O700" s="153" t="s">
        <v>286</v>
      </c>
      <c r="P700" s="153">
        <v>0</v>
      </c>
      <c r="Q700" s="153"/>
      <c r="R700" s="51"/>
      <c r="S700" s="51"/>
      <c r="T700" s="51"/>
    </row>
    <row r="701" spans="1:20" ht="31.5">
      <c r="A701" s="63"/>
      <c r="B701" s="72"/>
      <c r="C701" s="61" t="s">
        <v>3173</v>
      </c>
      <c r="D701" s="72" t="s">
        <v>3202</v>
      </c>
      <c r="E701" s="63" t="s">
        <v>300</v>
      </c>
      <c r="F701" s="73">
        <v>44</v>
      </c>
      <c r="G701" s="64" t="str">
        <f t="shared" si="26"/>
        <v>K</v>
      </c>
      <c r="H701" s="73">
        <v>204</v>
      </c>
      <c r="I701" s="63">
        <v>44</v>
      </c>
      <c r="J701" s="63">
        <v>16</v>
      </c>
      <c r="K701" s="63">
        <v>24</v>
      </c>
      <c r="L701" s="63" t="s">
        <v>367</v>
      </c>
      <c r="M701" s="63" t="str">
        <f t="shared" si="22"/>
        <v>T</v>
      </c>
      <c r="N701" s="63" t="s">
        <v>3203</v>
      </c>
      <c r="O701" s="63" t="s">
        <v>362</v>
      </c>
      <c r="P701" s="63">
        <v>0</v>
      </c>
      <c r="Q701" s="63"/>
      <c r="R701" s="51"/>
      <c r="S701" s="51"/>
      <c r="T701" s="51"/>
    </row>
    <row r="702" spans="1:20" ht="63">
      <c r="A702" s="153"/>
      <c r="B702" s="154"/>
      <c r="C702" s="155" t="s">
        <v>3173</v>
      </c>
      <c r="D702" s="154" t="s">
        <v>2385</v>
      </c>
      <c r="E702" s="153" t="s">
        <v>300</v>
      </c>
      <c r="F702" s="160">
        <v>45</v>
      </c>
      <c r="G702" s="156" t="str">
        <f t="shared" si="26"/>
        <v>K</v>
      </c>
      <c r="H702" s="160">
        <v>177</v>
      </c>
      <c r="I702" s="153">
        <v>45</v>
      </c>
      <c r="J702" s="153">
        <v>13</v>
      </c>
      <c r="K702" s="153">
        <v>23</v>
      </c>
      <c r="L702" s="153" t="s">
        <v>367</v>
      </c>
      <c r="M702" s="153" t="str">
        <f t="shared" si="22"/>
        <v>T</v>
      </c>
      <c r="N702" s="153" t="s">
        <v>3204</v>
      </c>
      <c r="O702" s="153" t="s">
        <v>353</v>
      </c>
      <c r="P702" s="153">
        <v>0</v>
      </c>
      <c r="Q702" s="153"/>
      <c r="R702" s="51"/>
      <c r="S702" s="51"/>
      <c r="T702" s="51"/>
    </row>
    <row r="703" spans="1:20" ht="63">
      <c r="A703" s="63"/>
      <c r="B703" s="72"/>
      <c r="C703" s="61" t="s">
        <v>3173</v>
      </c>
      <c r="D703" s="72" t="s">
        <v>3205</v>
      </c>
      <c r="E703" s="63" t="s">
        <v>300</v>
      </c>
      <c r="F703" s="73">
        <v>50</v>
      </c>
      <c r="G703" s="64" t="str">
        <f t="shared" si="26"/>
        <v>K</v>
      </c>
      <c r="H703" s="73">
        <v>206</v>
      </c>
      <c r="I703" s="63">
        <v>50</v>
      </c>
      <c r="J703" s="63">
        <v>8</v>
      </c>
      <c r="K703" s="63">
        <v>17</v>
      </c>
      <c r="L703" s="63" t="s">
        <v>301</v>
      </c>
      <c r="M703" s="63" t="str">
        <f t="shared" si="22"/>
        <v>X</v>
      </c>
      <c r="N703" s="63" t="s">
        <v>3206</v>
      </c>
      <c r="O703" s="63" t="s">
        <v>305</v>
      </c>
      <c r="P703" s="63">
        <v>0</v>
      </c>
      <c r="Q703" s="63"/>
      <c r="R703" s="51"/>
      <c r="S703" s="51"/>
      <c r="T703" s="51"/>
    </row>
    <row r="704" spans="1:20" ht="47.25">
      <c r="A704" s="153"/>
      <c r="B704" s="154"/>
      <c r="C704" s="155" t="s">
        <v>3173</v>
      </c>
      <c r="D704" s="154" t="s">
        <v>3207</v>
      </c>
      <c r="E704" s="153" t="s">
        <v>300</v>
      </c>
      <c r="F704" s="160">
        <v>40</v>
      </c>
      <c r="G704" s="156" t="str">
        <f t="shared" si="26"/>
        <v>K</v>
      </c>
      <c r="H704" s="160">
        <v>184</v>
      </c>
      <c r="I704" s="153">
        <v>39</v>
      </c>
      <c r="J704" s="153">
        <v>15</v>
      </c>
      <c r="K704" s="153">
        <v>18</v>
      </c>
      <c r="L704" s="153" t="s">
        <v>301</v>
      </c>
      <c r="M704" s="153" t="str">
        <f t="shared" si="22"/>
        <v>X</v>
      </c>
      <c r="N704" s="153" t="s">
        <v>3208</v>
      </c>
      <c r="O704" s="153" t="s">
        <v>362</v>
      </c>
      <c r="P704" s="153">
        <v>0</v>
      </c>
      <c r="Q704" s="153"/>
      <c r="R704" s="51"/>
      <c r="S704" s="51"/>
      <c r="T704" s="51"/>
    </row>
    <row r="705" spans="1:20">
      <c r="A705" s="63"/>
      <c r="B705" s="72"/>
      <c r="C705" s="61" t="s">
        <v>3173</v>
      </c>
      <c r="D705" s="72" t="s">
        <v>3209</v>
      </c>
      <c r="E705" s="63" t="s">
        <v>300</v>
      </c>
      <c r="F705" s="73">
        <v>47</v>
      </c>
      <c r="G705" s="64" t="str">
        <f t="shared" si="26"/>
        <v>K</v>
      </c>
      <c r="H705" s="73">
        <v>215</v>
      </c>
      <c r="I705" s="63">
        <v>47</v>
      </c>
      <c r="J705" s="63">
        <v>12</v>
      </c>
      <c r="K705" s="63">
        <v>35</v>
      </c>
      <c r="L705" s="63" t="s">
        <v>301</v>
      </c>
      <c r="M705" s="63" t="str">
        <f t="shared" si="22"/>
        <v>X</v>
      </c>
      <c r="N705" s="63" t="s">
        <v>3187</v>
      </c>
      <c r="O705" s="63" t="s">
        <v>325</v>
      </c>
      <c r="P705" s="63">
        <v>0</v>
      </c>
      <c r="Q705" s="63"/>
      <c r="R705" s="51"/>
      <c r="S705" s="51"/>
      <c r="T705" s="51"/>
    </row>
    <row r="706" spans="1:20" ht="31.5">
      <c r="A706" s="153"/>
      <c r="B706" s="154"/>
      <c r="C706" s="155" t="s">
        <v>3173</v>
      </c>
      <c r="D706" s="154" t="s">
        <v>3210</v>
      </c>
      <c r="E706" s="153" t="s">
        <v>265</v>
      </c>
      <c r="F706" s="160">
        <v>109</v>
      </c>
      <c r="G706" s="156" t="str">
        <f t="shared" si="26"/>
        <v>K</v>
      </c>
      <c r="H706" s="160">
        <v>437</v>
      </c>
      <c r="I706" s="153">
        <v>109</v>
      </c>
      <c r="J706" s="153">
        <v>33</v>
      </c>
      <c r="K706" s="153">
        <v>17</v>
      </c>
      <c r="L706" s="153" t="s">
        <v>301</v>
      </c>
      <c r="M706" s="153" t="str">
        <f t="shared" si="22"/>
        <v>X</v>
      </c>
      <c r="N706" s="153" t="s">
        <v>3211</v>
      </c>
      <c r="O706" s="153" t="s">
        <v>3212</v>
      </c>
      <c r="P706" s="153">
        <v>0</v>
      </c>
      <c r="Q706" s="153"/>
      <c r="R706" s="51"/>
      <c r="S706" s="51"/>
      <c r="T706" s="51"/>
    </row>
    <row r="707" spans="1:20">
      <c r="A707" s="63"/>
      <c r="B707" s="72"/>
      <c r="C707" s="61" t="s">
        <v>3173</v>
      </c>
      <c r="D707" s="72" t="s">
        <v>3213</v>
      </c>
      <c r="E707" s="63" t="s">
        <v>300</v>
      </c>
      <c r="F707" s="73">
        <v>89</v>
      </c>
      <c r="G707" s="64" t="str">
        <f t="shared" si="26"/>
        <v>K</v>
      </c>
      <c r="H707" s="73">
        <v>359</v>
      </c>
      <c r="I707" s="63">
        <v>89</v>
      </c>
      <c r="J707" s="63">
        <v>25</v>
      </c>
      <c r="K707" s="63">
        <v>22</v>
      </c>
      <c r="L707" s="63" t="s">
        <v>543</v>
      </c>
      <c r="M707" s="63" t="str">
        <f t="shared" si="22"/>
        <v>X</v>
      </c>
      <c r="N707" s="63" t="s">
        <v>3180</v>
      </c>
      <c r="O707" s="63" t="s">
        <v>3214</v>
      </c>
      <c r="P707" s="63">
        <v>0</v>
      </c>
      <c r="Q707" s="63"/>
      <c r="R707" s="51"/>
      <c r="S707" s="51"/>
      <c r="T707" s="51"/>
    </row>
    <row r="708" spans="1:20" ht="31.5">
      <c r="A708" s="153"/>
      <c r="B708" s="154"/>
      <c r="C708" s="155" t="s">
        <v>3173</v>
      </c>
      <c r="D708" s="154" t="s">
        <v>3215</v>
      </c>
      <c r="E708" s="153" t="s">
        <v>300</v>
      </c>
      <c r="F708" s="160">
        <v>32</v>
      </c>
      <c r="G708" s="156" t="str">
        <f t="shared" si="26"/>
        <v>K</v>
      </c>
      <c r="H708" s="160">
        <v>157</v>
      </c>
      <c r="I708" s="153">
        <v>32</v>
      </c>
      <c r="J708" s="153">
        <v>8</v>
      </c>
      <c r="K708" s="153">
        <v>20</v>
      </c>
      <c r="L708" s="153" t="s">
        <v>301</v>
      </c>
      <c r="M708" s="153" t="str">
        <f t="shared" si="22"/>
        <v>X</v>
      </c>
      <c r="N708" s="153" t="s">
        <v>3216</v>
      </c>
      <c r="O708" s="153" t="s">
        <v>3217</v>
      </c>
      <c r="P708" s="153">
        <v>0</v>
      </c>
      <c r="Q708" s="153"/>
      <c r="R708" s="51"/>
      <c r="S708" s="51"/>
      <c r="T708" s="51"/>
    </row>
    <row r="709" spans="1:20">
      <c r="A709" s="63"/>
      <c r="B709" s="72"/>
      <c r="C709" s="61" t="s">
        <v>3173</v>
      </c>
      <c r="D709" s="72" t="s">
        <v>3218</v>
      </c>
      <c r="E709" s="63" t="s">
        <v>300</v>
      </c>
      <c r="F709" s="73">
        <v>60</v>
      </c>
      <c r="G709" s="64" t="str">
        <f t="shared" si="26"/>
        <v>K</v>
      </c>
      <c r="H709" s="73">
        <v>277</v>
      </c>
      <c r="I709" s="63">
        <v>60</v>
      </c>
      <c r="J709" s="63">
        <v>25</v>
      </c>
      <c r="K709" s="63">
        <v>27</v>
      </c>
      <c r="L709" s="63" t="s">
        <v>301</v>
      </c>
      <c r="M709" s="63" t="str">
        <f t="shared" si="22"/>
        <v>X</v>
      </c>
      <c r="N709" s="63" t="s">
        <v>3187</v>
      </c>
      <c r="O709" s="63" t="s">
        <v>3219</v>
      </c>
      <c r="P709" s="63">
        <v>0</v>
      </c>
      <c r="Q709" s="63"/>
      <c r="R709" s="51"/>
      <c r="S709" s="51"/>
      <c r="T709" s="51"/>
    </row>
    <row r="710" spans="1:20">
      <c r="A710" s="153"/>
      <c r="B710" s="154"/>
      <c r="C710" s="155" t="s">
        <v>3173</v>
      </c>
      <c r="D710" s="154" t="s">
        <v>3220</v>
      </c>
      <c r="E710" s="153" t="s">
        <v>300</v>
      </c>
      <c r="F710" s="160">
        <v>44</v>
      </c>
      <c r="G710" s="156" t="str">
        <f t="shared" si="26"/>
        <v>K</v>
      </c>
      <c r="H710" s="160">
        <v>189</v>
      </c>
      <c r="I710" s="153">
        <v>44</v>
      </c>
      <c r="J710" s="153">
        <v>23</v>
      </c>
      <c r="K710" s="153">
        <v>14</v>
      </c>
      <c r="L710" s="153" t="s">
        <v>301</v>
      </c>
      <c r="M710" s="153" t="str">
        <f t="shared" si="22"/>
        <v>X</v>
      </c>
      <c r="N710" s="153" t="s">
        <v>3187</v>
      </c>
      <c r="O710" s="153" t="s">
        <v>3219</v>
      </c>
      <c r="P710" s="153">
        <v>0</v>
      </c>
      <c r="Q710" s="153"/>
      <c r="R710" s="51"/>
      <c r="S710" s="51"/>
      <c r="T710" s="51"/>
    </row>
    <row r="711" spans="1:20" ht="31.5">
      <c r="A711" s="63"/>
      <c r="B711" s="72"/>
      <c r="C711" s="61" t="s">
        <v>3173</v>
      </c>
      <c r="D711" s="72" t="s">
        <v>3221</v>
      </c>
      <c r="E711" s="63" t="s">
        <v>265</v>
      </c>
      <c r="F711" s="73">
        <v>129</v>
      </c>
      <c r="G711" s="64" t="str">
        <f t="shared" si="26"/>
        <v>K</v>
      </c>
      <c r="H711" s="73">
        <v>563</v>
      </c>
      <c r="I711" s="63">
        <v>129</v>
      </c>
      <c r="J711" s="63">
        <v>11</v>
      </c>
      <c r="K711" s="63">
        <v>2</v>
      </c>
      <c r="L711" s="63" t="s">
        <v>301</v>
      </c>
      <c r="M711" s="63" t="str">
        <f t="shared" si="22"/>
        <v>X</v>
      </c>
      <c r="N711" s="63" t="s">
        <v>3222</v>
      </c>
      <c r="O711" s="63" t="s">
        <v>332</v>
      </c>
      <c r="P711" s="63">
        <v>0</v>
      </c>
      <c r="Q711" s="63"/>
      <c r="R711" s="51"/>
      <c r="S711" s="51"/>
      <c r="T711" s="51"/>
    </row>
    <row r="712" spans="1:20" ht="63">
      <c r="A712" s="153"/>
      <c r="B712" s="154"/>
      <c r="C712" s="155" t="s">
        <v>3173</v>
      </c>
      <c r="D712" s="154" t="s">
        <v>2360</v>
      </c>
      <c r="E712" s="153" t="s">
        <v>270</v>
      </c>
      <c r="F712" s="160">
        <v>161</v>
      </c>
      <c r="G712" s="156" t="str">
        <f t="shared" si="26"/>
        <v>Đ</v>
      </c>
      <c r="H712" s="160">
        <v>775</v>
      </c>
      <c r="I712" s="153">
        <v>161</v>
      </c>
      <c r="J712" s="153">
        <v>9</v>
      </c>
      <c r="K712" s="153">
        <v>1</v>
      </c>
      <c r="L712" s="153" t="s">
        <v>301</v>
      </c>
      <c r="M712" s="153" t="str">
        <f t="shared" si="22"/>
        <v>X</v>
      </c>
      <c r="N712" s="153" t="s">
        <v>3223</v>
      </c>
      <c r="O712" s="153" t="s">
        <v>325</v>
      </c>
      <c r="P712" s="153">
        <v>0</v>
      </c>
      <c r="Q712" s="153"/>
      <c r="R712" s="51"/>
      <c r="S712" s="51"/>
      <c r="T712" s="51"/>
    </row>
    <row r="713" spans="1:20" ht="63">
      <c r="A713" s="63"/>
      <c r="B713" s="72"/>
      <c r="C713" s="61" t="s">
        <v>3173</v>
      </c>
      <c r="D713" s="72" t="s">
        <v>3224</v>
      </c>
      <c r="E713" s="63" t="s">
        <v>265</v>
      </c>
      <c r="F713" s="73">
        <v>116</v>
      </c>
      <c r="G713" s="64" t="str">
        <f t="shared" si="26"/>
        <v>K</v>
      </c>
      <c r="H713" s="73">
        <v>507</v>
      </c>
      <c r="I713" s="63">
        <v>115</v>
      </c>
      <c r="J713" s="63">
        <v>10</v>
      </c>
      <c r="K713" s="63">
        <v>12</v>
      </c>
      <c r="L713" s="63" t="s">
        <v>301</v>
      </c>
      <c r="M713" s="63" t="str">
        <f t="shared" si="22"/>
        <v>X</v>
      </c>
      <c r="N713" s="63" t="s">
        <v>3225</v>
      </c>
      <c r="O713" s="63" t="s">
        <v>362</v>
      </c>
      <c r="P713" s="63">
        <v>0</v>
      </c>
      <c r="Q713" s="63"/>
      <c r="R713" s="51"/>
      <c r="S713" s="51"/>
      <c r="T713" s="51"/>
    </row>
    <row r="714" spans="1:20" ht="63">
      <c r="A714" s="153"/>
      <c r="B714" s="154"/>
      <c r="C714" s="155" t="s">
        <v>3173</v>
      </c>
      <c r="D714" s="154" t="s">
        <v>3226</v>
      </c>
      <c r="E714" s="153" t="s">
        <v>300</v>
      </c>
      <c r="F714" s="160">
        <v>66</v>
      </c>
      <c r="G714" s="156" t="str">
        <f t="shared" si="26"/>
        <v>K</v>
      </c>
      <c r="H714" s="160">
        <v>297</v>
      </c>
      <c r="I714" s="153">
        <v>66</v>
      </c>
      <c r="J714" s="153">
        <v>2</v>
      </c>
      <c r="K714" s="153">
        <v>9</v>
      </c>
      <c r="L714" s="153" t="s">
        <v>301</v>
      </c>
      <c r="M714" s="153" t="str">
        <f t="shared" si="22"/>
        <v>X</v>
      </c>
      <c r="N714" s="153" t="s">
        <v>3227</v>
      </c>
      <c r="O714" s="153" t="s">
        <v>400</v>
      </c>
      <c r="P714" s="153">
        <v>0</v>
      </c>
      <c r="Q714" s="153"/>
      <c r="R714" s="51"/>
      <c r="S714" s="51"/>
      <c r="T714" s="51"/>
    </row>
    <row r="715" spans="1:20" ht="47.25">
      <c r="A715" s="63"/>
      <c r="B715" s="72"/>
      <c r="C715" s="61" t="s">
        <v>3173</v>
      </c>
      <c r="D715" s="72" t="s">
        <v>3228</v>
      </c>
      <c r="E715" s="63" t="s">
        <v>300</v>
      </c>
      <c r="F715" s="73">
        <v>39</v>
      </c>
      <c r="G715" s="64" t="str">
        <f t="shared" si="26"/>
        <v>K</v>
      </c>
      <c r="H715" s="73">
        <v>158</v>
      </c>
      <c r="I715" s="63">
        <v>37</v>
      </c>
      <c r="J715" s="63">
        <v>3</v>
      </c>
      <c r="K715" s="63">
        <v>8</v>
      </c>
      <c r="L715" s="63" t="s">
        <v>301</v>
      </c>
      <c r="M715" s="63" t="str">
        <f t="shared" si="22"/>
        <v>X</v>
      </c>
      <c r="N715" s="63" t="s">
        <v>3229</v>
      </c>
      <c r="O715" s="63" t="s">
        <v>3188</v>
      </c>
      <c r="P715" s="63">
        <v>0</v>
      </c>
      <c r="Q715" s="63"/>
      <c r="R715" s="51"/>
      <c r="S715" s="51"/>
      <c r="T715" s="51"/>
    </row>
    <row r="716" spans="1:20" ht="31.5">
      <c r="A716" s="153"/>
      <c r="B716" s="154"/>
      <c r="C716" s="155" t="s">
        <v>3173</v>
      </c>
      <c r="D716" s="154" t="s">
        <v>3230</v>
      </c>
      <c r="E716" s="153" t="s">
        <v>300</v>
      </c>
      <c r="F716" s="160">
        <v>71</v>
      </c>
      <c r="G716" s="156" t="str">
        <f t="shared" si="26"/>
        <v>K</v>
      </c>
      <c r="H716" s="160">
        <v>325</v>
      </c>
      <c r="I716" s="153">
        <v>71</v>
      </c>
      <c r="J716" s="153">
        <v>6</v>
      </c>
      <c r="K716" s="153">
        <v>5</v>
      </c>
      <c r="L716" s="153" t="s">
        <v>301</v>
      </c>
      <c r="M716" s="153" t="str">
        <f t="shared" si="22"/>
        <v>X</v>
      </c>
      <c r="N716" s="153" t="s">
        <v>3231</v>
      </c>
      <c r="O716" s="153" t="s">
        <v>325</v>
      </c>
      <c r="P716" s="153">
        <v>0</v>
      </c>
      <c r="Q716" s="153"/>
      <c r="R716" s="51"/>
      <c r="S716" s="51"/>
      <c r="T716" s="51"/>
    </row>
    <row r="717" spans="1:20" ht="78.75">
      <c r="A717" s="63"/>
      <c r="B717" s="72"/>
      <c r="C717" s="61" t="s">
        <v>3173</v>
      </c>
      <c r="D717" s="72" t="s">
        <v>3232</v>
      </c>
      <c r="E717" s="63" t="s">
        <v>300</v>
      </c>
      <c r="F717" s="73">
        <v>61</v>
      </c>
      <c r="G717" s="64" t="str">
        <f t="shared" si="26"/>
        <v>K</v>
      </c>
      <c r="H717" s="73">
        <v>285</v>
      </c>
      <c r="I717" s="63">
        <v>61</v>
      </c>
      <c r="J717" s="63">
        <v>4</v>
      </c>
      <c r="K717" s="63">
        <v>6</v>
      </c>
      <c r="L717" s="63" t="s">
        <v>301</v>
      </c>
      <c r="M717" s="63" t="str">
        <f t="shared" si="22"/>
        <v>X</v>
      </c>
      <c r="N717" s="63" t="s">
        <v>3233</v>
      </c>
      <c r="O717" s="63" t="s">
        <v>2541</v>
      </c>
      <c r="P717" s="63">
        <v>0</v>
      </c>
      <c r="Q717" s="63"/>
      <c r="R717" s="51"/>
      <c r="S717" s="51"/>
      <c r="T717" s="51"/>
    </row>
    <row r="718" spans="1:20" ht="31.5">
      <c r="A718" s="162">
        <f t="shared" ref="A718:A726" si="28">IF(LEN(B718)=0,"",SUBTOTAL(3,$B$3:B718))</f>
        <v>22</v>
      </c>
      <c r="B718" s="163" t="s">
        <v>3234</v>
      </c>
      <c r="C718" s="155" t="s">
        <v>3234</v>
      </c>
      <c r="D718" s="154" t="s">
        <v>3235</v>
      </c>
      <c r="E718" s="153" t="s">
        <v>265</v>
      </c>
      <c r="F718" s="160">
        <v>80</v>
      </c>
      <c r="G718" s="156" t="str">
        <f t="shared" si="26"/>
        <v>K</v>
      </c>
      <c r="H718" s="160">
        <v>279</v>
      </c>
      <c r="I718" s="153">
        <v>45</v>
      </c>
      <c r="J718" s="153">
        <v>2</v>
      </c>
      <c r="K718" s="153">
        <v>5</v>
      </c>
      <c r="L718" s="153" t="s">
        <v>274</v>
      </c>
      <c r="M718" s="153" t="str">
        <f t="shared" si="22"/>
        <v>X</v>
      </c>
      <c r="N718" s="153" t="s">
        <v>3236</v>
      </c>
      <c r="O718" s="153" t="s">
        <v>3188</v>
      </c>
      <c r="P718" s="153">
        <v>0</v>
      </c>
      <c r="Q718" s="153"/>
      <c r="R718" s="51"/>
      <c r="S718" s="51"/>
      <c r="T718" s="51"/>
    </row>
    <row r="719" spans="1:20" ht="31.5">
      <c r="A719" s="63" t="str">
        <f t="shared" si="28"/>
        <v/>
      </c>
      <c r="B719" s="72"/>
      <c r="C719" s="61" t="s">
        <v>3234</v>
      </c>
      <c r="D719" s="72" t="s">
        <v>3237</v>
      </c>
      <c r="E719" s="63" t="s">
        <v>270</v>
      </c>
      <c r="F719" s="73">
        <v>156</v>
      </c>
      <c r="G719" s="64" t="str">
        <f t="shared" si="26"/>
        <v>Đ</v>
      </c>
      <c r="H719" s="73">
        <v>612</v>
      </c>
      <c r="I719" s="63">
        <v>124</v>
      </c>
      <c r="J719" s="63">
        <v>3</v>
      </c>
      <c r="K719" s="63">
        <v>9</v>
      </c>
      <c r="L719" s="63" t="s">
        <v>274</v>
      </c>
      <c r="M719" s="63" t="str">
        <f t="shared" si="22"/>
        <v>X</v>
      </c>
      <c r="N719" s="63" t="s">
        <v>3238</v>
      </c>
      <c r="O719" s="63" t="s">
        <v>332</v>
      </c>
      <c r="P719" s="63">
        <v>0</v>
      </c>
      <c r="Q719" s="63"/>
      <c r="R719" s="51"/>
      <c r="S719" s="51"/>
      <c r="T719" s="51"/>
    </row>
    <row r="720" spans="1:20" ht="31.5">
      <c r="A720" s="153" t="str">
        <f t="shared" si="28"/>
        <v/>
      </c>
      <c r="B720" s="154"/>
      <c r="C720" s="155" t="s">
        <v>3234</v>
      </c>
      <c r="D720" s="154" t="s">
        <v>3239</v>
      </c>
      <c r="E720" s="153" t="s">
        <v>265</v>
      </c>
      <c r="F720" s="160">
        <v>90</v>
      </c>
      <c r="G720" s="156" t="str">
        <f t="shared" si="26"/>
        <v>K</v>
      </c>
      <c r="H720" s="160">
        <v>349</v>
      </c>
      <c r="I720" s="153">
        <v>75</v>
      </c>
      <c r="J720" s="153">
        <v>3</v>
      </c>
      <c r="K720" s="153">
        <v>2</v>
      </c>
      <c r="L720" s="153" t="s">
        <v>274</v>
      </c>
      <c r="M720" s="153" t="str">
        <f t="shared" si="22"/>
        <v>X</v>
      </c>
      <c r="N720" s="153" t="s">
        <v>3240</v>
      </c>
      <c r="O720" s="153" t="s">
        <v>398</v>
      </c>
      <c r="P720" s="153">
        <v>0</v>
      </c>
      <c r="Q720" s="153"/>
      <c r="R720" s="51"/>
      <c r="S720" s="51"/>
      <c r="T720" s="51"/>
    </row>
    <row r="721" spans="1:20" ht="31.5">
      <c r="A721" s="63" t="str">
        <f t="shared" si="28"/>
        <v/>
      </c>
      <c r="B721" s="72"/>
      <c r="C721" s="61" t="s">
        <v>3234</v>
      </c>
      <c r="D721" s="72" t="s">
        <v>3241</v>
      </c>
      <c r="E721" s="63" t="s">
        <v>265</v>
      </c>
      <c r="F721" s="73">
        <v>85</v>
      </c>
      <c r="G721" s="64" t="str">
        <f t="shared" si="26"/>
        <v>K</v>
      </c>
      <c r="H721" s="73">
        <v>336</v>
      </c>
      <c r="I721" s="63">
        <v>65</v>
      </c>
      <c r="J721" s="63">
        <v>2</v>
      </c>
      <c r="K721" s="63">
        <v>4</v>
      </c>
      <c r="L721" s="63" t="s">
        <v>351</v>
      </c>
      <c r="M721" s="63" t="str">
        <f t="shared" si="22"/>
        <v>X</v>
      </c>
      <c r="N721" s="63" t="s">
        <v>3242</v>
      </c>
      <c r="O721" s="63" t="s">
        <v>332</v>
      </c>
      <c r="P721" s="63">
        <v>0</v>
      </c>
      <c r="Q721" s="63"/>
      <c r="R721" s="51"/>
      <c r="S721" s="51"/>
      <c r="T721" s="51"/>
    </row>
    <row r="722" spans="1:20" ht="31.5">
      <c r="A722" s="153" t="str">
        <f t="shared" si="28"/>
        <v/>
      </c>
      <c r="B722" s="154"/>
      <c r="C722" s="155" t="s">
        <v>3234</v>
      </c>
      <c r="D722" s="154" t="s">
        <v>3243</v>
      </c>
      <c r="E722" s="153" t="s">
        <v>265</v>
      </c>
      <c r="F722" s="160">
        <v>111</v>
      </c>
      <c r="G722" s="156" t="str">
        <f t="shared" si="26"/>
        <v>K</v>
      </c>
      <c r="H722" s="160">
        <v>437</v>
      </c>
      <c r="I722" s="153">
        <v>99</v>
      </c>
      <c r="J722" s="153">
        <v>2</v>
      </c>
      <c r="K722" s="153">
        <v>4</v>
      </c>
      <c r="L722" s="153" t="s">
        <v>274</v>
      </c>
      <c r="M722" s="153" t="str">
        <f t="shared" si="22"/>
        <v>X</v>
      </c>
      <c r="N722" s="153" t="s">
        <v>3244</v>
      </c>
      <c r="O722" s="153" t="s">
        <v>332</v>
      </c>
      <c r="P722" s="153">
        <v>0</v>
      </c>
      <c r="Q722" s="153"/>
      <c r="R722" s="51"/>
      <c r="S722" s="51"/>
      <c r="T722" s="51"/>
    </row>
    <row r="723" spans="1:20" ht="31.5">
      <c r="A723" s="63" t="str">
        <f t="shared" si="28"/>
        <v/>
      </c>
      <c r="B723" s="72"/>
      <c r="C723" s="61" t="s">
        <v>3234</v>
      </c>
      <c r="D723" s="72" t="s">
        <v>3245</v>
      </c>
      <c r="E723" s="63" t="s">
        <v>265</v>
      </c>
      <c r="F723" s="73">
        <v>123</v>
      </c>
      <c r="G723" s="64" t="str">
        <f t="shared" si="26"/>
        <v>K</v>
      </c>
      <c r="H723" s="73">
        <v>477</v>
      </c>
      <c r="I723" s="63">
        <v>122</v>
      </c>
      <c r="J723" s="63">
        <v>2</v>
      </c>
      <c r="K723" s="63">
        <v>4</v>
      </c>
      <c r="L723" s="63" t="s">
        <v>274</v>
      </c>
      <c r="M723" s="63" t="str">
        <f t="shared" si="22"/>
        <v>X</v>
      </c>
      <c r="N723" s="63" t="s">
        <v>3246</v>
      </c>
      <c r="O723" s="63" t="s">
        <v>325</v>
      </c>
      <c r="P723" s="63">
        <v>0</v>
      </c>
      <c r="Q723" s="63"/>
      <c r="R723" s="51"/>
      <c r="S723" s="51"/>
      <c r="T723" s="51"/>
    </row>
    <row r="724" spans="1:20" ht="47.25">
      <c r="A724" s="153" t="str">
        <f t="shared" si="28"/>
        <v/>
      </c>
      <c r="B724" s="154"/>
      <c r="C724" s="155" t="s">
        <v>3234</v>
      </c>
      <c r="D724" s="154" t="s">
        <v>3247</v>
      </c>
      <c r="E724" s="153" t="s">
        <v>270</v>
      </c>
      <c r="F724" s="160">
        <v>175</v>
      </c>
      <c r="G724" s="156" t="str">
        <f t="shared" si="26"/>
        <v>Đ</v>
      </c>
      <c r="H724" s="160">
        <v>597</v>
      </c>
      <c r="I724" s="153">
        <v>35</v>
      </c>
      <c r="J724" s="153">
        <v>4</v>
      </c>
      <c r="K724" s="153">
        <v>2</v>
      </c>
      <c r="L724" s="153" t="s">
        <v>274</v>
      </c>
      <c r="M724" s="153" t="str">
        <f t="shared" si="22"/>
        <v>X</v>
      </c>
      <c r="N724" s="153" t="s">
        <v>3248</v>
      </c>
      <c r="O724" s="153" t="s">
        <v>498</v>
      </c>
      <c r="P724" s="153">
        <v>0</v>
      </c>
      <c r="Q724" s="153"/>
      <c r="R724" s="51"/>
      <c r="S724" s="51"/>
      <c r="T724" s="51"/>
    </row>
    <row r="725" spans="1:20" ht="47.25">
      <c r="A725" s="63" t="str">
        <f t="shared" si="28"/>
        <v/>
      </c>
      <c r="B725" s="72"/>
      <c r="C725" s="61" t="s">
        <v>3234</v>
      </c>
      <c r="D725" s="72" t="s">
        <v>3249</v>
      </c>
      <c r="E725" s="63" t="s">
        <v>265</v>
      </c>
      <c r="F725" s="73">
        <v>139</v>
      </c>
      <c r="G725" s="64" t="str">
        <f t="shared" si="26"/>
        <v>K</v>
      </c>
      <c r="H725" s="73">
        <v>479</v>
      </c>
      <c r="I725" s="63">
        <v>28</v>
      </c>
      <c r="J725" s="63">
        <v>3</v>
      </c>
      <c r="K725" s="63">
        <v>3</v>
      </c>
      <c r="L725" s="63" t="s">
        <v>274</v>
      </c>
      <c r="M725" s="63" t="str">
        <f t="shared" si="22"/>
        <v>X</v>
      </c>
      <c r="N725" s="63" t="s">
        <v>3250</v>
      </c>
      <c r="O725" s="63" t="s">
        <v>332</v>
      </c>
      <c r="P725" s="63">
        <v>0</v>
      </c>
      <c r="Q725" s="63"/>
      <c r="R725" s="51"/>
      <c r="S725" s="51"/>
      <c r="T725" s="51"/>
    </row>
    <row r="726" spans="1:20" ht="47.25">
      <c r="A726" s="153" t="str">
        <f t="shared" si="28"/>
        <v/>
      </c>
      <c r="B726" s="154"/>
      <c r="C726" s="155" t="s">
        <v>3234</v>
      </c>
      <c r="D726" s="154" t="s">
        <v>3251</v>
      </c>
      <c r="E726" s="153" t="s">
        <v>265</v>
      </c>
      <c r="F726" s="160">
        <v>91</v>
      </c>
      <c r="G726" s="156" t="str">
        <f t="shared" si="26"/>
        <v>K</v>
      </c>
      <c r="H726" s="160">
        <v>368</v>
      </c>
      <c r="I726" s="153">
        <v>31</v>
      </c>
      <c r="J726" s="153">
        <v>2</v>
      </c>
      <c r="K726" s="153">
        <v>4</v>
      </c>
      <c r="L726" s="153" t="s">
        <v>274</v>
      </c>
      <c r="M726" s="153" t="str">
        <f t="shared" si="22"/>
        <v>X</v>
      </c>
      <c r="N726" s="153" t="s">
        <v>3252</v>
      </c>
      <c r="O726" s="153" t="s">
        <v>498</v>
      </c>
      <c r="P726" s="153">
        <v>0</v>
      </c>
      <c r="Q726" s="153"/>
      <c r="R726" s="51"/>
      <c r="S726" s="51"/>
      <c r="T726" s="51"/>
    </row>
    <row r="727" spans="1:20" ht="31.5">
      <c r="A727" s="63"/>
      <c r="B727" s="72"/>
      <c r="C727" s="61" t="s">
        <v>3234</v>
      </c>
      <c r="D727" s="72" t="s">
        <v>3158</v>
      </c>
      <c r="E727" s="63" t="s">
        <v>270</v>
      </c>
      <c r="F727" s="73">
        <v>290</v>
      </c>
      <c r="G727" s="64" t="str">
        <f t="shared" si="26"/>
        <v>Đ</v>
      </c>
      <c r="H727" s="73">
        <v>1026</v>
      </c>
      <c r="I727" s="63">
        <v>105</v>
      </c>
      <c r="J727" s="63">
        <v>3</v>
      </c>
      <c r="K727" s="63">
        <v>9</v>
      </c>
      <c r="L727" s="63" t="s">
        <v>460</v>
      </c>
      <c r="M727" s="63" t="str">
        <f t="shared" si="22"/>
        <v>X</v>
      </c>
      <c r="N727" s="63" t="s">
        <v>3253</v>
      </c>
      <c r="O727" s="63" t="s">
        <v>498</v>
      </c>
      <c r="P727" s="63">
        <v>0</v>
      </c>
      <c r="Q727" s="63"/>
      <c r="R727" s="51"/>
      <c r="S727" s="51"/>
      <c r="T727" s="51"/>
    </row>
    <row r="728" spans="1:20" ht="31.5">
      <c r="A728" s="153"/>
      <c r="B728" s="154"/>
      <c r="C728" s="155" t="s">
        <v>3234</v>
      </c>
      <c r="D728" s="154" t="s">
        <v>2656</v>
      </c>
      <c r="E728" s="153" t="s">
        <v>270</v>
      </c>
      <c r="F728" s="160">
        <v>155</v>
      </c>
      <c r="G728" s="156" t="str">
        <f t="shared" si="26"/>
        <v>Đ</v>
      </c>
      <c r="H728" s="160">
        <v>653</v>
      </c>
      <c r="I728" s="153">
        <v>146</v>
      </c>
      <c r="J728" s="153">
        <v>4</v>
      </c>
      <c r="K728" s="153">
        <v>3</v>
      </c>
      <c r="L728" s="153" t="s">
        <v>274</v>
      </c>
      <c r="M728" s="153" t="str">
        <f t="shared" si="22"/>
        <v>X</v>
      </c>
      <c r="N728" s="153" t="s">
        <v>3254</v>
      </c>
      <c r="O728" s="153" t="s">
        <v>332</v>
      </c>
      <c r="P728" s="153">
        <v>0</v>
      </c>
      <c r="Q728" s="153"/>
      <c r="R728" s="51"/>
      <c r="S728" s="51"/>
      <c r="T728" s="51"/>
    </row>
    <row r="729" spans="1:20" ht="31.5">
      <c r="A729" s="63"/>
      <c r="B729" s="72"/>
      <c r="C729" s="61" t="s">
        <v>3234</v>
      </c>
      <c r="D729" s="72" t="s">
        <v>2618</v>
      </c>
      <c r="E729" s="63" t="s">
        <v>270</v>
      </c>
      <c r="F729" s="73">
        <v>138</v>
      </c>
      <c r="G729" s="64" t="str">
        <f t="shared" si="26"/>
        <v>K</v>
      </c>
      <c r="H729" s="73">
        <v>557</v>
      </c>
      <c r="I729" s="63">
        <v>135</v>
      </c>
      <c r="J729" s="63">
        <v>3</v>
      </c>
      <c r="K729" s="63">
        <v>2</v>
      </c>
      <c r="L729" s="63" t="s">
        <v>460</v>
      </c>
      <c r="M729" s="63" t="str">
        <f t="shared" si="22"/>
        <v>X</v>
      </c>
      <c r="N729" s="63" t="s">
        <v>3255</v>
      </c>
      <c r="O729" s="63" t="s">
        <v>332</v>
      </c>
      <c r="P729" s="63">
        <v>0</v>
      </c>
      <c r="Q729" s="63"/>
      <c r="R729" s="51"/>
      <c r="S729" s="51"/>
      <c r="T729" s="51"/>
    </row>
    <row r="730" spans="1:20" ht="31.5">
      <c r="A730" s="153"/>
      <c r="B730" s="154"/>
      <c r="C730" s="155" t="s">
        <v>3234</v>
      </c>
      <c r="D730" s="154" t="s">
        <v>3256</v>
      </c>
      <c r="E730" s="153" t="s">
        <v>270</v>
      </c>
      <c r="F730" s="160">
        <v>172</v>
      </c>
      <c r="G730" s="156" t="str">
        <f t="shared" si="26"/>
        <v>Đ</v>
      </c>
      <c r="H730" s="160">
        <v>709</v>
      </c>
      <c r="I730" s="153">
        <v>164</v>
      </c>
      <c r="J730" s="153">
        <v>3</v>
      </c>
      <c r="K730" s="153">
        <v>4</v>
      </c>
      <c r="L730" s="153" t="s">
        <v>460</v>
      </c>
      <c r="M730" s="153" t="str">
        <f t="shared" si="22"/>
        <v>X</v>
      </c>
      <c r="N730" s="153" t="s">
        <v>3257</v>
      </c>
      <c r="O730" s="153" t="s">
        <v>3258</v>
      </c>
      <c r="P730" s="153">
        <v>0</v>
      </c>
      <c r="Q730" s="153"/>
      <c r="R730" s="51"/>
      <c r="S730" s="51"/>
      <c r="T730" s="51"/>
    </row>
    <row r="731" spans="1:20" ht="47.25">
      <c r="A731" s="63"/>
      <c r="B731" s="72"/>
      <c r="C731" s="61" t="s">
        <v>3234</v>
      </c>
      <c r="D731" s="72" t="s">
        <v>3259</v>
      </c>
      <c r="E731" s="63" t="s">
        <v>270</v>
      </c>
      <c r="F731" s="73">
        <v>134</v>
      </c>
      <c r="G731" s="64" t="str">
        <f t="shared" si="26"/>
        <v>K</v>
      </c>
      <c r="H731" s="73">
        <v>482</v>
      </c>
      <c r="I731" s="63">
        <v>70</v>
      </c>
      <c r="J731" s="63">
        <v>4</v>
      </c>
      <c r="K731" s="63">
        <v>1</v>
      </c>
      <c r="L731" s="63" t="s">
        <v>460</v>
      </c>
      <c r="M731" s="63" t="str">
        <f t="shared" si="22"/>
        <v>X</v>
      </c>
      <c r="N731" s="63" t="s">
        <v>3260</v>
      </c>
      <c r="O731" s="63" t="s">
        <v>400</v>
      </c>
      <c r="P731" s="63">
        <v>0</v>
      </c>
      <c r="Q731" s="63"/>
      <c r="R731" s="51"/>
      <c r="S731" s="51"/>
      <c r="T731" s="51"/>
    </row>
    <row r="732" spans="1:20" ht="31.5">
      <c r="A732" s="153"/>
      <c r="B732" s="154"/>
      <c r="C732" s="155" t="s">
        <v>3234</v>
      </c>
      <c r="D732" s="154" t="s">
        <v>3261</v>
      </c>
      <c r="E732" s="153" t="s">
        <v>270</v>
      </c>
      <c r="F732" s="160">
        <v>200</v>
      </c>
      <c r="G732" s="156" t="str">
        <f t="shared" si="26"/>
        <v>Đ</v>
      </c>
      <c r="H732" s="160">
        <v>777</v>
      </c>
      <c r="I732" s="153">
        <v>190</v>
      </c>
      <c r="J732" s="153">
        <v>3</v>
      </c>
      <c r="K732" s="153">
        <v>3</v>
      </c>
      <c r="L732" s="153" t="s">
        <v>460</v>
      </c>
      <c r="M732" s="153" t="str">
        <f t="shared" si="22"/>
        <v>X</v>
      </c>
      <c r="N732" s="153" t="s">
        <v>3262</v>
      </c>
      <c r="O732" s="153" t="s">
        <v>1772</v>
      </c>
      <c r="P732" s="153">
        <v>0</v>
      </c>
      <c r="Q732" s="153"/>
      <c r="R732" s="51"/>
      <c r="S732" s="51"/>
      <c r="T732" s="51"/>
    </row>
    <row r="733" spans="1:20" ht="31.5">
      <c r="A733" s="63"/>
      <c r="B733" s="72"/>
      <c r="C733" s="61" t="s">
        <v>3234</v>
      </c>
      <c r="D733" s="72" t="s">
        <v>3263</v>
      </c>
      <c r="E733" s="63" t="s">
        <v>265</v>
      </c>
      <c r="F733" s="73">
        <v>79</v>
      </c>
      <c r="G733" s="64" t="str">
        <f t="shared" si="26"/>
        <v>K</v>
      </c>
      <c r="H733" s="73">
        <v>346</v>
      </c>
      <c r="I733" s="63">
        <v>73</v>
      </c>
      <c r="J733" s="63">
        <v>1</v>
      </c>
      <c r="K733" s="63">
        <v>2</v>
      </c>
      <c r="L733" s="63" t="s">
        <v>274</v>
      </c>
      <c r="M733" s="63" t="str">
        <f t="shared" si="22"/>
        <v>X</v>
      </c>
      <c r="N733" s="63" t="s">
        <v>3264</v>
      </c>
      <c r="O733" s="63" t="s">
        <v>305</v>
      </c>
      <c r="P733" s="63">
        <v>0</v>
      </c>
      <c r="Q733" s="63"/>
      <c r="R733" s="51"/>
      <c r="S733" s="51"/>
      <c r="T733" s="51"/>
    </row>
    <row r="734" spans="1:20" ht="31.5">
      <c r="A734" s="153"/>
      <c r="B734" s="154"/>
      <c r="C734" s="155" t="s">
        <v>3234</v>
      </c>
      <c r="D734" s="154" t="s">
        <v>3265</v>
      </c>
      <c r="E734" s="153" t="s">
        <v>265</v>
      </c>
      <c r="F734" s="160">
        <v>106</v>
      </c>
      <c r="G734" s="156" t="str">
        <f t="shared" si="26"/>
        <v>K</v>
      </c>
      <c r="H734" s="160">
        <v>381</v>
      </c>
      <c r="I734" s="153">
        <v>103</v>
      </c>
      <c r="J734" s="153">
        <v>0</v>
      </c>
      <c r="K734" s="153">
        <v>2</v>
      </c>
      <c r="L734" s="153" t="s">
        <v>274</v>
      </c>
      <c r="M734" s="153" t="str">
        <f t="shared" si="22"/>
        <v>X</v>
      </c>
      <c r="N734" s="153" t="s">
        <v>3266</v>
      </c>
      <c r="O734" s="153" t="s">
        <v>377</v>
      </c>
      <c r="P734" s="153">
        <v>0</v>
      </c>
      <c r="Q734" s="153"/>
      <c r="R734" s="51"/>
      <c r="S734" s="51"/>
      <c r="T734" s="51"/>
    </row>
    <row r="735" spans="1:20" ht="31.5">
      <c r="A735" s="63"/>
      <c r="B735" s="72"/>
      <c r="C735" s="61" t="s">
        <v>3234</v>
      </c>
      <c r="D735" s="72" t="s">
        <v>3267</v>
      </c>
      <c r="E735" s="63" t="s">
        <v>265</v>
      </c>
      <c r="F735" s="73">
        <v>89</v>
      </c>
      <c r="G735" s="64" t="str">
        <f t="shared" si="26"/>
        <v>K</v>
      </c>
      <c r="H735" s="73">
        <v>402</v>
      </c>
      <c r="I735" s="63">
        <v>84</v>
      </c>
      <c r="J735" s="63">
        <v>1</v>
      </c>
      <c r="K735" s="63">
        <v>3</v>
      </c>
      <c r="L735" s="63" t="s">
        <v>301</v>
      </c>
      <c r="M735" s="63" t="str">
        <f t="shared" si="22"/>
        <v>X</v>
      </c>
      <c r="N735" s="63" t="s">
        <v>3268</v>
      </c>
      <c r="O735" s="63" t="s">
        <v>286</v>
      </c>
      <c r="P735" s="63">
        <v>0</v>
      </c>
      <c r="Q735" s="63"/>
      <c r="R735" s="51"/>
      <c r="S735" s="51"/>
      <c r="T735" s="51"/>
    </row>
    <row r="736" spans="1:20" ht="31.5">
      <c r="A736" s="153"/>
      <c r="B736" s="154"/>
      <c r="C736" s="155" t="s">
        <v>3234</v>
      </c>
      <c r="D736" s="154" t="s">
        <v>3269</v>
      </c>
      <c r="E736" s="153" t="s">
        <v>265</v>
      </c>
      <c r="F736" s="160">
        <v>92</v>
      </c>
      <c r="G736" s="156" t="str">
        <f t="shared" si="26"/>
        <v>K</v>
      </c>
      <c r="H736" s="160">
        <v>338</v>
      </c>
      <c r="I736" s="153">
        <v>89</v>
      </c>
      <c r="J736" s="153">
        <v>1</v>
      </c>
      <c r="K736" s="153">
        <v>2</v>
      </c>
      <c r="L736" s="153" t="s">
        <v>274</v>
      </c>
      <c r="M736" s="153" t="str">
        <f t="shared" si="22"/>
        <v>X</v>
      </c>
      <c r="N736" s="153" t="s">
        <v>3270</v>
      </c>
      <c r="O736" s="153" t="s">
        <v>377</v>
      </c>
      <c r="P736" s="153">
        <v>0</v>
      </c>
      <c r="Q736" s="153"/>
      <c r="R736" s="51"/>
      <c r="S736" s="51"/>
      <c r="T736" s="51"/>
    </row>
    <row r="737" spans="1:20" ht="31.5">
      <c r="A737" s="63"/>
      <c r="B737" s="72"/>
      <c r="C737" s="61" t="s">
        <v>3234</v>
      </c>
      <c r="D737" s="72" t="s">
        <v>3271</v>
      </c>
      <c r="E737" s="63" t="s">
        <v>265</v>
      </c>
      <c r="F737" s="73">
        <v>74</v>
      </c>
      <c r="G737" s="64" t="str">
        <f t="shared" si="26"/>
        <v>K</v>
      </c>
      <c r="H737" s="73">
        <v>258</v>
      </c>
      <c r="I737" s="63">
        <v>75</v>
      </c>
      <c r="J737" s="63">
        <v>1</v>
      </c>
      <c r="K737" s="63">
        <v>1</v>
      </c>
      <c r="L737" s="63" t="s">
        <v>274</v>
      </c>
      <c r="M737" s="63" t="str">
        <f t="shared" si="22"/>
        <v>X</v>
      </c>
      <c r="N737" s="63" t="s">
        <v>3272</v>
      </c>
      <c r="O737" s="63" t="s">
        <v>286</v>
      </c>
      <c r="P737" s="63">
        <v>0</v>
      </c>
      <c r="Q737" s="63"/>
      <c r="R737" s="51"/>
      <c r="S737" s="51"/>
      <c r="T737" s="51"/>
    </row>
    <row r="738" spans="1:20" ht="31.5">
      <c r="A738" s="153"/>
      <c r="B738" s="154"/>
      <c r="C738" s="155" t="s">
        <v>3234</v>
      </c>
      <c r="D738" s="154" t="s">
        <v>3273</v>
      </c>
      <c r="E738" s="153" t="s">
        <v>265</v>
      </c>
      <c r="F738" s="160">
        <v>109</v>
      </c>
      <c r="G738" s="156" t="str">
        <f t="shared" si="26"/>
        <v>K</v>
      </c>
      <c r="H738" s="160">
        <v>455</v>
      </c>
      <c r="I738" s="153">
        <v>100</v>
      </c>
      <c r="J738" s="153">
        <v>2</v>
      </c>
      <c r="K738" s="153">
        <v>5</v>
      </c>
      <c r="L738" s="153" t="s">
        <v>274</v>
      </c>
      <c r="M738" s="153" t="str">
        <f t="shared" si="22"/>
        <v>X</v>
      </c>
      <c r="N738" s="153" t="s">
        <v>3274</v>
      </c>
      <c r="O738" s="153" t="s">
        <v>268</v>
      </c>
      <c r="P738" s="153">
        <v>0</v>
      </c>
      <c r="Q738" s="153"/>
      <c r="R738" s="51"/>
      <c r="S738" s="51"/>
      <c r="T738" s="51"/>
    </row>
    <row r="739" spans="1:20" ht="31.5">
      <c r="A739" s="63"/>
      <c r="B739" s="72"/>
      <c r="C739" s="61" t="s">
        <v>3234</v>
      </c>
      <c r="D739" s="72" t="s">
        <v>1768</v>
      </c>
      <c r="E739" s="63" t="s">
        <v>265</v>
      </c>
      <c r="F739" s="73">
        <v>86</v>
      </c>
      <c r="G739" s="64" t="str">
        <f t="shared" si="26"/>
        <v>K</v>
      </c>
      <c r="H739" s="73">
        <v>347</v>
      </c>
      <c r="I739" s="63">
        <v>75</v>
      </c>
      <c r="J739" s="63">
        <v>2</v>
      </c>
      <c r="K739" s="63">
        <v>3</v>
      </c>
      <c r="L739" s="63" t="s">
        <v>274</v>
      </c>
      <c r="M739" s="63" t="str">
        <f t="shared" si="22"/>
        <v>X</v>
      </c>
      <c r="N739" s="63" t="s">
        <v>3275</v>
      </c>
      <c r="O739" s="63" t="s">
        <v>362</v>
      </c>
      <c r="P739" s="63">
        <v>0</v>
      </c>
      <c r="Q739" s="63"/>
      <c r="R739" s="51"/>
      <c r="S739" s="51"/>
      <c r="T739" s="51"/>
    </row>
    <row r="740" spans="1:20" ht="31.5">
      <c r="A740" s="153"/>
      <c r="B740" s="154"/>
      <c r="C740" s="155" t="s">
        <v>3234</v>
      </c>
      <c r="D740" s="154" t="s">
        <v>3276</v>
      </c>
      <c r="E740" s="153" t="s">
        <v>265</v>
      </c>
      <c r="F740" s="160">
        <v>75</v>
      </c>
      <c r="G740" s="156" t="str">
        <f t="shared" si="26"/>
        <v>K</v>
      </c>
      <c r="H740" s="160">
        <v>282</v>
      </c>
      <c r="I740" s="153">
        <v>73</v>
      </c>
      <c r="J740" s="153">
        <v>2</v>
      </c>
      <c r="K740" s="153">
        <v>3</v>
      </c>
      <c r="L740" s="153" t="s">
        <v>274</v>
      </c>
      <c r="M740" s="153" t="str">
        <f t="shared" si="22"/>
        <v>X</v>
      </c>
      <c r="N740" s="153" t="s">
        <v>3277</v>
      </c>
      <c r="O740" s="153" t="s">
        <v>305</v>
      </c>
      <c r="P740" s="153">
        <v>0</v>
      </c>
      <c r="Q740" s="153"/>
      <c r="R740" s="51"/>
      <c r="S740" s="51"/>
      <c r="T740" s="51"/>
    </row>
    <row r="741" spans="1:20" ht="31.5">
      <c r="A741" s="63"/>
      <c r="B741" s="72"/>
      <c r="C741" s="61" t="s">
        <v>3234</v>
      </c>
      <c r="D741" s="72" t="s">
        <v>2024</v>
      </c>
      <c r="E741" s="63" t="s">
        <v>270</v>
      </c>
      <c r="F741" s="73">
        <v>216</v>
      </c>
      <c r="G741" s="64" t="str">
        <f t="shared" si="26"/>
        <v>Đ</v>
      </c>
      <c r="H741" s="73">
        <v>881</v>
      </c>
      <c r="I741" s="63">
        <v>170</v>
      </c>
      <c r="J741" s="63">
        <v>4</v>
      </c>
      <c r="K741" s="63">
        <v>5</v>
      </c>
      <c r="L741" s="63" t="s">
        <v>274</v>
      </c>
      <c r="M741" s="63" t="str">
        <f t="shared" si="22"/>
        <v>X</v>
      </c>
      <c r="N741" s="63" t="s">
        <v>3278</v>
      </c>
      <c r="O741" s="63" t="s">
        <v>305</v>
      </c>
      <c r="P741" s="63">
        <v>0</v>
      </c>
      <c r="Q741" s="63"/>
      <c r="R741" s="51"/>
      <c r="S741" s="51"/>
      <c r="T741" s="51"/>
    </row>
    <row r="742" spans="1:20" ht="31.5">
      <c r="A742" s="153"/>
      <c r="B742" s="154"/>
      <c r="C742" s="155" t="s">
        <v>3234</v>
      </c>
      <c r="D742" s="154" t="s">
        <v>3279</v>
      </c>
      <c r="E742" s="153" t="s">
        <v>265</v>
      </c>
      <c r="F742" s="160">
        <v>104</v>
      </c>
      <c r="G742" s="156" t="str">
        <f t="shared" si="26"/>
        <v>K</v>
      </c>
      <c r="H742" s="160">
        <v>395</v>
      </c>
      <c r="I742" s="153">
        <v>94</v>
      </c>
      <c r="J742" s="153">
        <v>2</v>
      </c>
      <c r="K742" s="153">
        <v>4</v>
      </c>
      <c r="L742" s="153" t="s">
        <v>274</v>
      </c>
      <c r="M742" s="153" t="str">
        <f t="shared" si="22"/>
        <v>X</v>
      </c>
      <c r="N742" s="153" t="s">
        <v>3280</v>
      </c>
      <c r="O742" s="153" t="s">
        <v>309</v>
      </c>
      <c r="P742" s="153">
        <v>0</v>
      </c>
      <c r="Q742" s="153"/>
      <c r="R742" s="51"/>
      <c r="S742" s="51"/>
      <c r="T742" s="51"/>
    </row>
    <row r="743" spans="1:20" ht="31.5">
      <c r="A743" s="63"/>
      <c r="B743" s="72"/>
      <c r="C743" s="61" t="s">
        <v>3234</v>
      </c>
      <c r="D743" s="72" t="s">
        <v>3281</v>
      </c>
      <c r="E743" s="63" t="s">
        <v>270</v>
      </c>
      <c r="F743" s="73">
        <v>164</v>
      </c>
      <c r="G743" s="64" t="str">
        <f t="shared" si="26"/>
        <v>Đ</v>
      </c>
      <c r="H743" s="73">
        <v>668</v>
      </c>
      <c r="I743" s="63">
        <v>135</v>
      </c>
      <c r="J743" s="63">
        <v>3</v>
      </c>
      <c r="K743" s="63">
        <v>5</v>
      </c>
      <c r="L743" s="63" t="s">
        <v>274</v>
      </c>
      <c r="M743" s="63" t="str">
        <f t="shared" si="22"/>
        <v>X</v>
      </c>
      <c r="N743" s="63" t="s">
        <v>3282</v>
      </c>
      <c r="O743" s="63" t="s">
        <v>1308</v>
      </c>
      <c r="P743" s="63">
        <v>0</v>
      </c>
      <c r="Q743" s="63"/>
      <c r="R743" s="51"/>
      <c r="S743" s="51"/>
      <c r="T743" s="51"/>
    </row>
    <row r="744" spans="1:20" ht="31.5">
      <c r="A744" s="153"/>
      <c r="B744" s="154"/>
      <c r="C744" s="155" t="s">
        <v>3234</v>
      </c>
      <c r="D744" s="154" t="s">
        <v>3283</v>
      </c>
      <c r="E744" s="153" t="s">
        <v>265</v>
      </c>
      <c r="F744" s="160">
        <v>78</v>
      </c>
      <c r="G744" s="156" t="str">
        <f t="shared" si="26"/>
        <v>K</v>
      </c>
      <c r="H744" s="160">
        <v>297</v>
      </c>
      <c r="I744" s="153">
        <v>45</v>
      </c>
      <c r="J744" s="153">
        <v>2</v>
      </c>
      <c r="K744" s="153">
        <v>3</v>
      </c>
      <c r="L744" s="153" t="s">
        <v>274</v>
      </c>
      <c r="M744" s="153" t="str">
        <f t="shared" si="22"/>
        <v>X</v>
      </c>
      <c r="N744" s="153" t="s">
        <v>3284</v>
      </c>
      <c r="O744" s="153" t="s">
        <v>410</v>
      </c>
      <c r="P744" s="153">
        <v>0</v>
      </c>
      <c r="Q744" s="153"/>
      <c r="R744" s="51"/>
      <c r="S744" s="51"/>
      <c r="T744" s="51"/>
    </row>
    <row r="745" spans="1:20" ht="31.5">
      <c r="A745" s="59">
        <f t="shared" ref="A745:A754" si="29">IF(LEN(B745)=0,"",SUBTOTAL(3,$B$3:B745))</f>
        <v>23</v>
      </c>
      <c r="B745" s="60" t="s">
        <v>3285</v>
      </c>
      <c r="C745" s="61" t="s">
        <v>3285</v>
      </c>
      <c r="D745" s="62" t="s">
        <v>1815</v>
      </c>
      <c r="E745" s="63" t="s">
        <v>300</v>
      </c>
      <c r="F745" s="73">
        <v>158</v>
      </c>
      <c r="G745" s="64" t="str">
        <f t="shared" si="26"/>
        <v>Đ</v>
      </c>
      <c r="H745" s="90">
        <v>795</v>
      </c>
      <c r="I745" s="91">
        <v>157</v>
      </c>
      <c r="J745" s="63">
        <v>152</v>
      </c>
      <c r="K745" s="63">
        <v>0</v>
      </c>
      <c r="L745" s="63" t="s">
        <v>274</v>
      </c>
      <c r="M745" s="63" t="str">
        <f t="shared" si="22"/>
        <v>X</v>
      </c>
      <c r="N745" s="63" t="s">
        <v>1908</v>
      </c>
      <c r="O745" s="63" t="s">
        <v>3286</v>
      </c>
      <c r="P745" s="63" t="s">
        <v>1663</v>
      </c>
      <c r="Q745" s="63"/>
      <c r="R745" s="51"/>
      <c r="S745" s="51"/>
      <c r="T745" s="51"/>
    </row>
    <row r="746" spans="1:20" ht="31.5">
      <c r="A746" s="153" t="str">
        <f t="shared" si="29"/>
        <v/>
      </c>
      <c r="B746" s="154"/>
      <c r="C746" s="155" t="s">
        <v>3285</v>
      </c>
      <c r="D746" s="164" t="s">
        <v>3287</v>
      </c>
      <c r="E746" s="153" t="s">
        <v>300</v>
      </c>
      <c r="F746" s="160">
        <v>138</v>
      </c>
      <c r="G746" s="156" t="str">
        <f t="shared" si="26"/>
        <v>K</v>
      </c>
      <c r="H746" s="196">
        <v>589</v>
      </c>
      <c r="I746" s="158">
        <v>131</v>
      </c>
      <c r="J746" s="153">
        <v>36</v>
      </c>
      <c r="K746" s="153">
        <v>37</v>
      </c>
      <c r="L746" s="153" t="s">
        <v>367</v>
      </c>
      <c r="M746" s="153" t="str">
        <f t="shared" si="22"/>
        <v>T</v>
      </c>
      <c r="N746" s="153" t="s">
        <v>3288</v>
      </c>
      <c r="O746" s="153" t="s">
        <v>1218</v>
      </c>
      <c r="P746" s="153" t="s">
        <v>1663</v>
      </c>
      <c r="Q746" s="153"/>
      <c r="R746" s="51"/>
      <c r="S746" s="51"/>
      <c r="T746" s="51"/>
    </row>
    <row r="747" spans="1:20" ht="31.5">
      <c r="A747" s="63" t="str">
        <f t="shared" si="29"/>
        <v/>
      </c>
      <c r="B747" s="72"/>
      <c r="C747" s="61" t="s">
        <v>3285</v>
      </c>
      <c r="D747" s="62" t="s">
        <v>3289</v>
      </c>
      <c r="E747" s="63" t="s">
        <v>300</v>
      </c>
      <c r="F747" s="73">
        <v>100</v>
      </c>
      <c r="G747" s="64" t="str">
        <f t="shared" si="26"/>
        <v>K</v>
      </c>
      <c r="H747" s="86">
        <v>430</v>
      </c>
      <c r="I747" s="65">
        <v>90</v>
      </c>
      <c r="J747" s="63">
        <v>30</v>
      </c>
      <c r="K747" s="63">
        <v>20</v>
      </c>
      <c r="L747" s="63" t="s">
        <v>274</v>
      </c>
      <c r="M747" s="63" t="str">
        <f t="shared" si="22"/>
        <v>X</v>
      </c>
      <c r="N747" s="63" t="s">
        <v>3290</v>
      </c>
      <c r="O747" s="63" t="s">
        <v>272</v>
      </c>
      <c r="P747" s="63" t="s">
        <v>1663</v>
      </c>
      <c r="Q747" s="63"/>
      <c r="R747" s="51"/>
      <c r="S747" s="51"/>
      <c r="T747" s="51"/>
    </row>
    <row r="748" spans="1:20" ht="47.25">
      <c r="A748" s="153" t="str">
        <f t="shared" si="29"/>
        <v/>
      </c>
      <c r="B748" s="154"/>
      <c r="C748" s="155" t="s">
        <v>3285</v>
      </c>
      <c r="D748" s="164" t="s">
        <v>3291</v>
      </c>
      <c r="E748" s="153" t="s">
        <v>300</v>
      </c>
      <c r="F748" s="160">
        <v>183</v>
      </c>
      <c r="G748" s="156" t="str">
        <f t="shared" si="26"/>
        <v>Đ</v>
      </c>
      <c r="H748" s="196">
        <v>800</v>
      </c>
      <c r="I748" s="158">
        <v>160</v>
      </c>
      <c r="J748" s="153">
        <v>57</v>
      </c>
      <c r="K748" s="153">
        <v>19</v>
      </c>
      <c r="L748" s="153" t="s">
        <v>367</v>
      </c>
      <c r="M748" s="153" t="str">
        <f t="shared" si="22"/>
        <v>T</v>
      </c>
      <c r="N748" s="153" t="s">
        <v>3292</v>
      </c>
      <c r="O748" s="153" t="s">
        <v>3293</v>
      </c>
      <c r="P748" s="153" t="s">
        <v>1663</v>
      </c>
      <c r="Q748" s="153"/>
      <c r="R748" s="51"/>
      <c r="S748" s="51"/>
      <c r="T748" s="51"/>
    </row>
    <row r="749" spans="1:20" ht="47.25">
      <c r="A749" s="63" t="str">
        <f t="shared" si="29"/>
        <v/>
      </c>
      <c r="B749" s="72"/>
      <c r="C749" s="61" t="s">
        <v>3285</v>
      </c>
      <c r="D749" s="62" t="s">
        <v>1882</v>
      </c>
      <c r="E749" s="63" t="s">
        <v>300</v>
      </c>
      <c r="F749" s="73">
        <v>126</v>
      </c>
      <c r="G749" s="64" t="str">
        <f t="shared" si="26"/>
        <v>K</v>
      </c>
      <c r="H749" s="86">
        <v>543</v>
      </c>
      <c r="I749" s="65">
        <v>120</v>
      </c>
      <c r="J749" s="63">
        <v>67</v>
      </c>
      <c r="K749" s="63">
        <v>23</v>
      </c>
      <c r="L749" s="63" t="s">
        <v>274</v>
      </c>
      <c r="M749" s="63" t="str">
        <f t="shared" si="22"/>
        <v>X</v>
      </c>
      <c r="N749" s="63" t="s">
        <v>3294</v>
      </c>
      <c r="O749" s="63" t="s">
        <v>1207</v>
      </c>
      <c r="P749" s="63" t="s">
        <v>1663</v>
      </c>
      <c r="Q749" s="63"/>
      <c r="R749" s="51"/>
      <c r="S749" s="51"/>
      <c r="T749" s="51"/>
    </row>
    <row r="750" spans="1:20" ht="31.5">
      <c r="A750" s="153" t="str">
        <f t="shared" si="29"/>
        <v/>
      </c>
      <c r="B750" s="154"/>
      <c r="C750" s="155" t="s">
        <v>3285</v>
      </c>
      <c r="D750" s="154" t="s">
        <v>3295</v>
      </c>
      <c r="E750" s="153" t="s">
        <v>300</v>
      </c>
      <c r="F750" s="160">
        <v>41</v>
      </c>
      <c r="G750" s="156" t="str">
        <f t="shared" si="26"/>
        <v>K</v>
      </c>
      <c r="H750" s="196">
        <v>190</v>
      </c>
      <c r="I750" s="158">
        <v>40</v>
      </c>
      <c r="J750" s="153">
        <v>20</v>
      </c>
      <c r="K750" s="153">
        <v>0</v>
      </c>
      <c r="L750" s="153" t="s">
        <v>311</v>
      </c>
      <c r="M750" s="153" t="str">
        <f t="shared" si="22"/>
        <v>X</v>
      </c>
      <c r="N750" s="153" t="s">
        <v>3296</v>
      </c>
      <c r="O750" s="153" t="s">
        <v>1824</v>
      </c>
      <c r="P750" s="153" t="s">
        <v>1663</v>
      </c>
      <c r="Q750" s="153"/>
      <c r="R750" s="51"/>
      <c r="S750" s="51"/>
      <c r="T750" s="51"/>
    </row>
    <row r="751" spans="1:20" ht="31.5">
      <c r="A751" s="63" t="str">
        <f t="shared" si="29"/>
        <v/>
      </c>
      <c r="B751" s="72"/>
      <c r="C751" s="61" t="s">
        <v>3285</v>
      </c>
      <c r="D751" s="72" t="s">
        <v>3297</v>
      </c>
      <c r="E751" s="63" t="s">
        <v>300</v>
      </c>
      <c r="F751" s="73">
        <v>40</v>
      </c>
      <c r="G751" s="64" t="str">
        <f t="shared" si="26"/>
        <v>K</v>
      </c>
      <c r="H751" s="86">
        <v>177</v>
      </c>
      <c r="I751" s="65">
        <v>40</v>
      </c>
      <c r="J751" s="63">
        <v>38</v>
      </c>
      <c r="K751" s="63">
        <v>0</v>
      </c>
      <c r="L751" s="63" t="s">
        <v>290</v>
      </c>
      <c r="M751" s="63" t="str">
        <f t="shared" si="22"/>
        <v>C</v>
      </c>
      <c r="N751" s="63" t="s">
        <v>3298</v>
      </c>
      <c r="O751" s="63" t="s">
        <v>3299</v>
      </c>
      <c r="P751" s="63" t="s">
        <v>1663</v>
      </c>
      <c r="Q751" s="63"/>
      <c r="R751" s="51"/>
      <c r="S751" s="51"/>
      <c r="T751" s="51"/>
    </row>
    <row r="752" spans="1:20" ht="47.25">
      <c r="A752" s="153" t="str">
        <f t="shared" si="29"/>
        <v/>
      </c>
      <c r="B752" s="154"/>
      <c r="C752" s="155" t="s">
        <v>3285</v>
      </c>
      <c r="D752" s="154" t="s">
        <v>3300</v>
      </c>
      <c r="E752" s="153" t="s">
        <v>300</v>
      </c>
      <c r="F752" s="160">
        <v>86</v>
      </c>
      <c r="G752" s="156" t="str">
        <f t="shared" si="26"/>
        <v>K</v>
      </c>
      <c r="H752" s="196">
        <v>358</v>
      </c>
      <c r="I752" s="158">
        <v>85</v>
      </c>
      <c r="J752" s="153">
        <v>56</v>
      </c>
      <c r="K752" s="153">
        <v>10</v>
      </c>
      <c r="L752" s="153" t="s">
        <v>301</v>
      </c>
      <c r="M752" s="153" t="str">
        <f t="shared" si="22"/>
        <v>X</v>
      </c>
      <c r="N752" s="153" t="s">
        <v>3301</v>
      </c>
      <c r="O752" s="153" t="s">
        <v>1778</v>
      </c>
      <c r="P752" s="153" t="s">
        <v>1663</v>
      </c>
      <c r="Q752" s="153"/>
      <c r="R752" s="51"/>
      <c r="S752" s="51"/>
      <c r="T752" s="51"/>
    </row>
    <row r="753" spans="1:20" ht="31.5">
      <c r="A753" s="63" t="str">
        <f t="shared" si="29"/>
        <v/>
      </c>
      <c r="B753" s="72"/>
      <c r="C753" s="61" t="s">
        <v>3285</v>
      </c>
      <c r="D753" s="72" t="s">
        <v>3302</v>
      </c>
      <c r="E753" s="63" t="s">
        <v>300</v>
      </c>
      <c r="F753" s="73">
        <v>68</v>
      </c>
      <c r="G753" s="64" t="str">
        <f t="shared" si="26"/>
        <v>K</v>
      </c>
      <c r="H753" s="86">
        <v>303</v>
      </c>
      <c r="I753" s="65">
        <v>67</v>
      </c>
      <c r="J753" s="63">
        <v>22</v>
      </c>
      <c r="K753" s="63">
        <v>9</v>
      </c>
      <c r="L753" s="63" t="s">
        <v>290</v>
      </c>
      <c r="M753" s="63" t="str">
        <f t="shared" si="22"/>
        <v>C</v>
      </c>
      <c r="N753" s="63" t="s">
        <v>3303</v>
      </c>
      <c r="O753" s="63" t="s">
        <v>3304</v>
      </c>
      <c r="P753" s="63" t="s">
        <v>1663</v>
      </c>
      <c r="Q753" s="63"/>
      <c r="R753" s="51"/>
      <c r="S753" s="51"/>
      <c r="T753" s="51"/>
    </row>
    <row r="754" spans="1:20" ht="31.5">
      <c r="A754" s="153" t="str">
        <f t="shared" si="29"/>
        <v/>
      </c>
      <c r="B754" s="154"/>
      <c r="C754" s="155" t="s">
        <v>3285</v>
      </c>
      <c r="D754" s="154" t="s">
        <v>3228</v>
      </c>
      <c r="E754" s="153" t="s">
        <v>300</v>
      </c>
      <c r="F754" s="160">
        <v>99</v>
      </c>
      <c r="G754" s="156" t="str">
        <f t="shared" si="26"/>
        <v>K</v>
      </c>
      <c r="H754" s="196">
        <v>420</v>
      </c>
      <c r="I754" s="158">
        <v>97</v>
      </c>
      <c r="J754" s="153">
        <v>35</v>
      </c>
      <c r="K754" s="153">
        <v>17</v>
      </c>
      <c r="L754" s="153" t="s">
        <v>367</v>
      </c>
      <c r="M754" s="153" t="str">
        <f t="shared" si="22"/>
        <v>T</v>
      </c>
      <c r="N754" s="153" t="s">
        <v>3305</v>
      </c>
      <c r="O754" s="153" t="s">
        <v>1816</v>
      </c>
      <c r="P754" s="153" t="s">
        <v>1663</v>
      </c>
      <c r="Q754" s="153"/>
      <c r="R754" s="51"/>
      <c r="S754" s="51"/>
      <c r="T754" s="51"/>
    </row>
    <row r="755" spans="1:20" ht="31.5">
      <c r="A755" s="63"/>
      <c r="B755" s="72"/>
      <c r="C755" s="61" t="s">
        <v>3285</v>
      </c>
      <c r="D755" s="72" t="s">
        <v>3306</v>
      </c>
      <c r="E755" s="63" t="s">
        <v>300</v>
      </c>
      <c r="F755" s="73">
        <v>109</v>
      </c>
      <c r="G755" s="64" t="str">
        <f t="shared" si="26"/>
        <v>K</v>
      </c>
      <c r="H755" s="86">
        <v>455</v>
      </c>
      <c r="I755" s="65">
        <v>107</v>
      </c>
      <c r="J755" s="63">
        <v>14</v>
      </c>
      <c r="K755" s="63">
        <v>3</v>
      </c>
      <c r="L755" s="63" t="s">
        <v>274</v>
      </c>
      <c r="M755" s="63" t="str">
        <f t="shared" si="22"/>
        <v>X</v>
      </c>
      <c r="N755" s="63" t="s">
        <v>3307</v>
      </c>
      <c r="O755" s="63" t="s">
        <v>1831</v>
      </c>
      <c r="P755" s="63" t="s">
        <v>1663</v>
      </c>
      <c r="Q755" s="63"/>
      <c r="R755" s="51"/>
      <c r="S755" s="51"/>
      <c r="T755" s="51"/>
    </row>
    <row r="756" spans="1:20" ht="47.25">
      <c r="A756" s="153"/>
      <c r="B756" s="154"/>
      <c r="C756" s="155" t="s">
        <v>3285</v>
      </c>
      <c r="D756" s="154" t="s">
        <v>3308</v>
      </c>
      <c r="E756" s="153" t="s">
        <v>300</v>
      </c>
      <c r="F756" s="160">
        <v>71</v>
      </c>
      <c r="G756" s="156" t="str">
        <f t="shared" si="26"/>
        <v>K</v>
      </c>
      <c r="H756" s="196">
        <v>317</v>
      </c>
      <c r="I756" s="158">
        <v>71</v>
      </c>
      <c r="J756" s="153">
        <v>37</v>
      </c>
      <c r="K756" s="153">
        <v>9</v>
      </c>
      <c r="L756" s="153" t="s">
        <v>367</v>
      </c>
      <c r="M756" s="153" t="str">
        <f t="shared" si="22"/>
        <v>T</v>
      </c>
      <c r="N756" s="153" t="s">
        <v>3309</v>
      </c>
      <c r="O756" s="153" t="s">
        <v>1831</v>
      </c>
      <c r="P756" s="153" t="s">
        <v>1663</v>
      </c>
      <c r="Q756" s="153"/>
      <c r="R756" s="51"/>
      <c r="S756" s="51"/>
      <c r="T756" s="51"/>
    </row>
    <row r="757" spans="1:20" ht="47.25">
      <c r="A757" s="63"/>
      <c r="B757" s="72"/>
      <c r="C757" s="61" t="s">
        <v>3285</v>
      </c>
      <c r="D757" s="72" t="s">
        <v>3310</v>
      </c>
      <c r="E757" s="63" t="s">
        <v>300</v>
      </c>
      <c r="F757" s="73">
        <v>86</v>
      </c>
      <c r="G757" s="64" t="str">
        <f t="shared" si="26"/>
        <v>K</v>
      </c>
      <c r="H757" s="86">
        <v>401</v>
      </c>
      <c r="I757" s="65">
        <v>82</v>
      </c>
      <c r="J757" s="63">
        <v>29</v>
      </c>
      <c r="K757" s="63">
        <v>14</v>
      </c>
      <c r="L757" s="63" t="s">
        <v>367</v>
      </c>
      <c r="M757" s="63" t="str">
        <f t="shared" si="22"/>
        <v>T</v>
      </c>
      <c r="N757" s="63" t="s">
        <v>3311</v>
      </c>
      <c r="O757" s="63" t="s">
        <v>3312</v>
      </c>
      <c r="P757" s="63" t="s">
        <v>1663</v>
      </c>
      <c r="Q757" s="63"/>
      <c r="R757" s="51"/>
      <c r="S757" s="51"/>
      <c r="T757" s="51"/>
    </row>
    <row r="758" spans="1:20" ht="47.25">
      <c r="A758" s="153"/>
      <c r="B758" s="154"/>
      <c r="C758" s="155" t="s">
        <v>3285</v>
      </c>
      <c r="D758" s="154" t="s">
        <v>3313</v>
      </c>
      <c r="E758" s="153" t="s">
        <v>300</v>
      </c>
      <c r="F758" s="160">
        <v>39</v>
      </c>
      <c r="G758" s="156" t="str">
        <f t="shared" si="26"/>
        <v>K</v>
      </c>
      <c r="H758" s="196">
        <v>163</v>
      </c>
      <c r="I758" s="158">
        <v>38</v>
      </c>
      <c r="J758" s="153">
        <v>17</v>
      </c>
      <c r="K758" s="153">
        <v>10</v>
      </c>
      <c r="L758" s="153" t="s">
        <v>367</v>
      </c>
      <c r="M758" s="153" t="str">
        <f t="shared" si="22"/>
        <v>T</v>
      </c>
      <c r="N758" s="153" t="s">
        <v>3314</v>
      </c>
      <c r="O758" s="153" t="s">
        <v>1828</v>
      </c>
      <c r="P758" s="153" t="s">
        <v>1663</v>
      </c>
      <c r="Q758" s="153"/>
      <c r="R758" s="51"/>
      <c r="S758" s="51"/>
      <c r="T758" s="51"/>
    </row>
    <row r="759" spans="1:20" ht="47.25">
      <c r="A759" s="63"/>
      <c r="B759" s="72"/>
      <c r="C759" s="61" t="s">
        <v>3285</v>
      </c>
      <c r="D759" s="72" t="s">
        <v>3315</v>
      </c>
      <c r="E759" s="63" t="s">
        <v>300</v>
      </c>
      <c r="F759" s="73">
        <v>64</v>
      </c>
      <c r="G759" s="64" t="str">
        <f t="shared" si="26"/>
        <v>K</v>
      </c>
      <c r="H759" s="86">
        <v>290</v>
      </c>
      <c r="I759" s="65">
        <v>63</v>
      </c>
      <c r="J759" s="63">
        <v>35</v>
      </c>
      <c r="K759" s="63">
        <v>7</v>
      </c>
      <c r="L759" s="63" t="s">
        <v>367</v>
      </c>
      <c r="M759" s="63" t="str">
        <f t="shared" si="22"/>
        <v>T</v>
      </c>
      <c r="N759" s="63" t="s">
        <v>3316</v>
      </c>
      <c r="O759" s="63" t="s">
        <v>3317</v>
      </c>
      <c r="P759" s="63" t="s">
        <v>1663</v>
      </c>
      <c r="Q759" s="63"/>
      <c r="R759" s="51"/>
      <c r="S759" s="51"/>
      <c r="T759" s="51"/>
    </row>
    <row r="760" spans="1:20" ht="31.5">
      <c r="A760" s="153"/>
      <c r="B760" s="154"/>
      <c r="C760" s="155" t="s">
        <v>3285</v>
      </c>
      <c r="D760" s="154" t="s">
        <v>3318</v>
      </c>
      <c r="E760" s="153" t="s">
        <v>300</v>
      </c>
      <c r="F760" s="160">
        <v>41</v>
      </c>
      <c r="G760" s="156" t="str">
        <f t="shared" si="26"/>
        <v>K</v>
      </c>
      <c r="H760" s="196">
        <v>217</v>
      </c>
      <c r="I760" s="158">
        <v>40</v>
      </c>
      <c r="J760" s="153">
        <v>137</v>
      </c>
      <c r="K760" s="153">
        <v>52</v>
      </c>
      <c r="L760" s="153" t="s">
        <v>367</v>
      </c>
      <c r="M760" s="153" t="str">
        <f t="shared" si="22"/>
        <v>T</v>
      </c>
      <c r="N760" s="153" t="s">
        <v>3319</v>
      </c>
      <c r="O760" s="153" t="s">
        <v>1792</v>
      </c>
      <c r="P760" s="153" t="s">
        <v>1663</v>
      </c>
      <c r="Q760" s="153"/>
      <c r="R760" s="51"/>
      <c r="S760" s="51"/>
      <c r="T760" s="51"/>
    </row>
    <row r="761" spans="1:20" ht="47.25">
      <c r="A761" s="63"/>
      <c r="B761" s="72"/>
      <c r="C761" s="61" t="s">
        <v>3285</v>
      </c>
      <c r="D761" s="72" t="s">
        <v>3320</v>
      </c>
      <c r="E761" s="63" t="s">
        <v>300</v>
      </c>
      <c r="F761" s="73">
        <v>37</v>
      </c>
      <c r="G761" s="64" t="str">
        <f t="shared" si="26"/>
        <v>K</v>
      </c>
      <c r="H761" s="86">
        <v>156</v>
      </c>
      <c r="I761" s="65">
        <v>37</v>
      </c>
      <c r="J761" s="63">
        <v>28</v>
      </c>
      <c r="K761" s="63">
        <v>2</v>
      </c>
      <c r="L761" s="63" t="s">
        <v>367</v>
      </c>
      <c r="M761" s="63" t="str">
        <f t="shared" si="22"/>
        <v>T</v>
      </c>
      <c r="N761" s="63" t="s">
        <v>3321</v>
      </c>
      <c r="O761" s="63" t="s">
        <v>3322</v>
      </c>
      <c r="P761" s="63" t="s">
        <v>1663</v>
      </c>
      <c r="Q761" s="63"/>
      <c r="R761" s="51"/>
      <c r="S761" s="51"/>
      <c r="T761" s="51"/>
    </row>
    <row r="762" spans="1:20">
      <c r="A762" s="153"/>
      <c r="B762" s="154"/>
      <c r="C762" s="155" t="s">
        <v>3285</v>
      </c>
      <c r="D762" s="154" t="s">
        <v>3323</v>
      </c>
      <c r="E762" s="153" t="s">
        <v>300</v>
      </c>
      <c r="F762" s="160">
        <v>50</v>
      </c>
      <c r="G762" s="156" t="str">
        <f t="shared" si="26"/>
        <v>K</v>
      </c>
      <c r="H762" s="196">
        <v>232</v>
      </c>
      <c r="I762" s="158">
        <v>50</v>
      </c>
      <c r="J762" s="153">
        <v>43</v>
      </c>
      <c r="K762" s="153">
        <v>5</v>
      </c>
      <c r="L762" s="153" t="s">
        <v>367</v>
      </c>
      <c r="M762" s="153" t="str">
        <f t="shared" si="22"/>
        <v>T</v>
      </c>
      <c r="N762" s="153" t="s">
        <v>3324</v>
      </c>
      <c r="O762" s="153" t="s">
        <v>1792</v>
      </c>
      <c r="P762" s="153" t="s">
        <v>1663</v>
      </c>
      <c r="Q762" s="153"/>
      <c r="R762" s="51"/>
      <c r="S762" s="51"/>
      <c r="T762" s="51"/>
    </row>
    <row r="763" spans="1:20">
      <c r="A763" s="63"/>
      <c r="B763" s="72"/>
      <c r="C763" s="61" t="s">
        <v>3285</v>
      </c>
      <c r="D763" s="72" t="s">
        <v>3325</v>
      </c>
      <c r="E763" s="63" t="s">
        <v>300</v>
      </c>
      <c r="F763" s="73">
        <v>36</v>
      </c>
      <c r="G763" s="64" t="str">
        <f t="shared" si="26"/>
        <v>K</v>
      </c>
      <c r="H763" s="90">
        <v>175</v>
      </c>
      <c r="I763" s="91">
        <v>36</v>
      </c>
      <c r="J763" s="63">
        <v>19</v>
      </c>
      <c r="K763" s="63">
        <v>3</v>
      </c>
      <c r="L763" s="63" t="s">
        <v>367</v>
      </c>
      <c r="M763" s="63" t="str">
        <f t="shared" si="22"/>
        <v>T</v>
      </c>
      <c r="N763" s="63" t="s">
        <v>1987</v>
      </c>
      <c r="O763" s="63" t="s">
        <v>1824</v>
      </c>
      <c r="P763" s="63" t="s">
        <v>1663</v>
      </c>
      <c r="Q763" s="63"/>
      <c r="R763" s="51"/>
      <c r="S763" s="51"/>
      <c r="T763" s="51"/>
    </row>
    <row r="764" spans="1:20" ht="31.5">
      <c r="A764" s="153"/>
      <c r="B764" s="154"/>
      <c r="C764" s="155" t="s">
        <v>3285</v>
      </c>
      <c r="D764" s="154" t="s">
        <v>3326</v>
      </c>
      <c r="E764" s="153" t="s">
        <v>300</v>
      </c>
      <c r="F764" s="160">
        <v>39</v>
      </c>
      <c r="G764" s="156" t="str">
        <f t="shared" si="26"/>
        <v>K</v>
      </c>
      <c r="H764" s="196">
        <v>192</v>
      </c>
      <c r="I764" s="158">
        <v>39</v>
      </c>
      <c r="J764" s="153">
        <v>31</v>
      </c>
      <c r="K764" s="153">
        <v>6</v>
      </c>
      <c r="L764" s="153" t="s">
        <v>367</v>
      </c>
      <c r="M764" s="153" t="str">
        <f t="shared" si="22"/>
        <v>T</v>
      </c>
      <c r="N764" s="153" t="s">
        <v>3327</v>
      </c>
      <c r="O764" s="153" t="s">
        <v>3328</v>
      </c>
      <c r="P764" s="153" t="s">
        <v>1663</v>
      </c>
      <c r="Q764" s="153"/>
      <c r="R764" s="51"/>
      <c r="S764" s="51"/>
      <c r="T764" s="51"/>
    </row>
    <row r="765" spans="1:20" ht="31.5">
      <c r="A765" s="63"/>
      <c r="B765" s="72"/>
      <c r="C765" s="61" t="s">
        <v>3285</v>
      </c>
      <c r="D765" s="72" t="s">
        <v>3329</v>
      </c>
      <c r="E765" s="63" t="s">
        <v>300</v>
      </c>
      <c r="F765" s="73">
        <v>33</v>
      </c>
      <c r="G765" s="64" t="str">
        <f t="shared" si="26"/>
        <v>K</v>
      </c>
      <c r="H765" s="86">
        <v>136</v>
      </c>
      <c r="I765" s="65">
        <v>33</v>
      </c>
      <c r="J765" s="63">
        <v>4</v>
      </c>
      <c r="K765" s="63">
        <v>9</v>
      </c>
      <c r="L765" s="63" t="s">
        <v>367</v>
      </c>
      <c r="M765" s="63" t="str">
        <f t="shared" si="22"/>
        <v>T</v>
      </c>
      <c r="N765" s="63" t="s">
        <v>3330</v>
      </c>
      <c r="O765" s="63" t="s">
        <v>1843</v>
      </c>
      <c r="P765" s="63" t="s">
        <v>1663</v>
      </c>
      <c r="Q765" s="63"/>
      <c r="R765" s="51"/>
      <c r="S765" s="51"/>
      <c r="T765" s="51"/>
    </row>
    <row r="766" spans="1:20" ht="78.75">
      <c r="A766" s="162">
        <f t="shared" ref="A766:A775" si="30">IF(LEN(B766)=0,"",SUBTOTAL(3,$B$3:B766))</f>
        <v>24</v>
      </c>
      <c r="B766" s="163" t="s">
        <v>3331</v>
      </c>
      <c r="C766" s="155" t="s">
        <v>3331</v>
      </c>
      <c r="D766" s="154" t="s">
        <v>3332</v>
      </c>
      <c r="E766" s="153" t="s">
        <v>265</v>
      </c>
      <c r="F766" s="160">
        <v>132</v>
      </c>
      <c r="G766" s="156" t="str">
        <f t="shared" si="26"/>
        <v>K</v>
      </c>
      <c r="H766" s="160">
        <v>516</v>
      </c>
      <c r="I766" s="153">
        <v>111</v>
      </c>
      <c r="J766" s="153">
        <v>4</v>
      </c>
      <c r="K766" s="153">
        <v>2</v>
      </c>
      <c r="L766" s="153" t="s">
        <v>301</v>
      </c>
      <c r="M766" s="153" t="str">
        <f t="shared" si="22"/>
        <v>X</v>
      </c>
      <c r="N766" s="153" t="s">
        <v>3333</v>
      </c>
      <c r="O766" s="153" t="s">
        <v>3334</v>
      </c>
      <c r="P766" s="153">
        <v>0</v>
      </c>
      <c r="Q766" s="153"/>
      <c r="R766" s="51"/>
      <c r="S766" s="51"/>
      <c r="T766" s="51"/>
    </row>
    <row r="767" spans="1:20" ht="78.75">
      <c r="A767" s="63" t="str">
        <f t="shared" si="30"/>
        <v/>
      </c>
      <c r="B767" s="72"/>
      <c r="C767" s="61" t="s">
        <v>3331</v>
      </c>
      <c r="D767" s="72" t="s">
        <v>3335</v>
      </c>
      <c r="E767" s="63" t="s">
        <v>300</v>
      </c>
      <c r="F767" s="73">
        <v>75</v>
      </c>
      <c r="G767" s="64" t="str">
        <f t="shared" si="26"/>
        <v>K</v>
      </c>
      <c r="H767" s="73">
        <v>328</v>
      </c>
      <c r="I767" s="63">
        <v>66</v>
      </c>
      <c r="J767" s="63">
        <v>1</v>
      </c>
      <c r="K767" s="63">
        <v>3</v>
      </c>
      <c r="L767" s="63" t="s">
        <v>318</v>
      </c>
      <c r="M767" s="63" t="str">
        <f t="shared" si="22"/>
        <v>X</v>
      </c>
      <c r="N767" s="63" t="s">
        <v>3336</v>
      </c>
      <c r="O767" s="63" t="s">
        <v>1111</v>
      </c>
      <c r="P767" s="63">
        <v>0</v>
      </c>
      <c r="Q767" s="63"/>
      <c r="R767" s="51"/>
      <c r="S767" s="51"/>
      <c r="T767" s="51"/>
    </row>
    <row r="768" spans="1:20" ht="63">
      <c r="A768" s="153" t="str">
        <f t="shared" si="30"/>
        <v/>
      </c>
      <c r="B768" s="154"/>
      <c r="C768" s="155" t="s">
        <v>3331</v>
      </c>
      <c r="D768" s="154" t="s">
        <v>3337</v>
      </c>
      <c r="E768" s="153" t="s">
        <v>265</v>
      </c>
      <c r="F768" s="160">
        <v>94</v>
      </c>
      <c r="G768" s="156" t="str">
        <f t="shared" si="26"/>
        <v>K</v>
      </c>
      <c r="H768" s="160">
        <v>359</v>
      </c>
      <c r="I768" s="153">
        <v>78</v>
      </c>
      <c r="J768" s="153">
        <v>0</v>
      </c>
      <c r="K768" s="153">
        <v>3</v>
      </c>
      <c r="L768" s="153" t="s">
        <v>301</v>
      </c>
      <c r="M768" s="153" t="str">
        <f t="shared" ref="M768:M1022" si="31">LEFT(L768,1)</f>
        <v>X</v>
      </c>
      <c r="N768" s="153" t="s">
        <v>3338</v>
      </c>
      <c r="O768" s="197" t="s">
        <v>3339</v>
      </c>
      <c r="P768" s="153">
        <v>0</v>
      </c>
      <c r="Q768" s="153"/>
      <c r="R768" s="51"/>
      <c r="S768" s="51"/>
      <c r="T768" s="51"/>
    </row>
    <row r="769" spans="1:20" ht="94.5">
      <c r="A769" s="63" t="str">
        <f t="shared" si="30"/>
        <v/>
      </c>
      <c r="B769" s="72"/>
      <c r="C769" s="61" t="s">
        <v>3331</v>
      </c>
      <c r="D769" s="72" t="s">
        <v>3340</v>
      </c>
      <c r="E769" s="63" t="s">
        <v>265</v>
      </c>
      <c r="F769" s="73">
        <v>114</v>
      </c>
      <c r="G769" s="64" t="str">
        <f t="shared" si="26"/>
        <v>K</v>
      </c>
      <c r="H769" s="73">
        <v>464</v>
      </c>
      <c r="I769" s="63">
        <v>86</v>
      </c>
      <c r="J769" s="63">
        <v>6</v>
      </c>
      <c r="K769" s="63">
        <v>8</v>
      </c>
      <c r="L769" s="63" t="s">
        <v>351</v>
      </c>
      <c r="M769" s="63" t="str">
        <f t="shared" si="31"/>
        <v>X</v>
      </c>
      <c r="N769" s="63" t="s">
        <v>3341</v>
      </c>
      <c r="O769" s="89" t="s">
        <v>3342</v>
      </c>
      <c r="P769" s="63">
        <v>0</v>
      </c>
      <c r="Q769" s="63"/>
      <c r="R769" s="51"/>
      <c r="S769" s="51"/>
      <c r="T769" s="51"/>
    </row>
    <row r="770" spans="1:20" ht="94.5">
      <c r="A770" s="153" t="str">
        <f t="shared" si="30"/>
        <v/>
      </c>
      <c r="B770" s="154"/>
      <c r="C770" s="155" t="s">
        <v>3331</v>
      </c>
      <c r="D770" s="154" t="s">
        <v>3343</v>
      </c>
      <c r="E770" s="153" t="s">
        <v>265</v>
      </c>
      <c r="F770" s="160">
        <v>95</v>
      </c>
      <c r="G770" s="156" t="str">
        <f t="shared" si="26"/>
        <v>K</v>
      </c>
      <c r="H770" s="160">
        <v>384</v>
      </c>
      <c r="I770" s="153">
        <v>64</v>
      </c>
      <c r="J770" s="153">
        <v>0</v>
      </c>
      <c r="K770" s="153">
        <v>1</v>
      </c>
      <c r="L770" s="153" t="s">
        <v>351</v>
      </c>
      <c r="M770" s="153" t="str">
        <f t="shared" si="31"/>
        <v>X</v>
      </c>
      <c r="N770" s="153" t="s">
        <v>3344</v>
      </c>
      <c r="O770" s="197" t="s">
        <v>1131</v>
      </c>
      <c r="P770" s="153">
        <v>0</v>
      </c>
      <c r="Q770" s="153"/>
      <c r="R770" s="51"/>
      <c r="S770" s="51"/>
      <c r="T770" s="51"/>
    </row>
    <row r="771" spans="1:20" ht="94.5">
      <c r="A771" s="63" t="str">
        <f t="shared" si="30"/>
        <v/>
      </c>
      <c r="B771" s="72"/>
      <c r="C771" s="61" t="s">
        <v>3331</v>
      </c>
      <c r="D771" s="72" t="s">
        <v>3345</v>
      </c>
      <c r="E771" s="63" t="s">
        <v>265</v>
      </c>
      <c r="F771" s="73">
        <v>80</v>
      </c>
      <c r="G771" s="64" t="str">
        <f t="shared" si="26"/>
        <v>K</v>
      </c>
      <c r="H771" s="73">
        <v>338</v>
      </c>
      <c r="I771" s="63">
        <v>45</v>
      </c>
      <c r="J771" s="63">
        <v>3</v>
      </c>
      <c r="K771" s="63">
        <v>3</v>
      </c>
      <c r="L771" s="63" t="s">
        <v>351</v>
      </c>
      <c r="M771" s="63" t="str">
        <f t="shared" si="31"/>
        <v>X</v>
      </c>
      <c r="N771" s="63" t="s">
        <v>3346</v>
      </c>
      <c r="O771" s="63" t="s">
        <v>1111</v>
      </c>
      <c r="P771" s="63">
        <v>0</v>
      </c>
      <c r="Q771" s="63"/>
      <c r="R771" s="51"/>
      <c r="S771" s="51"/>
      <c r="T771" s="51"/>
    </row>
    <row r="772" spans="1:20" ht="110.25">
      <c r="A772" s="153" t="str">
        <f t="shared" si="30"/>
        <v/>
      </c>
      <c r="B772" s="154"/>
      <c r="C772" s="155" t="s">
        <v>3331</v>
      </c>
      <c r="D772" s="154" t="s">
        <v>3347</v>
      </c>
      <c r="E772" s="153" t="s">
        <v>265</v>
      </c>
      <c r="F772" s="160">
        <v>86</v>
      </c>
      <c r="G772" s="156" t="str">
        <f t="shared" si="26"/>
        <v>K</v>
      </c>
      <c r="H772" s="160">
        <v>345</v>
      </c>
      <c r="I772" s="153">
        <v>84</v>
      </c>
      <c r="J772" s="153">
        <v>3</v>
      </c>
      <c r="K772" s="153">
        <v>3</v>
      </c>
      <c r="L772" s="153" t="s">
        <v>318</v>
      </c>
      <c r="M772" s="153" t="str">
        <f t="shared" si="31"/>
        <v>X</v>
      </c>
      <c r="N772" s="153" t="s">
        <v>3348</v>
      </c>
      <c r="O772" s="153" t="s">
        <v>3349</v>
      </c>
      <c r="P772" s="153">
        <v>0</v>
      </c>
      <c r="Q772" s="153"/>
      <c r="R772" s="51"/>
      <c r="S772" s="51"/>
      <c r="T772" s="51"/>
    </row>
    <row r="773" spans="1:20" ht="78.75">
      <c r="A773" s="63" t="str">
        <f t="shared" si="30"/>
        <v/>
      </c>
      <c r="B773" s="72"/>
      <c r="C773" s="61" t="s">
        <v>3331</v>
      </c>
      <c r="D773" s="72" t="s">
        <v>3350</v>
      </c>
      <c r="E773" s="63" t="s">
        <v>300</v>
      </c>
      <c r="F773" s="73">
        <v>79</v>
      </c>
      <c r="G773" s="64" t="str">
        <f t="shared" si="26"/>
        <v>K</v>
      </c>
      <c r="H773" s="73">
        <v>336</v>
      </c>
      <c r="I773" s="63">
        <v>76</v>
      </c>
      <c r="J773" s="63">
        <v>4</v>
      </c>
      <c r="K773" s="63">
        <v>1</v>
      </c>
      <c r="L773" s="63" t="s">
        <v>453</v>
      </c>
      <c r="M773" s="63" t="str">
        <f t="shared" si="31"/>
        <v>X</v>
      </c>
      <c r="N773" s="63" t="s">
        <v>3351</v>
      </c>
      <c r="O773" s="63" t="s">
        <v>3352</v>
      </c>
      <c r="P773" s="63">
        <v>0</v>
      </c>
      <c r="Q773" s="63"/>
      <c r="R773" s="51"/>
      <c r="S773" s="51"/>
      <c r="T773" s="51"/>
    </row>
    <row r="774" spans="1:20" ht="63">
      <c r="A774" s="153" t="str">
        <f t="shared" si="30"/>
        <v/>
      </c>
      <c r="B774" s="154"/>
      <c r="C774" s="155" t="s">
        <v>3331</v>
      </c>
      <c r="D774" s="154" t="s">
        <v>3353</v>
      </c>
      <c r="E774" s="153" t="s">
        <v>270</v>
      </c>
      <c r="F774" s="160">
        <v>146</v>
      </c>
      <c r="G774" s="156" t="str">
        <f t="shared" si="26"/>
        <v>K</v>
      </c>
      <c r="H774" s="160">
        <v>588</v>
      </c>
      <c r="I774" s="153">
        <v>131</v>
      </c>
      <c r="J774" s="153">
        <v>5</v>
      </c>
      <c r="K774" s="153">
        <v>6</v>
      </c>
      <c r="L774" s="153" t="s">
        <v>274</v>
      </c>
      <c r="M774" s="153" t="str">
        <f t="shared" si="31"/>
        <v>X</v>
      </c>
      <c r="N774" s="153" t="s">
        <v>3354</v>
      </c>
      <c r="O774" s="153" t="s">
        <v>3355</v>
      </c>
      <c r="P774" s="153">
        <v>0</v>
      </c>
      <c r="Q774" s="153"/>
      <c r="R774" s="51"/>
      <c r="S774" s="51"/>
      <c r="T774" s="51"/>
    </row>
    <row r="775" spans="1:20" ht="63">
      <c r="A775" s="63" t="str">
        <f t="shared" si="30"/>
        <v/>
      </c>
      <c r="B775" s="72"/>
      <c r="C775" s="61" t="s">
        <v>3331</v>
      </c>
      <c r="D775" s="72" t="s">
        <v>3356</v>
      </c>
      <c r="E775" s="63" t="s">
        <v>265</v>
      </c>
      <c r="F775" s="73">
        <v>116</v>
      </c>
      <c r="G775" s="64" t="str">
        <f t="shared" si="26"/>
        <v>K</v>
      </c>
      <c r="H775" s="73">
        <v>472</v>
      </c>
      <c r="I775" s="63">
        <v>116</v>
      </c>
      <c r="J775" s="63">
        <v>5</v>
      </c>
      <c r="K775" s="63">
        <v>3</v>
      </c>
      <c r="L775" s="63" t="s">
        <v>460</v>
      </c>
      <c r="M775" s="63" t="str">
        <f t="shared" si="31"/>
        <v>X</v>
      </c>
      <c r="N775" s="63" t="s">
        <v>3357</v>
      </c>
      <c r="O775" s="63" t="s">
        <v>3358</v>
      </c>
      <c r="P775" s="63">
        <v>0</v>
      </c>
      <c r="Q775" s="63"/>
      <c r="R775" s="51"/>
      <c r="S775" s="51"/>
      <c r="T775" s="51"/>
    </row>
    <row r="776" spans="1:20" ht="63">
      <c r="A776" s="153"/>
      <c r="B776" s="154"/>
      <c r="C776" s="155" t="s">
        <v>3331</v>
      </c>
      <c r="D776" s="154" t="s">
        <v>3022</v>
      </c>
      <c r="E776" s="153" t="s">
        <v>265</v>
      </c>
      <c r="F776" s="160">
        <v>81</v>
      </c>
      <c r="G776" s="156" t="str">
        <f t="shared" si="26"/>
        <v>K</v>
      </c>
      <c r="H776" s="160">
        <v>362</v>
      </c>
      <c r="I776" s="153">
        <v>79</v>
      </c>
      <c r="J776" s="153">
        <v>1</v>
      </c>
      <c r="K776" s="153">
        <v>2</v>
      </c>
      <c r="L776" s="153" t="s">
        <v>266</v>
      </c>
      <c r="M776" s="153" t="str">
        <f t="shared" si="31"/>
        <v>X</v>
      </c>
      <c r="N776" s="153" t="s">
        <v>3359</v>
      </c>
      <c r="O776" s="153" t="s">
        <v>3360</v>
      </c>
      <c r="P776" s="153">
        <v>0</v>
      </c>
      <c r="Q776" s="153"/>
      <c r="R776" s="51"/>
      <c r="S776" s="51"/>
      <c r="T776" s="51"/>
    </row>
    <row r="777" spans="1:20" ht="78.75">
      <c r="A777" s="63"/>
      <c r="B777" s="72"/>
      <c r="C777" s="61" t="s">
        <v>3331</v>
      </c>
      <c r="D777" s="72" t="s">
        <v>3361</v>
      </c>
      <c r="E777" s="63" t="s">
        <v>265</v>
      </c>
      <c r="F777" s="73">
        <v>97</v>
      </c>
      <c r="G777" s="64" t="str">
        <f t="shared" si="26"/>
        <v>K</v>
      </c>
      <c r="H777" s="73">
        <v>392</v>
      </c>
      <c r="I777" s="63">
        <v>88</v>
      </c>
      <c r="J777" s="63">
        <v>8</v>
      </c>
      <c r="K777" s="63">
        <v>3</v>
      </c>
      <c r="L777" s="63" t="s">
        <v>543</v>
      </c>
      <c r="M777" s="63" t="str">
        <f t="shared" si="31"/>
        <v>X</v>
      </c>
      <c r="N777" s="63" t="s">
        <v>3362</v>
      </c>
      <c r="O777" s="63" t="s">
        <v>1606</v>
      </c>
      <c r="P777" s="63">
        <v>0</v>
      </c>
      <c r="Q777" s="63"/>
      <c r="R777" s="51"/>
      <c r="S777" s="51"/>
      <c r="T777" s="51"/>
    </row>
    <row r="778" spans="1:20" ht="78.75">
      <c r="A778" s="153"/>
      <c r="B778" s="154"/>
      <c r="C778" s="155" t="s">
        <v>3331</v>
      </c>
      <c r="D778" s="154" t="s">
        <v>3363</v>
      </c>
      <c r="E778" s="153" t="s">
        <v>265</v>
      </c>
      <c r="F778" s="160">
        <v>98</v>
      </c>
      <c r="G778" s="156" t="str">
        <f t="shared" si="26"/>
        <v>K</v>
      </c>
      <c r="H778" s="160">
        <v>378</v>
      </c>
      <c r="I778" s="153">
        <v>56</v>
      </c>
      <c r="J778" s="153">
        <v>1</v>
      </c>
      <c r="K778" s="153">
        <v>8</v>
      </c>
      <c r="L778" s="153" t="s">
        <v>301</v>
      </c>
      <c r="M778" s="153" t="str">
        <f t="shared" si="31"/>
        <v>X</v>
      </c>
      <c r="N778" s="153" t="s">
        <v>3364</v>
      </c>
      <c r="O778" s="153" t="s">
        <v>1151</v>
      </c>
      <c r="P778" s="153">
        <v>0</v>
      </c>
      <c r="Q778" s="153"/>
      <c r="R778" s="51"/>
      <c r="S778" s="51"/>
      <c r="T778" s="51"/>
    </row>
    <row r="779" spans="1:20" ht="78.75">
      <c r="A779" s="63"/>
      <c r="B779" s="72"/>
      <c r="C779" s="61" t="s">
        <v>3331</v>
      </c>
      <c r="D779" s="72" t="s">
        <v>2054</v>
      </c>
      <c r="E779" s="63" t="s">
        <v>265</v>
      </c>
      <c r="F779" s="73">
        <v>100</v>
      </c>
      <c r="G779" s="64" t="str">
        <f t="shared" si="26"/>
        <v>K</v>
      </c>
      <c r="H779" s="73">
        <v>393</v>
      </c>
      <c r="I779" s="63">
        <v>94</v>
      </c>
      <c r="J779" s="63">
        <v>11</v>
      </c>
      <c r="K779" s="63">
        <v>3</v>
      </c>
      <c r="L779" s="63" t="s">
        <v>266</v>
      </c>
      <c r="M779" s="63" t="str">
        <f t="shared" si="31"/>
        <v>X</v>
      </c>
      <c r="N779" s="63" t="s">
        <v>3365</v>
      </c>
      <c r="O779" s="63" t="s">
        <v>3366</v>
      </c>
      <c r="P779" s="63">
        <v>0</v>
      </c>
      <c r="Q779" s="63"/>
      <c r="R779" s="51"/>
      <c r="S779" s="51"/>
      <c r="T779" s="51"/>
    </row>
    <row r="780" spans="1:20" ht="47.25">
      <c r="A780" s="153"/>
      <c r="B780" s="154"/>
      <c r="C780" s="155" t="s">
        <v>3331</v>
      </c>
      <c r="D780" s="154" t="s">
        <v>3367</v>
      </c>
      <c r="E780" s="153" t="s">
        <v>265</v>
      </c>
      <c r="F780" s="160">
        <v>90</v>
      </c>
      <c r="G780" s="156" t="str">
        <f t="shared" si="26"/>
        <v>K</v>
      </c>
      <c r="H780" s="160">
        <v>366</v>
      </c>
      <c r="I780" s="153">
        <v>90</v>
      </c>
      <c r="J780" s="153">
        <v>0</v>
      </c>
      <c r="K780" s="153">
        <v>3</v>
      </c>
      <c r="L780" s="153" t="s">
        <v>266</v>
      </c>
      <c r="M780" s="153" t="str">
        <f t="shared" si="31"/>
        <v>X</v>
      </c>
      <c r="N780" s="153" t="s">
        <v>3368</v>
      </c>
      <c r="O780" s="153" t="s">
        <v>1108</v>
      </c>
      <c r="P780" s="153">
        <v>0</v>
      </c>
      <c r="Q780" s="153"/>
      <c r="R780" s="51"/>
      <c r="S780" s="51"/>
      <c r="T780" s="51"/>
    </row>
    <row r="781" spans="1:20" ht="78.75">
      <c r="A781" s="63"/>
      <c r="B781" s="72"/>
      <c r="C781" s="61" t="s">
        <v>3331</v>
      </c>
      <c r="D781" s="72" t="s">
        <v>3369</v>
      </c>
      <c r="E781" s="63" t="s">
        <v>265</v>
      </c>
      <c r="F781" s="73">
        <v>104</v>
      </c>
      <c r="G781" s="64" t="str">
        <f t="shared" si="26"/>
        <v>K</v>
      </c>
      <c r="H781" s="73">
        <v>442</v>
      </c>
      <c r="I781" s="63">
        <v>77</v>
      </c>
      <c r="J781" s="63">
        <v>2</v>
      </c>
      <c r="K781" s="63">
        <v>8</v>
      </c>
      <c r="L781" s="63" t="s">
        <v>351</v>
      </c>
      <c r="M781" s="63" t="str">
        <f t="shared" si="31"/>
        <v>X</v>
      </c>
      <c r="N781" s="63" t="s">
        <v>3370</v>
      </c>
      <c r="O781" s="63" t="s">
        <v>3371</v>
      </c>
      <c r="P781" s="63">
        <v>0</v>
      </c>
      <c r="Q781" s="63"/>
      <c r="R781" s="51"/>
      <c r="S781" s="51"/>
      <c r="T781" s="51"/>
    </row>
    <row r="782" spans="1:20" ht="63">
      <c r="A782" s="153"/>
      <c r="B782" s="154"/>
      <c r="C782" s="155" t="s">
        <v>3331</v>
      </c>
      <c r="D782" s="154" t="s">
        <v>3372</v>
      </c>
      <c r="E782" s="153" t="s">
        <v>300</v>
      </c>
      <c r="F782" s="160">
        <v>77</v>
      </c>
      <c r="G782" s="156" t="str">
        <f t="shared" si="26"/>
        <v>K</v>
      </c>
      <c r="H782" s="160">
        <v>325</v>
      </c>
      <c r="I782" s="153">
        <v>76</v>
      </c>
      <c r="J782" s="153">
        <v>3</v>
      </c>
      <c r="K782" s="153">
        <v>1</v>
      </c>
      <c r="L782" s="153" t="s">
        <v>351</v>
      </c>
      <c r="M782" s="153" t="str">
        <f t="shared" si="31"/>
        <v>X</v>
      </c>
      <c r="N782" s="153" t="s">
        <v>3373</v>
      </c>
      <c r="O782" s="153" t="s">
        <v>3374</v>
      </c>
      <c r="P782" s="153">
        <v>0</v>
      </c>
      <c r="Q782" s="153"/>
      <c r="R782" s="51"/>
      <c r="S782" s="51"/>
      <c r="T782" s="51"/>
    </row>
    <row r="783" spans="1:20" ht="63">
      <c r="A783" s="63"/>
      <c r="B783" s="72"/>
      <c r="C783" s="61" t="s">
        <v>3331</v>
      </c>
      <c r="D783" s="72" t="s">
        <v>3375</v>
      </c>
      <c r="E783" s="63" t="s">
        <v>265</v>
      </c>
      <c r="F783" s="73">
        <v>107</v>
      </c>
      <c r="G783" s="64" t="str">
        <f t="shared" si="26"/>
        <v>K</v>
      </c>
      <c r="H783" s="73">
        <v>481</v>
      </c>
      <c r="I783" s="63">
        <v>106</v>
      </c>
      <c r="J783" s="63">
        <v>1</v>
      </c>
      <c r="K783" s="63">
        <v>3</v>
      </c>
      <c r="L783" s="63" t="s">
        <v>318</v>
      </c>
      <c r="M783" s="63" t="str">
        <f t="shared" si="31"/>
        <v>X</v>
      </c>
      <c r="N783" s="63" t="s">
        <v>3376</v>
      </c>
      <c r="O783" s="63" t="s">
        <v>3377</v>
      </c>
      <c r="P783" s="63">
        <v>0</v>
      </c>
      <c r="Q783" s="63"/>
      <c r="R783" s="51"/>
      <c r="S783" s="51"/>
      <c r="T783" s="51"/>
    </row>
    <row r="784" spans="1:20" ht="63">
      <c r="A784" s="153"/>
      <c r="B784" s="154"/>
      <c r="C784" s="155" t="s">
        <v>3331</v>
      </c>
      <c r="D784" s="154" t="s">
        <v>3378</v>
      </c>
      <c r="E784" s="153" t="s">
        <v>265</v>
      </c>
      <c r="F784" s="160">
        <v>103</v>
      </c>
      <c r="G784" s="156" t="str">
        <f t="shared" si="26"/>
        <v>K</v>
      </c>
      <c r="H784" s="160">
        <v>439</v>
      </c>
      <c r="I784" s="153">
        <v>101</v>
      </c>
      <c r="J784" s="153">
        <v>1</v>
      </c>
      <c r="K784" s="153">
        <v>0</v>
      </c>
      <c r="L784" s="153" t="s">
        <v>301</v>
      </c>
      <c r="M784" s="153" t="str">
        <f t="shared" si="31"/>
        <v>X</v>
      </c>
      <c r="N784" s="153" t="s">
        <v>3379</v>
      </c>
      <c r="O784" s="153" t="s">
        <v>3380</v>
      </c>
      <c r="P784" s="153">
        <v>0</v>
      </c>
      <c r="Q784" s="153"/>
      <c r="R784" s="51"/>
      <c r="S784" s="51"/>
      <c r="T784" s="51"/>
    </row>
    <row r="785" spans="1:20" ht="63">
      <c r="A785" s="63"/>
      <c r="B785" s="72"/>
      <c r="C785" s="61" t="s">
        <v>3331</v>
      </c>
      <c r="D785" s="72" t="s">
        <v>3381</v>
      </c>
      <c r="E785" s="63" t="s">
        <v>265</v>
      </c>
      <c r="F785" s="73">
        <v>109</v>
      </c>
      <c r="G785" s="64" t="str">
        <f t="shared" si="26"/>
        <v>K</v>
      </c>
      <c r="H785" s="73">
        <v>468</v>
      </c>
      <c r="I785" s="63">
        <v>105</v>
      </c>
      <c r="J785" s="63">
        <v>3</v>
      </c>
      <c r="K785" s="63">
        <v>5</v>
      </c>
      <c r="L785" s="63" t="s">
        <v>266</v>
      </c>
      <c r="M785" s="63" t="str">
        <f t="shared" si="31"/>
        <v>X</v>
      </c>
      <c r="N785" s="63" t="s">
        <v>3382</v>
      </c>
      <c r="O785" s="63" t="s">
        <v>3383</v>
      </c>
      <c r="P785" s="63">
        <v>0</v>
      </c>
      <c r="Q785" s="63"/>
      <c r="R785" s="51"/>
      <c r="S785" s="51"/>
      <c r="T785" s="51"/>
    </row>
    <row r="786" spans="1:20" ht="94.5">
      <c r="A786" s="153"/>
      <c r="B786" s="154"/>
      <c r="C786" s="155" t="s">
        <v>3331</v>
      </c>
      <c r="D786" s="154" t="s">
        <v>2664</v>
      </c>
      <c r="E786" s="153" t="s">
        <v>265</v>
      </c>
      <c r="F786" s="160">
        <v>131</v>
      </c>
      <c r="G786" s="156" t="str">
        <f t="shared" si="26"/>
        <v>K</v>
      </c>
      <c r="H786" s="160">
        <v>544</v>
      </c>
      <c r="I786" s="153">
        <v>117</v>
      </c>
      <c r="J786" s="153">
        <v>2</v>
      </c>
      <c r="K786" s="153">
        <v>3</v>
      </c>
      <c r="L786" s="153" t="s">
        <v>274</v>
      </c>
      <c r="M786" s="153" t="str">
        <f t="shared" si="31"/>
        <v>X</v>
      </c>
      <c r="N786" s="153" t="s">
        <v>3384</v>
      </c>
      <c r="O786" s="153" t="s">
        <v>3385</v>
      </c>
      <c r="P786" s="153">
        <v>0</v>
      </c>
      <c r="Q786" s="153"/>
      <c r="R786" s="51"/>
      <c r="S786" s="51"/>
      <c r="T786" s="51"/>
    </row>
    <row r="787" spans="1:20" ht="63">
      <c r="A787" s="63"/>
      <c r="B787" s="72"/>
      <c r="C787" s="61" t="s">
        <v>3331</v>
      </c>
      <c r="D787" s="72" t="s">
        <v>3386</v>
      </c>
      <c r="E787" s="63" t="s">
        <v>265</v>
      </c>
      <c r="F787" s="73">
        <v>130</v>
      </c>
      <c r="G787" s="64" t="str">
        <f t="shared" si="26"/>
        <v>K</v>
      </c>
      <c r="H787" s="73">
        <v>554</v>
      </c>
      <c r="I787" s="63">
        <v>94</v>
      </c>
      <c r="J787" s="63">
        <v>2</v>
      </c>
      <c r="K787" s="63">
        <v>0</v>
      </c>
      <c r="L787" s="63" t="s">
        <v>279</v>
      </c>
      <c r="M787" s="63" t="str">
        <f t="shared" si="31"/>
        <v>X</v>
      </c>
      <c r="N787" s="63" t="s">
        <v>3387</v>
      </c>
      <c r="O787" s="63" t="s">
        <v>1151</v>
      </c>
      <c r="P787" s="63">
        <v>0</v>
      </c>
      <c r="Q787" s="63"/>
      <c r="R787" s="51"/>
      <c r="S787" s="51"/>
      <c r="T787" s="51"/>
    </row>
    <row r="788" spans="1:20" ht="78.75">
      <c r="A788" s="153"/>
      <c r="B788" s="154"/>
      <c r="C788" s="155" t="s">
        <v>3331</v>
      </c>
      <c r="D788" s="154" t="s">
        <v>3388</v>
      </c>
      <c r="E788" s="153" t="s">
        <v>265</v>
      </c>
      <c r="F788" s="160">
        <v>115</v>
      </c>
      <c r="G788" s="156" t="str">
        <f t="shared" si="26"/>
        <v>K</v>
      </c>
      <c r="H788" s="160">
        <v>477</v>
      </c>
      <c r="I788" s="153">
        <v>111</v>
      </c>
      <c r="J788" s="153">
        <v>1</v>
      </c>
      <c r="K788" s="153">
        <v>3</v>
      </c>
      <c r="L788" s="153" t="s">
        <v>318</v>
      </c>
      <c r="M788" s="153" t="str">
        <f t="shared" si="31"/>
        <v>X</v>
      </c>
      <c r="N788" s="153" t="s">
        <v>3389</v>
      </c>
      <c r="O788" s="153" t="s">
        <v>3390</v>
      </c>
      <c r="P788" s="153">
        <v>0</v>
      </c>
      <c r="Q788" s="153"/>
      <c r="R788" s="51"/>
      <c r="S788" s="51"/>
      <c r="T788" s="51"/>
    </row>
    <row r="789" spans="1:20" ht="47.25">
      <c r="A789" s="63"/>
      <c r="B789" s="72"/>
      <c r="C789" s="61" t="s">
        <v>3331</v>
      </c>
      <c r="D789" s="72" t="s">
        <v>3391</v>
      </c>
      <c r="E789" s="63" t="s">
        <v>265</v>
      </c>
      <c r="F789" s="73">
        <v>130</v>
      </c>
      <c r="G789" s="64" t="str">
        <f t="shared" si="26"/>
        <v>K</v>
      </c>
      <c r="H789" s="73">
        <v>528</v>
      </c>
      <c r="I789" s="63">
        <v>121</v>
      </c>
      <c r="J789" s="63">
        <v>5</v>
      </c>
      <c r="K789" s="63">
        <v>3</v>
      </c>
      <c r="L789" s="63" t="s">
        <v>311</v>
      </c>
      <c r="M789" s="63" t="str">
        <f t="shared" si="31"/>
        <v>X</v>
      </c>
      <c r="N789" s="63" t="s">
        <v>3392</v>
      </c>
      <c r="O789" s="63" t="s">
        <v>2814</v>
      </c>
      <c r="P789" s="63">
        <v>0</v>
      </c>
      <c r="Q789" s="63"/>
      <c r="R789" s="51"/>
      <c r="S789" s="51"/>
      <c r="T789" s="51"/>
    </row>
    <row r="790" spans="1:20" ht="63">
      <c r="A790" s="153"/>
      <c r="B790" s="154"/>
      <c r="C790" s="155" t="s">
        <v>3331</v>
      </c>
      <c r="D790" s="154" t="s">
        <v>3393</v>
      </c>
      <c r="E790" s="153" t="s">
        <v>265</v>
      </c>
      <c r="F790" s="160">
        <v>134</v>
      </c>
      <c r="G790" s="156" t="str">
        <f t="shared" si="26"/>
        <v>K</v>
      </c>
      <c r="H790" s="160">
        <v>552</v>
      </c>
      <c r="I790" s="153">
        <v>131</v>
      </c>
      <c r="J790" s="153">
        <v>0</v>
      </c>
      <c r="K790" s="153">
        <v>4</v>
      </c>
      <c r="L790" s="153" t="s">
        <v>460</v>
      </c>
      <c r="M790" s="153" t="str">
        <f t="shared" si="31"/>
        <v>X</v>
      </c>
      <c r="N790" s="153" t="s">
        <v>3394</v>
      </c>
      <c r="O790" s="153" t="s">
        <v>3395</v>
      </c>
      <c r="P790" s="153">
        <v>0</v>
      </c>
      <c r="Q790" s="153"/>
      <c r="R790" s="51"/>
      <c r="S790" s="51"/>
      <c r="T790" s="51"/>
    </row>
    <row r="791" spans="1:20" ht="63">
      <c r="A791" s="59">
        <f>IF(LEN(B791)=0,"",SUBTOTAL(3,$B$3:B791))</f>
        <v>25</v>
      </c>
      <c r="B791" s="60" t="s">
        <v>3396</v>
      </c>
      <c r="C791" s="61" t="s">
        <v>3396</v>
      </c>
      <c r="D791" s="72" t="s">
        <v>3397</v>
      </c>
      <c r="E791" s="63" t="s">
        <v>265</v>
      </c>
      <c r="F791" s="73">
        <v>82</v>
      </c>
      <c r="G791" s="64" t="str">
        <f t="shared" si="26"/>
        <v>K</v>
      </c>
      <c r="H791" s="73">
        <v>384</v>
      </c>
      <c r="I791" s="63">
        <v>76</v>
      </c>
      <c r="J791" s="63">
        <v>3</v>
      </c>
      <c r="K791" s="63">
        <v>2</v>
      </c>
      <c r="L791" s="63" t="s">
        <v>274</v>
      </c>
      <c r="M791" s="63" t="str">
        <f t="shared" si="31"/>
        <v>X</v>
      </c>
      <c r="N791" s="63" t="s">
        <v>3398</v>
      </c>
      <c r="O791" s="63" t="s">
        <v>400</v>
      </c>
      <c r="P791" s="63">
        <v>1</v>
      </c>
      <c r="Q791" s="63"/>
      <c r="R791" s="51"/>
      <c r="S791" s="51"/>
      <c r="T791" s="51"/>
    </row>
    <row r="792" spans="1:20" ht="47.25">
      <c r="A792" s="153"/>
      <c r="B792" s="154"/>
      <c r="C792" s="155" t="s">
        <v>3396</v>
      </c>
      <c r="D792" s="154" t="s">
        <v>3399</v>
      </c>
      <c r="E792" s="153" t="s">
        <v>270</v>
      </c>
      <c r="F792" s="160">
        <v>154</v>
      </c>
      <c r="G792" s="156" t="str">
        <f t="shared" si="26"/>
        <v>Đ</v>
      </c>
      <c r="H792" s="160">
        <v>680</v>
      </c>
      <c r="I792" s="153">
        <v>139</v>
      </c>
      <c r="J792" s="153">
        <v>4</v>
      </c>
      <c r="K792" s="153">
        <v>3</v>
      </c>
      <c r="L792" s="153" t="s">
        <v>274</v>
      </c>
      <c r="M792" s="153" t="str">
        <f t="shared" si="31"/>
        <v>X</v>
      </c>
      <c r="N792" s="153" t="s">
        <v>3400</v>
      </c>
      <c r="O792" s="153" t="s">
        <v>286</v>
      </c>
      <c r="P792" s="153">
        <v>0</v>
      </c>
      <c r="Q792" s="153"/>
      <c r="R792" s="51"/>
      <c r="S792" s="51"/>
      <c r="T792" s="51"/>
    </row>
    <row r="793" spans="1:20" ht="63">
      <c r="A793" s="63"/>
      <c r="B793" s="72"/>
      <c r="C793" s="61" t="s">
        <v>3396</v>
      </c>
      <c r="D793" s="72" t="s">
        <v>3401</v>
      </c>
      <c r="E793" s="63" t="s">
        <v>270</v>
      </c>
      <c r="F793" s="73">
        <v>115</v>
      </c>
      <c r="G793" s="64" t="str">
        <f t="shared" si="26"/>
        <v>K</v>
      </c>
      <c r="H793" s="73">
        <v>464</v>
      </c>
      <c r="I793" s="63">
        <v>80</v>
      </c>
      <c r="J793" s="63">
        <v>6</v>
      </c>
      <c r="K793" s="63">
        <v>1</v>
      </c>
      <c r="L793" s="63" t="s">
        <v>274</v>
      </c>
      <c r="M793" s="63" t="str">
        <f t="shared" si="31"/>
        <v>X</v>
      </c>
      <c r="N793" s="63" t="s">
        <v>3402</v>
      </c>
      <c r="O793" s="63" t="s">
        <v>389</v>
      </c>
      <c r="P793" s="63">
        <v>1</v>
      </c>
      <c r="Q793" s="63"/>
      <c r="R793" s="51"/>
      <c r="S793" s="51"/>
      <c r="T793" s="51"/>
    </row>
    <row r="794" spans="1:20" ht="47.25">
      <c r="A794" s="153"/>
      <c r="B794" s="154"/>
      <c r="C794" s="155" t="s">
        <v>3396</v>
      </c>
      <c r="D794" s="154" t="s">
        <v>3403</v>
      </c>
      <c r="E794" s="153" t="s">
        <v>270</v>
      </c>
      <c r="F794" s="160">
        <v>114</v>
      </c>
      <c r="G794" s="156" t="str">
        <f t="shared" si="26"/>
        <v>K</v>
      </c>
      <c r="H794" s="160">
        <v>516</v>
      </c>
      <c r="I794" s="153">
        <v>112</v>
      </c>
      <c r="J794" s="153">
        <v>5</v>
      </c>
      <c r="K794" s="153">
        <v>6</v>
      </c>
      <c r="L794" s="153" t="s">
        <v>274</v>
      </c>
      <c r="M794" s="153" t="str">
        <f t="shared" si="31"/>
        <v>X</v>
      </c>
      <c r="N794" s="153" t="s">
        <v>3404</v>
      </c>
      <c r="O794" s="153" t="s">
        <v>362</v>
      </c>
      <c r="P794" s="153">
        <v>1</v>
      </c>
      <c r="Q794" s="153"/>
      <c r="R794" s="51"/>
      <c r="S794" s="51"/>
      <c r="T794" s="51"/>
    </row>
    <row r="795" spans="1:20" ht="47.25">
      <c r="A795" s="63"/>
      <c r="B795" s="72"/>
      <c r="C795" s="61" t="s">
        <v>3396</v>
      </c>
      <c r="D795" s="72" t="s">
        <v>3405</v>
      </c>
      <c r="E795" s="63" t="s">
        <v>265</v>
      </c>
      <c r="F795" s="73">
        <v>86</v>
      </c>
      <c r="G795" s="64" t="str">
        <f t="shared" si="26"/>
        <v>K</v>
      </c>
      <c r="H795" s="73">
        <v>397</v>
      </c>
      <c r="I795" s="63">
        <v>67</v>
      </c>
      <c r="J795" s="63">
        <v>4</v>
      </c>
      <c r="K795" s="63">
        <v>5</v>
      </c>
      <c r="L795" s="63" t="s">
        <v>274</v>
      </c>
      <c r="M795" s="63" t="str">
        <f t="shared" si="31"/>
        <v>X</v>
      </c>
      <c r="N795" s="63" t="s">
        <v>3406</v>
      </c>
      <c r="O795" s="63" t="s">
        <v>325</v>
      </c>
      <c r="P795" s="63">
        <v>1</v>
      </c>
      <c r="Q795" s="63"/>
      <c r="R795" s="51"/>
      <c r="S795" s="51"/>
      <c r="T795" s="51"/>
    </row>
    <row r="796" spans="1:20" ht="63">
      <c r="A796" s="153"/>
      <c r="B796" s="154"/>
      <c r="C796" s="155" t="s">
        <v>3396</v>
      </c>
      <c r="D796" s="154" t="s">
        <v>3407</v>
      </c>
      <c r="E796" s="153" t="s">
        <v>265</v>
      </c>
      <c r="F796" s="160">
        <v>100</v>
      </c>
      <c r="G796" s="156" t="str">
        <f t="shared" si="26"/>
        <v>K</v>
      </c>
      <c r="H796" s="160">
        <v>477</v>
      </c>
      <c r="I796" s="153">
        <v>98</v>
      </c>
      <c r="J796" s="153">
        <v>0</v>
      </c>
      <c r="K796" s="153">
        <v>5</v>
      </c>
      <c r="L796" s="153" t="s">
        <v>274</v>
      </c>
      <c r="M796" s="153" t="str">
        <f t="shared" si="31"/>
        <v>X</v>
      </c>
      <c r="N796" s="153" t="s">
        <v>3408</v>
      </c>
      <c r="O796" s="153" t="s">
        <v>513</v>
      </c>
      <c r="P796" s="153">
        <v>1</v>
      </c>
      <c r="Q796" s="153"/>
      <c r="R796" s="51"/>
      <c r="S796" s="51"/>
      <c r="T796" s="51"/>
    </row>
    <row r="797" spans="1:20" ht="47.25">
      <c r="A797" s="63"/>
      <c r="B797" s="72"/>
      <c r="C797" s="61" t="s">
        <v>3396</v>
      </c>
      <c r="D797" s="72" t="s">
        <v>3409</v>
      </c>
      <c r="E797" s="63" t="s">
        <v>265</v>
      </c>
      <c r="F797" s="73">
        <v>93</v>
      </c>
      <c r="G797" s="64" t="str">
        <f t="shared" si="26"/>
        <v>K</v>
      </c>
      <c r="H797" s="73">
        <v>424</v>
      </c>
      <c r="I797" s="63">
        <v>83</v>
      </c>
      <c r="J797" s="63">
        <v>3</v>
      </c>
      <c r="K797" s="63">
        <v>3</v>
      </c>
      <c r="L797" s="63" t="s">
        <v>274</v>
      </c>
      <c r="M797" s="63" t="str">
        <f t="shared" si="31"/>
        <v>X</v>
      </c>
      <c r="N797" s="63" t="s">
        <v>3404</v>
      </c>
      <c r="O797" s="63" t="s">
        <v>286</v>
      </c>
      <c r="P797" s="63">
        <v>0</v>
      </c>
      <c r="Q797" s="63"/>
      <c r="R797" s="51"/>
      <c r="S797" s="51"/>
      <c r="T797" s="51"/>
    </row>
    <row r="798" spans="1:20" ht="47.25">
      <c r="A798" s="153"/>
      <c r="B798" s="154"/>
      <c r="C798" s="155" t="s">
        <v>3396</v>
      </c>
      <c r="D798" s="154" t="s">
        <v>3410</v>
      </c>
      <c r="E798" s="153" t="s">
        <v>270</v>
      </c>
      <c r="F798" s="160">
        <v>107</v>
      </c>
      <c r="G798" s="156" t="str">
        <f t="shared" si="26"/>
        <v>K</v>
      </c>
      <c r="H798" s="160">
        <v>413</v>
      </c>
      <c r="I798" s="153">
        <v>41</v>
      </c>
      <c r="J798" s="153">
        <v>6</v>
      </c>
      <c r="K798" s="153">
        <v>3</v>
      </c>
      <c r="L798" s="153" t="s">
        <v>274</v>
      </c>
      <c r="M798" s="153" t="str">
        <f t="shared" si="31"/>
        <v>X</v>
      </c>
      <c r="N798" s="153" t="s">
        <v>3411</v>
      </c>
      <c r="O798" s="153" t="s">
        <v>286</v>
      </c>
      <c r="P798" s="153">
        <v>0</v>
      </c>
      <c r="Q798" s="153"/>
      <c r="R798" s="51"/>
      <c r="S798" s="51"/>
      <c r="T798" s="51"/>
    </row>
    <row r="799" spans="1:20" ht="31.5">
      <c r="A799" s="63"/>
      <c r="B799" s="72"/>
      <c r="C799" s="61" t="s">
        <v>3396</v>
      </c>
      <c r="D799" s="72" t="s">
        <v>3412</v>
      </c>
      <c r="E799" s="63" t="s">
        <v>265</v>
      </c>
      <c r="F799" s="73">
        <v>62</v>
      </c>
      <c r="G799" s="64" t="str">
        <f t="shared" si="26"/>
        <v>K</v>
      </c>
      <c r="H799" s="73">
        <v>270</v>
      </c>
      <c r="I799" s="63">
        <v>61</v>
      </c>
      <c r="J799" s="63">
        <v>3</v>
      </c>
      <c r="K799" s="63">
        <v>1</v>
      </c>
      <c r="L799" s="63" t="s">
        <v>274</v>
      </c>
      <c r="M799" s="63" t="str">
        <f t="shared" si="31"/>
        <v>X</v>
      </c>
      <c r="N799" s="63" t="s">
        <v>3413</v>
      </c>
      <c r="O799" s="63" t="s">
        <v>503</v>
      </c>
      <c r="P799" s="63">
        <v>0</v>
      </c>
      <c r="Q799" s="63"/>
      <c r="R799" s="51"/>
      <c r="S799" s="51"/>
      <c r="T799" s="51"/>
    </row>
    <row r="800" spans="1:20" ht="31.5">
      <c r="A800" s="153"/>
      <c r="B800" s="154"/>
      <c r="C800" s="155" t="s">
        <v>3396</v>
      </c>
      <c r="D800" s="154" t="s">
        <v>3414</v>
      </c>
      <c r="E800" s="153" t="s">
        <v>265</v>
      </c>
      <c r="F800" s="160">
        <v>55</v>
      </c>
      <c r="G800" s="156" t="str">
        <f t="shared" si="26"/>
        <v>K</v>
      </c>
      <c r="H800" s="160">
        <v>259</v>
      </c>
      <c r="I800" s="153">
        <v>55</v>
      </c>
      <c r="J800" s="153">
        <v>1</v>
      </c>
      <c r="K800" s="153">
        <v>2</v>
      </c>
      <c r="L800" s="153" t="s">
        <v>274</v>
      </c>
      <c r="M800" s="153" t="str">
        <f t="shared" si="31"/>
        <v>X</v>
      </c>
      <c r="N800" s="153" t="s">
        <v>3413</v>
      </c>
      <c r="O800" s="153" t="s">
        <v>498</v>
      </c>
      <c r="P800" s="153">
        <v>1</v>
      </c>
      <c r="Q800" s="153"/>
      <c r="R800" s="51"/>
      <c r="S800" s="51"/>
      <c r="T800" s="51"/>
    </row>
    <row r="801" spans="1:20" ht="63">
      <c r="A801" s="63"/>
      <c r="B801" s="72"/>
      <c r="C801" s="61" t="s">
        <v>3396</v>
      </c>
      <c r="D801" s="72" t="s">
        <v>3415</v>
      </c>
      <c r="E801" s="63" t="s">
        <v>265</v>
      </c>
      <c r="F801" s="73">
        <v>91</v>
      </c>
      <c r="G801" s="64" t="str">
        <f t="shared" si="26"/>
        <v>K</v>
      </c>
      <c r="H801" s="73">
        <v>430</v>
      </c>
      <c r="I801" s="63">
        <v>65</v>
      </c>
      <c r="J801" s="63">
        <v>3</v>
      </c>
      <c r="K801" s="63">
        <v>3</v>
      </c>
      <c r="L801" s="63" t="s">
        <v>274</v>
      </c>
      <c r="M801" s="63" t="str">
        <f t="shared" si="31"/>
        <v>X</v>
      </c>
      <c r="N801" s="63" t="s">
        <v>3416</v>
      </c>
      <c r="O801" s="63" t="s">
        <v>400</v>
      </c>
      <c r="P801" s="63">
        <v>0</v>
      </c>
      <c r="Q801" s="63"/>
      <c r="R801" s="51"/>
      <c r="S801" s="51"/>
      <c r="T801" s="51"/>
    </row>
    <row r="802" spans="1:20" ht="47.25">
      <c r="A802" s="153"/>
      <c r="B802" s="154"/>
      <c r="C802" s="155" t="s">
        <v>3396</v>
      </c>
      <c r="D802" s="154" t="s">
        <v>3417</v>
      </c>
      <c r="E802" s="153" t="s">
        <v>265</v>
      </c>
      <c r="F802" s="160">
        <v>75</v>
      </c>
      <c r="G802" s="156" t="str">
        <f t="shared" si="26"/>
        <v>K</v>
      </c>
      <c r="H802" s="160">
        <v>331</v>
      </c>
      <c r="I802" s="153">
        <v>73</v>
      </c>
      <c r="J802" s="153">
        <v>4</v>
      </c>
      <c r="K802" s="153">
        <v>5</v>
      </c>
      <c r="L802" s="153" t="s">
        <v>274</v>
      </c>
      <c r="M802" s="153" t="str">
        <f t="shared" si="31"/>
        <v>X</v>
      </c>
      <c r="N802" s="153" t="s">
        <v>3418</v>
      </c>
      <c r="O802" s="153" t="s">
        <v>377</v>
      </c>
      <c r="P802" s="153">
        <v>0</v>
      </c>
      <c r="Q802" s="153"/>
      <c r="R802" s="51"/>
      <c r="S802" s="51"/>
      <c r="T802" s="51"/>
    </row>
    <row r="803" spans="1:20" ht="47.25">
      <c r="A803" s="63"/>
      <c r="B803" s="72"/>
      <c r="C803" s="61" t="s">
        <v>3396</v>
      </c>
      <c r="D803" s="72" t="s">
        <v>3419</v>
      </c>
      <c r="E803" s="63" t="s">
        <v>270</v>
      </c>
      <c r="F803" s="73">
        <v>170</v>
      </c>
      <c r="G803" s="64" t="str">
        <f t="shared" si="26"/>
        <v>Đ</v>
      </c>
      <c r="H803" s="73">
        <v>696</v>
      </c>
      <c r="I803" s="63">
        <v>120</v>
      </c>
      <c r="J803" s="63">
        <v>3</v>
      </c>
      <c r="K803" s="63">
        <v>1</v>
      </c>
      <c r="L803" s="63" t="s">
        <v>274</v>
      </c>
      <c r="M803" s="63" t="str">
        <f t="shared" si="31"/>
        <v>X</v>
      </c>
      <c r="N803" s="63" t="s">
        <v>3420</v>
      </c>
      <c r="O803" s="63" t="s">
        <v>362</v>
      </c>
      <c r="P803" s="63">
        <v>0</v>
      </c>
      <c r="Q803" s="63"/>
      <c r="R803" s="51"/>
      <c r="S803" s="51"/>
      <c r="T803" s="51"/>
    </row>
    <row r="804" spans="1:20" ht="47.25">
      <c r="A804" s="153"/>
      <c r="B804" s="154"/>
      <c r="C804" s="155" t="s">
        <v>3396</v>
      </c>
      <c r="D804" s="154" t="s">
        <v>3421</v>
      </c>
      <c r="E804" s="153" t="s">
        <v>270</v>
      </c>
      <c r="F804" s="160">
        <v>155</v>
      </c>
      <c r="G804" s="156" t="str">
        <f t="shared" si="26"/>
        <v>Đ</v>
      </c>
      <c r="H804" s="160">
        <v>585</v>
      </c>
      <c r="I804" s="153">
        <v>76</v>
      </c>
      <c r="J804" s="153">
        <v>3</v>
      </c>
      <c r="K804" s="153">
        <v>5</v>
      </c>
      <c r="L804" s="153" t="s">
        <v>367</v>
      </c>
      <c r="M804" s="153" t="str">
        <f t="shared" si="31"/>
        <v>T</v>
      </c>
      <c r="N804" s="153" t="s">
        <v>3422</v>
      </c>
      <c r="O804" s="153" t="s">
        <v>513</v>
      </c>
      <c r="P804" s="153">
        <v>0</v>
      </c>
      <c r="Q804" s="153"/>
      <c r="R804" s="51"/>
      <c r="S804" s="51"/>
      <c r="T804" s="51"/>
    </row>
    <row r="805" spans="1:20" ht="63">
      <c r="A805" s="63"/>
      <c r="B805" s="72"/>
      <c r="C805" s="61" t="s">
        <v>3396</v>
      </c>
      <c r="D805" s="72" t="s">
        <v>3423</v>
      </c>
      <c r="E805" s="63" t="s">
        <v>265</v>
      </c>
      <c r="F805" s="73">
        <v>135</v>
      </c>
      <c r="G805" s="64" t="str">
        <f t="shared" si="26"/>
        <v>K</v>
      </c>
      <c r="H805" s="73">
        <v>580</v>
      </c>
      <c r="I805" s="63">
        <v>86</v>
      </c>
      <c r="J805" s="63">
        <v>3</v>
      </c>
      <c r="K805" s="63">
        <v>1</v>
      </c>
      <c r="L805" s="63" t="s">
        <v>367</v>
      </c>
      <c r="M805" s="63" t="str">
        <f t="shared" si="31"/>
        <v>T</v>
      </c>
      <c r="N805" s="63" t="s">
        <v>3424</v>
      </c>
      <c r="O805" s="63" t="s">
        <v>3425</v>
      </c>
      <c r="P805" s="63">
        <v>0</v>
      </c>
      <c r="Q805" s="63"/>
      <c r="R805" s="51"/>
      <c r="S805" s="51"/>
      <c r="T805" s="51"/>
    </row>
    <row r="806" spans="1:20" ht="47.25">
      <c r="A806" s="153"/>
      <c r="B806" s="154"/>
      <c r="C806" s="155" t="s">
        <v>3396</v>
      </c>
      <c r="D806" s="154" t="s">
        <v>3426</v>
      </c>
      <c r="E806" s="153" t="s">
        <v>265</v>
      </c>
      <c r="F806" s="160">
        <v>95</v>
      </c>
      <c r="G806" s="156" t="str">
        <f t="shared" si="26"/>
        <v>K</v>
      </c>
      <c r="H806" s="160">
        <v>367</v>
      </c>
      <c r="I806" s="153">
        <v>76</v>
      </c>
      <c r="J806" s="153">
        <v>2</v>
      </c>
      <c r="K806" s="153">
        <v>1</v>
      </c>
      <c r="L806" s="153" t="s">
        <v>367</v>
      </c>
      <c r="M806" s="153" t="str">
        <f t="shared" si="31"/>
        <v>T</v>
      </c>
      <c r="N806" s="153" t="s">
        <v>3427</v>
      </c>
      <c r="O806" s="153" t="s">
        <v>286</v>
      </c>
      <c r="P806" s="153">
        <v>0</v>
      </c>
      <c r="Q806" s="153"/>
      <c r="R806" s="51"/>
      <c r="S806" s="51"/>
      <c r="T806" s="51"/>
    </row>
    <row r="807" spans="1:20" ht="47.25">
      <c r="A807" s="63"/>
      <c r="B807" s="72"/>
      <c r="C807" s="61" t="s">
        <v>3396</v>
      </c>
      <c r="D807" s="72" t="s">
        <v>3428</v>
      </c>
      <c r="E807" s="63" t="s">
        <v>265</v>
      </c>
      <c r="F807" s="73">
        <v>90</v>
      </c>
      <c r="G807" s="64" t="str">
        <f t="shared" si="26"/>
        <v>K</v>
      </c>
      <c r="H807" s="73">
        <v>344</v>
      </c>
      <c r="I807" s="63">
        <v>58</v>
      </c>
      <c r="J807" s="63">
        <v>2</v>
      </c>
      <c r="K807" s="63">
        <v>0</v>
      </c>
      <c r="L807" s="63" t="s">
        <v>367</v>
      </c>
      <c r="M807" s="63" t="str">
        <f t="shared" si="31"/>
        <v>T</v>
      </c>
      <c r="N807" s="63" t="s">
        <v>3429</v>
      </c>
      <c r="O807" s="63" t="s">
        <v>305</v>
      </c>
      <c r="P807" s="63">
        <v>0</v>
      </c>
      <c r="Q807" s="63"/>
      <c r="R807" s="51"/>
      <c r="S807" s="51"/>
      <c r="T807" s="51"/>
    </row>
    <row r="808" spans="1:20" ht="63">
      <c r="A808" s="153"/>
      <c r="B808" s="154"/>
      <c r="C808" s="155" t="s">
        <v>3396</v>
      </c>
      <c r="D808" s="154" t="s">
        <v>3430</v>
      </c>
      <c r="E808" s="153" t="s">
        <v>265</v>
      </c>
      <c r="F808" s="160">
        <v>94</v>
      </c>
      <c r="G808" s="156" t="str">
        <f t="shared" si="26"/>
        <v>K</v>
      </c>
      <c r="H808" s="160">
        <v>415</v>
      </c>
      <c r="I808" s="153">
        <v>73</v>
      </c>
      <c r="J808" s="153">
        <v>1</v>
      </c>
      <c r="K808" s="153">
        <v>4</v>
      </c>
      <c r="L808" s="153" t="s">
        <v>274</v>
      </c>
      <c r="M808" s="153" t="str">
        <f t="shared" si="31"/>
        <v>X</v>
      </c>
      <c r="N808" s="153" t="s">
        <v>3431</v>
      </c>
      <c r="O808" s="153" t="s">
        <v>377</v>
      </c>
      <c r="P808" s="153">
        <v>0</v>
      </c>
      <c r="Q808" s="153"/>
      <c r="R808" s="51"/>
      <c r="S808" s="51"/>
      <c r="T808" s="51"/>
    </row>
    <row r="809" spans="1:20" ht="63">
      <c r="A809" s="63"/>
      <c r="B809" s="72"/>
      <c r="C809" s="61" t="s">
        <v>3396</v>
      </c>
      <c r="D809" s="72" t="s">
        <v>3432</v>
      </c>
      <c r="E809" s="63" t="s">
        <v>265</v>
      </c>
      <c r="F809" s="73">
        <v>94</v>
      </c>
      <c r="G809" s="64" t="str">
        <f t="shared" si="26"/>
        <v>K</v>
      </c>
      <c r="H809" s="73">
        <v>386</v>
      </c>
      <c r="I809" s="63">
        <v>50</v>
      </c>
      <c r="J809" s="63">
        <v>3</v>
      </c>
      <c r="K809" s="63">
        <v>1</v>
      </c>
      <c r="L809" s="63" t="s">
        <v>367</v>
      </c>
      <c r="M809" s="63" t="str">
        <f t="shared" si="31"/>
        <v>T</v>
      </c>
      <c r="N809" s="63" t="s">
        <v>3433</v>
      </c>
      <c r="O809" s="63" t="s">
        <v>377</v>
      </c>
      <c r="P809" s="63">
        <v>0</v>
      </c>
      <c r="Q809" s="63"/>
      <c r="R809" s="51"/>
      <c r="S809" s="51"/>
      <c r="T809" s="51"/>
    </row>
    <row r="810" spans="1:20" ht="47.25">
      <c r="A810" s="153"/>
      <c r="B810" s="154"/>
      <c r="C810" s="155" t="s">
        <v>3396</v>
      </c>
      <c r="D810" s="154" t="s">
        <v>3434</v>
      </c>
      <c r="E810" s="153" t="s">
        <v>265</v>
      </c>
      <c r="F810" s="160">
        <v>83</v>
      </c>
      <c r="G810" s="156" t="str">
        <f t="shared" si="26"/>
        <v>K</v>
      </c>
      <c r="H810" s="160">
        <v>312</v>
      </c>
      <c r="I810" s="153">
        <v>75</v>
      </c>
      <c r="J810" s="153">
        <v>2</v>
      </c>
      <c r="K810" s="153">
        <v>3</v>
      </c>
      <c r="L810" s="153" t="s">
        <v>367</v>
      </c>
      <c r="M810" s="153" t="str">
        <f t="shared" si="31"/>
        <v>T</v>
      </c>
      <c r="N810" s="153" t="s">
        <v>3435</v>
      </c>
      <c r="O810" s="153" t="s">
        <v>268</v>
      </c>
      <c r="P810" s="153">
        <v>0</v>
      </c>
      <c r="Q810" s="153"/>
      <c r="R810" s="51"/>
      <c r="S810" s="51"/>
      <c r="T810" s="51"/>
    </row>
    <row r="811" spans="1:20" ht="63">
      <c r="A811" s="63"/>
      <c r="B811" s="72"/>
      <c r="C811" s="61" t="s">
        <v>3396</v>
      </c>
      <c r="D811" s="72" t="s">
        <v>2061</v>
      </c>
      <c r="E811" s="63" t="s">
        <v>265</v>
      </c>
      <c r="F811" s="73">
        <v>90</v>
      </c>
      <c r="G811" s="64" t="str">
        <f t="shared" si="26"/>
        <v>K</v>
      </c>
      <c r="H811" s="73">
        <v>361</v>
      </c>
      <c r="I811" s="63">
        <v>80</v>
      </c>
      <c r="J811" s="63">
        <v>3</v>
      </c>
      <c r="K811" s="63">
        <v>4</v>
      </c>
      <c r="L811" s="63" t="s">
        <v>274</v>
      </c>
      <c r="M811" s="63" t="str">
        <f t="shared" si="31"/>
        <v>X</v>
      </c>
      <c r="N811" s="63" t="s">
        <v>3436</v>
      </c>
      <c r="O811" s="63" t="s">
        <v>286</v>
      </c>
      <c r="P811" s="63">
        <v>0</v>
      </c>
      <c r="Q811" s="63"/>
      <c r="R811" s="51"/>
      <c r="S811" s="51"/>
      <c r="T811" s="51"/>
    </row>
    <row r="812" spans="1:20" ht="47.25">
      <c r="A812" s="153"/>
      <c r="B812" s="154"/>
      <c r="C812" s="155" t="s">
        <v>3396</v>
      </c>
      <c r="D812" s="154" t="s">
        <v>3437</v>
      </c>
      <c r="E812" s="153" t="s">
        <v>265</v>
      </c>
      <c r="F812" s="160">
        <v>102</v>
      </c>
      <c r="G812" s="156" t="str">
        <f t="shared" si="26"/>
        <v>K</v>
      </c>
      <c r="H812" s="160">
        <v>442</v>
      </c>
      <c r="I812" s="153">
        <v>83</v>
      </c>
      <c r="J812" s="153">
        <v>2</v>
      </c>
      <c r="K812" s="153">
        <v>2</v>
      </c>
      <c r="L812" s="153" t="s">
        <v>274</v>
      </c>
      <c r="M812" s="153" t="str">
        <f t="shared" si="31"/>
        <v>X</v>
      </c>
      <c r="N812" s="153" t="s">
        <v>3438</v>
      </c>
      <c r="O812" s="153" t="s">
        <v>309</v>
      </c>
      <c r="P812" s="153">
        <v>0</v>
      </c>
      <c r="Q812" s="153"/>
      <c r="R812" s="51"/>
      <c r="S812" s="51"/>
      <c r="T812" s="51"/>
    </row>
    <row r="813" spans="1:20" ht="47.25">
      <c r="A813" s="63"/>
      <c r="B813" s="72"/>
      <c r="C813" s="61" t="s">
        <v>3396</v>
      </c>
      <c r="D813" s="72" t="s">
        <v>3439</v>
      </c>
      <c r="E813" s="63" t="s">
        <v>265</v>
      </c>
      <c r="F813" s="73">
        <v>111</v>
      </c>
      <c r="G813" s="64" t="str">
        <f t="shared" si="26"/>
        <v>K</v>
      </c>
      <c r="H813" s="73">
        <v>406</v>
      </c>
      <c r="I813" s="63">
        <v>63</v>
      </c>
      <c r="J813" s="63">
        <v>3</v>
      </c>
      <c r="K813" s="63">
        <v>2</v>
      </c>
      <c r="L813" s="63" t="s">
        <v>274</v>
      </c>
      <c r="M813" s="63" t="str">
        <f t="shared" si="31"/>
        <v>X</v>
      </c>
      <c r="N813" s="63" t="s">
        <v>486</v>
      </c>
      <c r="O813" s="63" t="s">
        <v>305</v>
      </c>
      <c r="P813" s="63">
        <v>0</v>
      </c>
      <c r="Q813" s="63"/>
      <c r="R813" s="51"/>
      <c r="S813" s="51"/>
      <c r="T813" s="51"/>
    </row>
    <row r="814" spans="1:20" ht="47.25">
      <c r="A814" s="153"/>
      <c r="B814" s="154"/>
      <c r="C814" s="155" t="s">
        <v>3396</v>
      </c>
      <c r="D814" s="154" t="s">
        <v>3440</v>
      </c>
      <c r="E814" s="153" t="s">
        <v>265</v>
      </c>
      <c r="F814" s="160">
        <v>77</v>
      </c>
      <c r="G814" s="156" t="str">
        <f t="shared" si="26"/>
        <v>K</v>
      </c>
      <c r="H814" s="160">
        <v>291</v>
      </c>
      <c r="I814" s="153">
        <v>65</v>
      </c>
      <c r="J814" s="153">
        <v>0</v>
      </c>
      <c r="K814" s="153">
        <v>7</v>
      </c>
      <c r="L814" s="153" t="s">
        <v>274</v>
      </c>
      <c r="M814" s="153" t="str">
        <f t="shared" si="31"/>
        <v>X</v>
      </c>
      <c r="N814" s="153" t="s">
        <v>3404</v>
      </c>
      <c r="O814" s="153" t="s">
        <v>305</v>
      </c>
      <c r="P814" s="153">
        <v>0</v>
      </c>
      <c r="Q814" s="153"/>
      <c r="R814" s="51"/>
      <c r="S814" s="51"/>
      <c r="T814" s="51"/>
    </row>
    <row r="815" spans="1:20" ht="47.25">
      <c r="A815" s="63"/>
      <c r="B815" s="72"/>
      <c r="C815" s="61" t="s">
        <v>3396</v>
      </c>
      <c r="D815" s="72" t="s">
        <v>3441</v>
      </c>
      <c r="E815" s="63" t="s">
        <v>270</v>
      </c>
      <c r="F815" s="73">
        <v>138</v>
      </c>
      <c r="G815" s="64" t="str">
        <f t="shared" si="26"/>
        <v>K</v>
      </c>
      <c r="H815" s="73">
        <v>558</v>
      </c>
      <c r="I815" s="63">
        <v>128</v>
      </c>
      <c r="J815" s="63">
        <v>3</v>
      </c>
      <c r="K815" s="63">
        <v>4</v>
      </c>
      <c r="L815" s="63" t="s">
        <v>274</v>
      </c>
      <c r="M815" s="63" t="str">
        <f t="shared" si="31"/>
        <v>X</v>
      </c>
      <c r="N815" s="63" t="s">
        <v>3400</v>
      </c>
      <c r="O815" s="63" t="s">
        <v>305</v>
      </c>
      <c r="P815" s="63">
        <v>0</v>
      </c>
      <c r="Q815" s="63"/>
      <c r="R815" s="51"/>
      <c r="S815" s="51"/>
      <c r="T815" s="51"/>
    </row>
    <row r="816" spans="1:20" ht="47.25">
      <c r="A816" s="153"/>
      <c r="B816" s="154"/>
      <c r="C816" s="155" t="s">
        <v>3396</v>
      </c>
      <c r="D816" s="154" t="s">
        <v>3442</v>
      </c>
      <c r="E816" s="153" t="s">
        <v>300</v>
      </c>
      <c r="F816" s="160">
        <v>68</v>
      </c>
      <c r="G816" s="156" t="str">
        <f t="shared" si="26"/>
        <v>K</v>
      </c>
      <c r="H816" s="160">
        <v>264</v>
      </c>
      <c r="I816" s="153">
        <v>40</v>
      </c>
      <c r="J816" s="153">
        <v>1</v>
      </c>
      <c r="K816" s="153">
        <v>4</v>
      </c>
      <c r="L816" s="153" t="s">
        <v>274</v>
      </c>
      <c r="M816" s="153" t="str">
        <f t="shared" si="31"/>
        <v>X</v>
      </c>
      <c r="N816" s="153" t="s">
        <v>3443</v>
      </c>
      <c r="O816" s="153" t="s">
        <v>309</v>
      </c>
      <c r="P816" s="153">
        <v>0</v>
      </c>
      <c r="Q816" s="153"/>
      <c r="R816" s="51"/>
      <c r="S816" s="51"/>
      <c r="T816" s="51"/>
    </row>
    <row r="817" spans="1:20" ht="78.75">
      <c r="A817" s="59">
        <f>IF(LEN(B817)=0,"",SUBTOTAL(3,$B$3:B817))</f>
        <v>26</v>
      </c>
      <c r="B817" s="60" t="s">
        <v>3444</v>
      </c>
      <c r="C817" s="61" t="s">
        <v>3444</v>
      </c>
      <c r="D817" s="72" t="s">
        <v>3445</v>
      </c>
      <c r="E817" s="63" t="s">
        <v>265</v>
      </c>
      <c r="F817" s="73">
        <v>136</v>
      </c>
      <c r="G817" s="64" t="str">
        <f t="shared" si="26"/>
        <v>K</v>
      </c>
      <c r="H817" s="73">
        <v>570</v>
      </c>
      <c r="I817" s="63">
        <v>1</v>
      </c>
      <c r="J817" s="63">
        <v>2</v>
      </c>
      <c r="K817" s="63">
        <v>4</v>
      </c>
      <c r="L817" s="63" t="s">
        <v>351</v>
      </c>
      <c r="M817" s="63" t="str">
        <f t="shared" si="31"/>
        <v>X</v>
      </c>
      <c r="N817" s="63" t="s">
        <v>3446</v>
      </c>
      <c r="O817" s="63" t="s">
        <v>286</v>
      </c>
      <c r="P817" s="63">
        <v>0</v>
      </c>
      <c r="Q817" s="63"/>
      <c r="R817" s="51"/>
      <c r="S817" s="51"/>
      <c r="T817" s="51"/>
    </row>
    <row r="818" spans="1:20" ht="94.5">
      <c r="A818" s="153"/>
      <c r="B818" s="154"/>
      <c r="C818" s="155" t="s">
        <v>3444</v>
      </c>
      <c r="D818" s="154" t="s">
        <v>3447</v>
      </c>
      <c r="E818" s="153" t="s">
        <v>265</v>
      </c>
      <c r="F818" s="160">
        <v>150</v>
      </c>
      <c r="G818" s="156" t="str">
        <f t="shared" si="26"/>
        <v>Đ</v>
      </c>
      <c r="H818" s="160">
        <v>753</v>
      </c>
      <c r="I818" s="153">
        <v>2</v>
      </c>
      <c r="J818" s="153">
        <v>0</v>
      </c>
      <c r="K818" s="153">
        <v>0</v>
      </c>
      <c r="L818" s="153" t="s">
        <v>274</v>
      </c>
      <c r="M818" s="153" t="str">
        <f t="shared" si="31"/>
        <v>X</v>
      </c>
      <c r="N818" s="153" t="s">
        <v>3448</v>
      </c>
      <c r="O818" s="153" t="s">
        <v>268</v>
      </c>
      <c r="P818" s="153">
        <v>0</v>
      </c>
      <c r="Q818" s="153"/>
      <c r="R818" s="51"/>
      <c r="S818" s="51"/>
      <c r="T818" s="51"/>
    </row>
    <row r="819" spans="1:20" ht="47.25">
      <c r="A819" s="63"/>
      <c r="B819" s="72"/>
      <c r="C819" s="61" t="s">
        <v>3444</v>
      </c>
      <c r="D819" s="72" t="s">
        <v>3281</v>
      </c>
      <c r="E819" s="63" t="s">
        <v>265</v>
      </c>
      <c r="F819" s="73">
        <v>106</v>
      </c>
      <c r="G819" s="64" t="str">
        <f t="shared" si="26"/>
        <v>K</v>
      </c>
      <c r="H819" s="73">
        <v>456</v>
      </c>
      <c r="I819" s="63">
        <v>10</v>
      </c>
      <c r="J819" s="63">
        <v>1</v>
      </c>
      <c r="K819" s="63">
        <v>1</v>
      </c>
      <c r="L819" s="63" t="s">
        <v>279</v>
      </c>
      <c r="M819" s="63" t="str">
        <f t="shared" si="31"/>
        <v>X</v>
      </c>
      <c r="N819" s="63" t="s">
        <v>3449</v>
      </c>
      <c r="O819" s="63" t="s">
        <v>353</v>
      </c>
      <c r="P819" s="63">
        <v>0</v>
      </c>
      <c r="Q819" s="63"/>
      <c r="R819" s="51"/>
      <c r="S819" s="51"/>
      <c r="T819" s="51"/>
    </row>
    <row r="820" spans="1:20" ht="63">
      <c r="A820" s="153"/>
      <c r="B820" s="154"/>
      <c r="C820" s="155" t="s">
        <v>3444</v>
      </c>
      <c r="D820" s="154" t="s">
        <v>3450</v>
      </c>
      <c r="E820" s="153" t="s">
        <v>265</v>
      </c>
      <c r="F820" s="160">
        <v>129</v>
      </c>
      <c r="G820" s="156" t="str">
        <f t="shared" si="26"/>
        <v>K</v>
      </c>
      <c r="H820" s="160">
        <v>538</v>
      </c>
      <c r="I820" s="153">
        <v>1</v>
      </c>
      <c r="J820" s="153">
        <v>1</v>
      </c>
      <c r="K820" s="153">
        <v>3</v>
      </c>
      <c r="L820" s="153" t="s">
        <v>301</v>
      </c>
      <c r="M820" s="153" t="str">
        <f t="shared" si="31"/>
        <v>X</v>
      </c>
      <c r="N820" s="153" t="s">
        <v>3451</v>
      </c>
      <c r="O820" s="153" t="s">
        <v>309</v>
      </c>
      <c r="P820" s="153">
        <v>0</v>
      </c>
      <c r="Q820" s="153"/>
      <c r="R820" s="51"/>
      <c r="S820" s="51"/>
      <c r="T820" s="51"/>
    </row>
    <row r="821" spans="1:20" ht="94.5">
      <c r="A821" s="63"/>
      <c r="B821" s="72"/>
      <c r="C821" s="61" t="s">
        <v>3444</v>
      </c>
      <c r="D821" s="72" t="s">
        <v>3452</v>
      </c>
      <c r="E821" s="63" t="s">
        <v>265</v>
      </c>
      <c r="F821" s="73">
        <v>129</v>
      </c>
      <c r="G821" s="64" t="str">
        <f t="shared" si="26"/>
        <v>K</v>
      </c>
      <c r="H821" s="73">
        <v>607</v>
      </c>
      <c r="I821" s="63">
        <v>13</v>
      </c>
      <c r="J821" s="63">
        <v>2</v>
      </c>
      <c r="K821" s="63">
        <v>1</v>
      </c>
      <c r="L821" s="63" t="s">
        <v>311</v>
      </c>
      <c r="M821" s="63" t="str">
        <f t="shared" si="31"/>
        <v>X</v>
      </c>
      <c r="N821" s="63" t="s">
        <v>3453</v>
      </c>
      <c r="O821" s="63" t="s">
        <v>410</v>
      </c>
      <c r="P821" s="63">
        <v>0</v>
      </c>
      <c r="Q821" s="63"/>
      <c r="R821" s="51"/>
      <c r="S821" s="51"/>
      <c r="T821" s="51"/>
    </row>
    <row r="822" spans="1:20" ht="63">
      <c r="A822" s="153"/>
      <c r="B822" s="154"/>
      <c r="C822" s="155" t="s">
        <v>3444</v>
      </c>
      <c r="D822" s="154" t="s">
        <v>3454</v>
      </c>
      <c r="E822" s="153" t="s">
        <v>300</v>
      </c>
      <c r="F822" s="160">
        <v>84</v>
      </c>
      <c r="G822" s="156" t="str">
        <f t="shared" si="26"/>
        <v>K</v>
      </c>
      <c r="H822" s="160">
        <v>342</v>
      </c>
      <c r="I822" s="153">
        <v>2</v>
      </c>
      <c r="J822" s="153">
        <v>2</v>
      </c>
      <c r="K822" s="153">
        <v>0</v>
      </c>
      <c r="L822" s="153" t="s">
        <v>311</v>
      </c>
      <c r="M822" s="153" t="str">
        <f t="shared" si="31"/>
        <v>X</v>
      </c>
      <c r="N822" s="153" t="s">
        <v>3455</v>
      </c>
      <c r="O822" s="153" t="s">
        <v>309</v>
      </c>
      <c r="P822" s="153">
        <v>0</v>
      </c>
      <c r="Q822" s="153"/>
      <c r="R822" s="51"/>
      <c r="S822" s="51"/>
      <c r="T822" s="51"/>
    </row>
    <row r="823" spans="1:20" ht="63">
      <c r="A823" s="63"/>
      <c r="B823" s="72"/>
      <c r="C823" s="61" t="s">
        <v>3444</v>
      </c>
      <c r="D823" s="72" t="s">
        <v>3456</v>
      </c>
      <c r="E823" s="63" t="s">
        <v>300</v>
      </c>
      <c r="F823" s="73">
        <v>75</v>
      </c>
      <c r="G823" s="64" t="str">
        <f t="shared" si="26"/>
        <v>K</v>
      </c>
      <c r="H823" s="73">
        <v>316</v>
      </c>
      <c r="I823" s="63">
        <v>1</v>
      </c>
      <c r="J823" s="63">
        <v>0</v>
      </c>
      <c r="K823" s="63">
        <v>1</v>
      </c>
      <c r="L823" s="63" t="s">
        <v>311</v>
      </c>
      <c r="M823" s="63" t="str">
        <f t="shared" si="31"/>
        <v>X</v>
      </c>
      <c r="N823" s="63" t="s">
        <v>3457</v>
      </c>
      <c r="O823" s="63" t="s">
        <v>309</v>
      </c>
      <c r="P823" s="63">
        <v>0</v>
      </c>
      <c r="Q823" s="63"/>
      <c r="R823" s="51"/>
      <c r="S823" s="51"/>
      <c r="T823" s="51"/>
    </row>
    <row r="824" spans="1:20" ht="63">
      <c r="A824" s="153"/>
      <c r="B824" s="154"/>
      <c r="C824" s="155" t="s">
        <v>3444</v>
      </c>
      <c r="D824" s="154" t="s">
        <v>3458</v>
      </c>
      <c r="E824" s="153" t="s">
        <v>300</v>
      </c>
      <c r="F824" s="160">
        <v>88</v>
      </c>
      <c r="G824" s="156" t="str">
        <f t="shared" si="26"/>
        <v>K</v>
      </c>
      <c r="H824" s="160">
        <v>350</v>
      </c>
      <c r="I824" s="153">
        <v>4</v>
      </c>
      <c r="J824" s="153">
        <v>1</v>
      </c>
      <c r="K824" s="153">
        <v>1</v>
      </c>
      <c r="L824" s="153" t="s">
        <v>274</v>
      </c>
      <c r="M824" s="153" t="str">
        <f t="shared" si="31"/>
        <v>X</v>
      </c>
      <c r="N824" s="153" t="s">
        <v>3459</v>
      </c>
      <c r="O824" s="153" t="s">
        <v>353</v>
      </c>
      <c r="P824" s="153">
        <v>0</v>
      </c>
      <c r="Q824" s="153"/>
      <c r="R824" s="51"/>
      <c r="S824" s="51"/>
      <c r="T824" s="51"/>
    </row>
    <row r="825" spans="1:20" ht="31.5">
      <c r="A825" s="63"/>
      <c r="B825" s="72"/>
      <c r="C825" s="61" t="s">
        <v>3444</v>
      </c>
      <c r="D825" s="72" t="s">
        <v>3460</v>
      </c>
      <c r="E825" s="63" t="s">
        <v>300</v>
      </c>
      <c r="F825" s="73">
        <v>103</v>
      </c>
      <c r="G825" s="64" t="str">
        <f t="shared" si="26"/>
        <v>K</v>
      </c>
      <c r="H825" s="73">
        <v>495</v>
      </c>
      <c r="I825" s="63">
        <v>2</v>
      </c>
      <c r="J825" s="63">
        <v>1</v>
      </c>
      <c r="K825" s="63">
        <v>0</v>
      </c>
      <c r="L825" s="63" t="s">
        <v>351</v>
      </c>
      <c r="M825" s="63" t="str">
        <f t="shared" si="31"/>
        <v>X</v>
      </c>
      <c r="N825" s="63" t="s">
        <v>3461</v>
      </c>
      <c r="O825" s="63" t="s">
        <v>305</v>
      </c>
      <c r="P825" s="63">
        <v>0</v>
      </c>
      <c r="Q825" s="63"/>
      <c r="R825" s="51"/>
      <c r="S825" s="51"/>
      <c r="T825" s="51"/>
    </row>
    <row r="826" spans="1:20" ht="31.5">
      <c r="A826" s="153"/>
      <c r="B826" s="154"/>
      <c r="C826" s="155" t="s">
        <v>3444</v>
      </c>
      <c r="D826" s="154" t="s">
        <v>3462</v>
      </c>
      <c r="E826" s="153" t="s">
        <v>300</v>
      </c>
      <c r="F826" s="160">
        <v>76</v>
      </c>
      <c r="G826" s="156" t="str">
        <f t="shared" si="26"/>
        <v>K</v>
      </c>
      <c r="H826" s="160">
        <v>351</v>
      </c>
      <c r="I826" s="153">
        <v>0</v>
      </c>
      <c r="J826" s="153">
        <v>2</v>
      </c>
      <c r="K826" s="153">
        <v>0</v>
      </c>
      <c r="L826" s="153" t="s">
        <v>351</v>
      </c>
      <c r="M826" s="153" t="str">
        <f t="shared" si="31"/>
        <v>X</v>
      </c>
      <c r="N826" s="153" t="s">
        <v>3463</v>
      </c>
      <c r="O826" s="153" t="s">
        <v>442</v>
      </c>
      <c r="P826" s="153">
        <v>0</v>
      </c>
      <c r="Q826" s="153"/>
      <c r="R826" s="51"/>
      <c r="S826" s="51"/>
      <c r="T826" s="51"/>
    </row>
    <row r="827" spans="1:20" ht="126">
      <c r="A827" s="63"/>
      <c r="B827" s="72"/>
      <c r="C827" s="61" t="s">
        <v>3444</v>
      </c>
      <c r="D827" s="72" t="s">
        <v>3464</v>
      </c>
      <c r="E827" s="63" t="s">
        <v>300</v>
      </c>
      <c r="F827" s="73">
        <v>106</v>
      </c>
      <c r="G827" s="64" t="str">
        <f t="shared" si="26"/>
        <v>K</v>
      </c>
      <c r="H827" s="73">
        <v>593</v>
      </c>
      <c r="I827" s="63">
        <v>3</v>
      </c>
      <c r="J827" s="63">
        <v>0</v>
      </c>
      <c r="K827" s="63">
        <v>1</v>
      </c>
      <c r="L827" s="63" t="s">
        <v>274</v>
      </c>
      <c r="M827" s="63" t="str">
        <f t="shared" si="31"/>
        <v>X</v>
      </c>
      <c r="N827" s="63" t="s">
        <v>3465</v>
      </c>
      <c r="O827" s="63" t="s">
        <v>442</v>
      </c>
      <c r="P827" s="63">
        <v>0</v>
      </c>
      <c r="Q827" s="63"/>
      <c r="R827" s="51"/>
      <c r="S827" s="51"/>
      <c r="T827" s="51"/>
    </row>
    <row r="828" spans="1:20" ht="63">
      <c r="A828" s="153"/>
      <c r="B828" s="154"/>
      <c r="C828" s="155" t="s">
        <v>3444</v>
      </c>
      <c r="D828" s="154" t="s">
        <v>3466</v>
      </c>
      <c r="E828" s="153" t="s">
        <v>300</v>
      </c>
      <c r="F828" s="160">
        <v>85</v>
      </c>
      <c r="G828" s="156" t="str">
        <f t="shared" si="26"/>
        <v>K</v>
      </c>
      <c r="H828" s="160">
        <v>675</v>
      </c>
      <c r="I828" s="153">
        <v>3</v>
      </c>
      <c r="J828" s="153">
        <v>0</v>
      </c>
      <c r="K828" s="153">
        <v>5</v>
      </c>
      <c r="L828" s="153" t="s">
        <v>318</v>
      </c>
      <c r="M828" s="153" t="str">
        <f t="shared" si="31"/>
        <v>X</v>
      </c>
      <c r="N828" s="153" t="s">
        <v>3467</v>
      </c>
      <c r="O828" s="153" t="s">
        <v>362</v>
      </c>
      <c r="P828" s="153">
        <v>0</v>
      </c>
      <c r="Q828" s="153"/>
      <c r="R828" s="51"/>
      <c r="S828" s="51"/>
      <c r="T828" s="51"/>
    </row>
    <row r="829" spans="1:20" ht="94.5">
      <c r="A829" s="63"/>
      <c r="B829" s="72"/>
      <c r="C829" s="61" t="s">
        <v>3444</v>
      </c>
      <c r="D829" s="72" t="s">
        <v>3468</v>
      </c>
      <c r="E829" s="63" t="s">
        <v>300</v>
      </c>
      <c r="F829" s="73">
        <v>142</v>
      </c>
      <c r="G829" s="64" t="str">
        <f t="shared" si="26"/>
        <v>K</v>
      </c>
      <c r="H829" s="73">
        <v>660</v>
      </c>
      <c r="I829" s="63">
        <v>0</v>
      </c>
      <c r="J829" s="63">
        <v>1</v>
      </c>
      <c r="K829" s="63">
        <v>4</v>
      </c>
      <c r="L829" s="63" t="s">
        <v>318</v>
      </c>
      <c r="M829" s="63" t="str">
        <f t="shared" si="31"/>
        <v>X</v>
      </c>
      <c r="N829" s="63" t="s">
        <v>3469</v>
      </c>
      <c r="O829" s="63" t="s">
        <v>362</v>
      </c>
      <c r="P829" s="63">
        <v>0</v>
      </c>
      <c r="Q829" s="63"/>
      <c r="R829" s="51"/>
      <c r="S829" s="51"/>
      <c r="T829" s="51"/>
    </row>
    <row r="830" spans="1:20" ht="63">
      <c r="A830" s="153"/>
      <c r="B830" s="154"/>
      <c r="C830" s="155" t="s">
        <v>3444</v>
      </c>
      <c r="D830" s="154" t="s">
        <v>3470</v>
      </c>
      <c r="E830" s="153" t="s">
        <v>265</v>
      </c>
      <c r="F830" s="160">
        <v>179</v>
      </c>
      <c r="G830" s="156" t="str">
        <f t="shared" si="26"/>
        <v>Đ</v>
      </c>
      <c r="H830" s="160">
        <v>774</v>
      </c>
      <c r="I830" s="153">
        <v>2</v>
      </c>
      <c r="J830" s="153">
        <v>1</v>
      </c>
      <c r="K830" s="153">
        <v>0</v>
      </c>
      <c r="L830" s="153" t="s">
        <v>765</v>
      </c>
      <c r="M830" s="153" t="str">
        <f t="shared" si="31"/>
        <v>X</v>
      </c>
      <c r="N830" s="153" t="s">
        <v>3471</v>
      </c>
      <c r="O830" s="153" t="s">
        <v>419</v>
      </c>
      <c r="P830" s="153">
        <v>0</v>
      </c>
      <c r="Q830" s="153"/>
      <c r="R830" s="51"/>
      <c r="S830" s="51"/>
      <c r="T830" s="51"/>
    </row>
    <row r="831" spans="1:20" ht="110.25">
      <c r="A831" s="63"/>
      <c r="B831" s="72"/>
      <c r="C831" s="61" t="s">
        <v>3444</v>
      </c>
      <c r="D831" s="72" t="s">
        <v>3472</v>
      </c>
      <c r="E831" s="63" t="s">
        <v>265</v>
      </c>
      <c r="F831" s="73">
        <v>143</v>
      </c>
      <c r="G831" s="64" t="str">
        <f t="shared" si="26"/>
        <v>K</v>
      </c>
      <c r="H831" s="73">
        <v>671</v>
      </c>
      <c r="I831" s="63">
        <v>12</v>
      </c>
      <c r="J831" s="63">
        <v>1</v>
      </c>
      <c r="K831" s="63">
        <v>0</v>
      </c>
      <c r="L831" s="63" t="s">
        <v>301</v>
      </c>
      <c r="M831" s="63" t="str">
        <f t="shared" si="31"/>
        <v>X</v>
      </c>
      <c r="N831" s="63" t="s">
        <v>3473</v>
      </c>
      <c r="O831" s="63" t="s">
        <v>412</v>
      </c>
      <c r="P831" s="63">
        <v>0</v>
      </c>
      <c r="Q831" s="63"/>
      <c r="R831" s="51"/>
      <c r="S831" s="51"/>
      <c r="T831" s="51"/>
    </row>
    <row r="832" spans="1:20" ht="31.5">
      <c r="A832" s="153"/>
      <c r="B832" s="154"/>
      <c r="C832" s="155" t="s">
        <v>3444</v>
      </c>
      <c r="D832" s="154" t="s">
        <v>3474</v>
      </c>
      <c r="E832" s="153" t="s">
        <v>265</v>
      </c>
      <c r="F832" s="160">
        <v>138</v>
      </c>
      <c r="G832" s="156" t="str">
        <f t="shared" si="26"/>
        <v>K</v>
      </c>
      <c r="H832" s="160">
        <v>633</v>
      </c>
      <c r="I832" s="153">
        <v>15</v>
      </c>
      <c r="J832" s="153">
        <v>2</v>
      </c>
      <c r="K832" s="153">
        <v>0</v>
      </c>
      <c r="L832" s="153" t="s">
        <v>301</v>
      </c>
      <c r="M832" s="153" t="str">
        <f t="shared" si="31"/>
        <v>X</v>
      </c>
      <c r="N832" s="153" t="s">
        <v>3475</v>
      </c>
      <c r="O832" s="153" t="s">
        <v>353</v>
      </c>
      <c r="P832" s="153">
        <v>0</v>
      </c>
      <c r="Q832" s="153"/>
      <c r="R832" s="51"/>
      <c r="S832" s="51"/>
      <c r="T832" s="51"/>
    </row>
    <row r="833" spans="1:20" ht="63">
      <c r="A833" s="63"/>
      <c r="B833" s="72"/>
      <c r="C833" s="61" t="s">
        <v>3444</v>
      </c>
      <c r="D833" s="72" t="s">
        <v>3476</v>
      </c>
      <c r="E833" s="63" t="s">
        <v>265</v>
      </c>
      <c r="F833" s="73">
        <v>145</v>
      </c>
      <c r="G833" s="64" t="str">
        <f t="shared" si="26"/>
        <v>K</v>
      </c>
      <c r="H833" s="73">
        <v>725</v>
      </c>
      <c r="I833" s="63">
        <v>11</v>
      </c>
      <c r="J833" s="63">
        <v>0</v>
      </c>
      <c r="K833" s="63">
        <v>0</v>
      </c>
      <c r="L833" s="63" t="s">
        <v>301</v>
      </c>
      <c r="M833" s="63" t="str">
        <f t="shared" si="31"/>
        <v>X</v>
      </c>
      <c r="N833" s="63" t="s">
        <v>3477</v>
      </c>
      <c r="O833" s="63" t="s">
        <v>353</v>
      </c>
      <c r="P833" s="63">
        <v>0</v>
      </c>
      <c r="Q833" s="63"/>
      <c r="R833" s="51"/>
      <c r="S833" s="51"/>
      <c r="T833" s="51"/>
    </row>
    <row r="834" spans="1:20" ht="47.25">
      <c r="A834" s="153"/>
      <c r="B834" s="154"/>
      <c r="C834" s="155" t="s">
        <v>3444</v>
      </c>
      <c r="D834" s="154" t="s">
        <v>3478</v>
      </c>
      <c r="E834" s="153" t="s">
        <v>300</v>
      </c>
      <c r="F834" s="160">
        <v>77</v>
      </c>
      <c r="G834" s="156" t="str">
        <f t="shared" si="26"/>
        <v>K</v>
      </c>
      <c r="H834" s="160">
        <v>292</v>
      </c>
      <c r="I834" s="153">
        <v>5</v>
      </c>
      <c r="J834" s="153">
        <v>0</v>
      </c>
      <c r="K834" s="153">
        <v>1</v>
      </c>
      <c r="L834" s="153" t="s">
        <v>301</v>
      </c>
      <c r="M834" s="153" t="str">
        <f t="shared" si="31"/>
        <v>X</v>
      </c>
      <c r="N834" s="153" t="s">
        <v>3479</v>
      </c>
      <c r="O834" s="153" t="s">
        <v>339</v>
      </c>
      <c r="P834" s="153">
        <v>0</v>
      </c>
      <c r="Q834" s="153"/>
      <c r="R834" s="51"/>
      <c r="S834" s="51"/>
      <c r="T834" s="51"/>
    </row>
    <row r="835" spans="1:20" ht="63">
      <c r="A835" s="63"/>
      <c r="B835" s="72"/>
      <c r="C835" s="61" t="s">
        <v>3444</v>
      </c>
      <c r="D835" s="72" t="s">
        <v>3480</v>
      </c>
      <c r="E835" s="63" t="s">
        <v>300</v>
      </c>
      <c r="F835" s="73">
        <v>131</v>
      </c>
      <c r="G835" s="64" t="str">
        <f t="shared" si="26"/>
        <v>K</v>
      </c>
      <c r="H835" s="73">
        <v>570</v>
      </c>
      <c r="I835" s="63">
        <v>7</v>
      </c>
      <c r="J835" s="63">
        <v>2</v>
      </c>
      <c r="K835" s="63">
        <v>0</v>
      </c>
      <c r="L835" s="63" t="s">
        <v>765</v>
      </c>
      <c r="M835" s="63" t="str">
        <f t="shared" si="31"/>
        <v>X</v>
      </c>
      <c r="N835" s="63" t="s">
        <v>3481</v>
      </c>
      <c r="O835" s="63" t="s">
        <v>339</v>
      </c>
      <c r="P835" s="63">
        <v>0</v>
      </c>
      <c r="Q835" s="63"/>
      <c r="R835" s="51"/>
      <c r="S835" s="51"/>
      <c r="T835" s="51"/>
    </row>
    <row r="836" spans="1:20" ht="47.25">
      <c r="A836" s="153"/>
      <c r="B836" s="154"/>
      <c r="C836" s="155" t="s">
        <v>3444</v>
      </c>
      <c r="D836" s="154" t="s">
        <v>3482</v>
      </c>
      <c r="E836" s="153" t="s">
        <v>300</v>
      </c>
      <c r="F836" s="160">
        <v>95</v>
      </c>
      <c r="G836" s="156" t="str">
        <f t="shared" si="26"/>
        <v>K</v>
      </c>
      <c r="H836" s="160">
        <v>473</v>
      </c>
      <c r="I836" s="153">
        <v>2</v>
      </c>
      <c r="J836" s="153">
        <v>2</v>
      </c>
      <c r="K836" s="153">
        <v>0</v>
      </c>
      <c r="L836" s="153" t="s">
        <v>460</v>
      </c>
      <c r="M836" s="153" t="str">
        <f t="shared" si="31"/>
        <v>X</v>
      </c>
      <c r="N836" s="153" t="s">
        <v>3483</v>
      </c>
      <c r="O836" s="153" t="s">
        <v>408</v>
      </c>
      <c r="P836" s="153">
        <v>0</v>
      </c>
      <c r="Q836" s="153"/>
      <c r="R836" s="51"/>
      <c r="S836" s="51"/>
      <c r="T836" s="51"/>
    </row>
    <row r="837" spans="1:20" ht="78.75">
      <c r="A837" s="63"/>
      <c r="B837" s="72"/>
      <c r="C837" s="61" t="s">
        <v>3444</v>
      </c>
      <c r="D837" s="72" t="s">
        <v>3484</v>
      </c>
      <c r="E837" s="63" t="s">
        <v>300</v>
      </c>
      <c r="F837" s="73">
        <v>92</v>
      </c>
      <c r="G837" s="64" t="str">
        <f t="shared" si="26"/>
        <v>K</v>
      </c>
      <c r="H837" s="73">
        <v>470</v>
      </c>
      <c r="I837" s="63">
        <v>8</v>
      </c>
      <c r="J837" s="63">
        <v>1</v>
      </c>
      <c r="K837" s="63">
        <v>0</v>
      </c>
      <c r="L837" s="63" t="s">
        <v>460</v>
      </c>
      <c r="M837" s="63" t="str">
        <f t="shared" si="31"/>
        <v>X</v>
      </c>
      <c r="N837" s="63" t="s">
        <v>3485</v>
      </c>
      <c r="O837" s="63" t="s">
        <v>353</v>
      </c>
      <c r="P837" s="63">
        <v>0</v>
      </c>
      <c r="Q837" s="63"/>
      <c r="R837" s="51"/>
      <c r="S837" s="51"/>
      <c r="T837" s="51"/>
    </row>
    <row r="838" spans="1:20" ht="47.25">
      <c r="A838" s="153"/>
      <c r="B838" s="154"/>
      <c r="C838" s="155" t="s">
        <v>3444</v>
      </c>
      <c r="D838" s="154" t="s">
        <v>3486</v>
      </c>
      <c r="E838" s="153" t="s">
        <v>300</v>
      </c>
      <c r="F838" s="160">
        <v>87</v>
      </c>
      <c r="G838" s="156" t="str">
        <f t="shared" si="26"/>
        <v>K</v>
      </c>
      <c r="H838" s="160">
        <v>503</v>
      </c>
      <c r="I838" s="153">
        <v>9</v>
      </c>
      <c r="J838" s="153">
        <v>0</v>
      </c>
      <c r="K838" s="153">
        <v>0</v>
      </c>
      <c r="L838" s="153" t="s">
        <v>301</v>
      </c>
      <c r="M838" s="153" t="str">
        <f t="shared" si="31"/>
        <v>X</v>
      </c>
      <c r="N838" s="153" t="s">
        <v>3487</v>
      </c>
      <c r="O838" s="153" t="s">
        <v>309</v>
      </c>
      <c r="P838" s="153">
        <v>0</v>
      </c>
      <c r="Q838" s="153"/>
      <c r="R838" s="51"/>
      <c r="S838" s="51"/>
      <c r="T838" s="51"/>
    </row>
    <row r="839" spans="1:20" ht="63">
      <c r="A839" s="63"/>
      <c r="B839" s="72"/>
      <c r="C839" s="61" t="s">
        <v>3444</v>
      </c>
      <c r="D839" s="72" t="s">
        <v>3488</v>
      </c>
      <c r="E839" s="63" t="s">
        <v>300</v>
      </c>
      <c r="F839" s="73">
        <v>128</v>
      </c>
      <c r="G839" s="64" t="str">
        <f t="shared" si="26"/>
        <v>K</v>
      </c>
      <c r="H839" s="73">
        <v>624</v>
      </c>
      <c r="I839" s="63">
        <v>10</v>
      </c>
      <c r="J839" s="63">
        <v>2</v>
      </c>
      <c r="K839" s="63">
        <v>2</v>
      </c>
      <c r="L839" s="63" t="s">
        <v>1117</v>
      </c>
      <c r="M839" s="63" t="str">
        <f t="shared" si="31"/>
        <v>X</v>
      </c>
      <c r="N839" s="63" t="s">
        <v>3489</v>
      </c>
      <c r="O839" s="63" t="s">
        <v>353</v>
      </c>
      <c r="P839" s="63">
        <v>0</v>
      </c>
      <c r="Q839" s="63"/>
      <c r="R839" s="51"/>
      <c r="S839" s="51"/>
      <c r="T839" s="51"/>
    </row>
    <row r="840" spans="1:20" ht="63">
      <c r="A840" s="153"/>
      <c r="B840" s="154"/>
      <c r="C840" s="155" t="s">
        <v>3444</v>
      </c>
      <c r="D840" s="154" t="s">
        <v>3490</v>
      </c>
      <c r="E840" s="153" t="s">
        <v>265</v>
      </c>
      <c r="F840" s="160">
        <v>111</v>
      </c>
      <c r="G840" s="156" t="str">
        <f t="shared" si="26"/>
        <v>K</v>
      </c>
      <c r="H840" s="160">
        <v>530</v>
      </c>
      <c r="I840" s="153">
        <v>1</v>
      </c>
      <c r="J840" s="153">
        <v>0</v>
      </c>
      <c r="K840" s="153">
        <v>2</v>
      </c>
      <c r="L840" s="153" t="s">
        <v>311</v>
      </c>
      <c r="M840" s="153" t="str">
        <f t="shared" si="31"/>
        <v>X</v>
      </c>
      <c r="N840" s="153" t="s">
        <v>3491</v>
      </c>
      <c r="O840" s="153" t="s">
        <v>3492</v>
      </c>
      <c r="P840" s="153">
        <v>0</v>
      </c>
      <c r="Q840" s="153"/>
      <c r="R840" s="51"/>
      <c r="S840" s="51"/>
      <c r="T840" s="51"/>
    </row>
    <row r="841" spans="1:20" ht="63">
      <c r="A841" s="63"/>
      <c r="B841" s="72"/>
      <c r="C841" s="61" t="s">
        <v>3444</v>
      </c>
      <c r="D841" s="72" t="s">
        <v>3493</v>
      </c>
      <c r="E841" s="63" t="s">
        <v>265</v>
      </c>
      <c r="F841" s="73">
        <v>181</v>
      </c>
      <c r="G841" s="64" t="str">
        <f t="shared" si="26"/>
        <v>Đ</v>
      </c>
      <c r="H841" s="73">
        <v>810</v>
      </c>
      <c r="I841" s="63">
        <v>3</v>
      </c>
      <c r="J841" s="63">
        <v>1</v>
      </c>
      <c r="K841" s="63">
        <v>6</v>
      </c>
      <c r="L841" s="63" t="s">
        <v>787</v>
      </c>
      <c r="M841" s="63" t="str">
        <f t="shared" si="31"/>
        <v>X</v>
      </c>
      <c r="N841" s="63" t="s">
        <v>3494</v>
      </c>
      <c r="O841" s="63" t="s">
        <v>400</v>
      </c>
      <c r="P841" s="63">
        <v>0</v>
      </c>
      <c r="Q841" s="63"/>
      <c r="R841" s="51"/>
      <c r="S841" s="51"/>
      <c r="T841" s="51"/>
    </row>
    <row r="842" spans="1:20" ht="31.5">
      <c r="A842" s="153"/>
      <c r="B842" s="154"/>
      <c r="C842" s="155" t="s">
        <v>3444</v>
      </c>
      <c r="D842" s="154" t="s">
        <v>3367</v>
      </c>
      <c r="E842" s="153" t="s">
        <v>265</v>
      </c>
      <c r="F842" s="160">
        <v>133</v>
      </c>
      <c r="G842" s="156" t="str">
        <f t="shared" si="26"/>
        <v>K</v>
      </c>
      <c r="H842" s="160">
        <v>568</v>
      </c>
      <c r="I842" s="153">
        <v>1</v>
      </c>
      <c r="J842" s="153">
        <v>0</v>
      </c>
      <c r="K842" s="153">
        <v>0</v>
      </c>
      <c r="L842" s="153" t="s">
        <v>3495</v>
      </c>
      <c r="M842" s="153" t="str">
        <f t="shared" si="31"/>
        <v>X</v>
      </c>
      <c r="N842" s="153" t="s">
        <v>3496</v>
      </c>
      <c r="O842" s="153" t="s">
        <v>377</v>
      </c>
      <c r="P842" s="153">
        <v>0</v>
      </c>
      <c r="Q842" s="153"/>
      <c r="R842" s="51"/>
      <c r="S842" s="51"/>
      <c r="T842" s="51"/>
    </row>
    <row r="843" spans="1:20" ht="63">
      <c r="A843" s="63"/>
      <c r="B843" s="72"/>
      <c r="C843" s="61" t="s">
        <v>3444</v>
      </c>
      <c r="D843" s="72" t="s">
        <v>3497</v>
      </c>
      <c r="E843" s="63" t="s">
        <v>265</v>
      </c>
      <c r="F843" s="73">
        <v>185</v>
      </c>
      <c r="G843" s="64" t="str">
        <f t="shared" si="26"/>
        <v>Đ</v>
      </c>
      <c r="H843" s="73">
        <v>894</v>
      </c>
      <c r="I843" s="63">
        <v>3</v>
      </c>
      <c r="J843" s="63">
        <v>1</v>
      </c>
      <c r="K843" s="63">
        <v>3</v>
      </c>
      <c r="L843" s="63" t="s">
        <v>787</v>
      </c>
      <c r="M843" s="63" t="str">
        <f t="shared" si="31"/>
        <v>X</v>
      </c>
      <c r="N843" s="63" t="s">
        <v>3489</v>
      </c>
      <c r="O843" s="63" t="s">
        <v>325</v>
      </c>
      <c r="P843" s="63">
        <v>0</v>
      </c>
      <c r="Q843" s="63"/>
      <c r="R843" s="51"/>
      <c r="S843" s="51"/>
      <c r="T843" s="51"/>
    </row>
    <row r="844" spans="1:20" ht="63">
      <c r="A844" s="153"/>
      <c r="B844" s="154"/>
      <c r="C844" s="155" t="s">
        <v>3444</v>
      </c>
      <c r="D844" s="154" t="s">
        <v>3498</v>
      </c>
      <c r="E844" s="153" t="s">
        <v>265</v>
      </c>
      <c r="F844" s="160">
        <v>138</v>
      </c>
      <c r="G844" s="156" t="str">
        <f t="shared" si="26"/>
        <v>K</v>
      </c>
      <c r="H844" s="160">
        <v>669</v>
      </c>
      <c r="I844" s="153">
        <v>0</v>
      </c>
      <c r="J844" s="153">
        <v>0</v>
      </c>
      <c r="K844" s="153">
        <v>1</v>
      </c>
      <c r="L844" s="153" t="s">
        <v>768</v>
      </c>
      <c r="M844" s="153" t="str">
        <f t="shared" si="31"/>
        <v>X</v>
      </c>
      <c r="N844" s="153" t="s">
        <v>3499</v>
      </c>
      <c r="O844" s="153" t="s">
        <v>3258</v>
      </c>
      <c r="P844" s="153">
        <v>0</v>
      </c>
      <c r="Q844" s="153"/>
      <c r="R844" s="51"/>
      <c r="S844" s="51"/>
      <c r="T844" s="51"/>
    </row>
    <row r="845" spans="1:20" ht="63">
      <c r="A845" s="63"/>
      <c r="B845" s="72"/>
      <c r="C845" s="61" t="s">
        <v>3444</v>
      </c>
      <c r="D845" s="72" t="s">
        <v>3500</v>
      </c>
      <c r="E845" s="63" t="s">
        <v>265</v>
      </c>
      <c r="F845" s="73">
        <v>132</v>
      </c>
      <c r="G845" s="64" t="str">
        <f t="shared" si="26"/>
        <v>K</v>
      </c>
      <c r="H845" s="73">
        <v>539</v>
      </c>
      <c r="I845" s="63">
        <v>2</v>
      </c>
      <c r="J845" s="63">
        <v>1</v>
      </c>
      <c r="K845" s="63">
        <v>4</v>
      </c>
      <c r="L845" s="63" t="s">
        <v>301</v>
      </c>
      <c r="M845" s="63" t="str">
        <f t="shared" si="31"/>
        <v>X</v>
      </c>
      <c r="N845" s="63" t="s">
        <v>3501</v>
      </c>
      <c r="O845" s="63" t="s">
        <v>3502</v>
      </c>
      <c r="P845" s="63">
        <v>0</v>
      </c>
      <c r="Q845" s="63"/>
      <c r="R845" s="51"/>
      <c r="S845" s="51"/>
      <c r="T845" s="51"/>
    </row>
    <row r="846" spans="1:20" ht="31.5">
      <c r="A846" s="153"/>
      <c r="B846" s="154"/>
      <c r="C846" s="155" t="s">
        <v>3444</v>
      </c>
      <c r="D846" s="154" t="s">
        <v>3503</v>
      </c>
      <c r="E846" s="153" t="s">
        <v>300</v>
      </c>
      <c r="F846" s="160">
        <v>87</v>
      </c>
      <c r="G846" s="156" t="str">
        <f t="shared" si="26"/>
        <v>K</v>
      </c>
      <c r="H846" s="160">
        <v>408</v>
      </c>
      <c r="I846" s="153">
        <v>1</v>
      </c>
      <c r="J846" s="153">
        <v>1</v>
      </c>
      <c r="K846" s="153">
        <v>1</v>
      </c>
      <c r="L846" s="153" t="s">
        <v>768</v>
      </c>
      <c r="M846" s="153" t="str">
        <f t="shared" si="31"/>
        <v>X</v>
      </c>
      <c r="N846" s="153" t="s">
        <v>3504</v>
      </c>
      <c r="O846" s="153" t="s">
        <v>513</v>
      </c>
      <c r="P846" s="153">
        <v>0</v>
      </c>
      <c r="Q846" s="153"/>
      <c r="R846" s="51"/>
      <c r="S846" s="51"/>
      <c r="T846" s="51"/>
    </row>
    <row r="847" spans="1:20" ht="63">
      <c r="A847" s="63"/>
      <c r="B847" s="72"/>
      <c r="C847" s="61" t="s">
        <v>3444</v>
      </c>
      <c r="D847" s="72" t="s">
        <v>3505</v>
      </c>
      <c r="E847" s="63" t="s">
        <v>300</v>
      </c>
      <c r="F847" s="73">
        <v>86</v>
      </c>
      <c r="G847" s="64" t="str">
        <f t="shared" si="26"/>
        <v>K</v>
      </c>
      <c r="H847" s="73">
        <v>448</v>
      </c>
      <c r="I847" s="63">
        <v>1</v>
      </c>
      <c r="J847" s="63">
        <v>0</v>
      </c>
      <c r="K847" s="63">
        <v>0</v>
      </c>
      <c r="L847" s="63" t="s">
        <v>301</v>
      </c>
      <c r="M847" s="63" t="str">
        <f t="shared" si="31"/>
        <v>X</v>
      </c>
      <c r="N847" s="63" t="s">
        <v>3506</v>
      </c>
      <c r="O847" s="63" t="s">
        <v>362</v>
      </c>
      <c r="P847" s="63">
        <v>0</v>
      </c>
      <c r="Q847" s="63"/>
      <c r="R847" s="51"/>
      <c r="S847" s="51"/>
      <c r="T847" s="51"/>
    </row>
    <row r="848" spans="1:20" ht="31.5">
      <c r="A848" s="153"/>
      <c r="B848" s="154"/>
      <c r="C848" s="155" t="s">
        <v>3444</v>
      </c>
      <c r="D848" s="154" t="s">
        <v>3507</v>
      </c>
      <c r="E848" s="153" t="s">
        <v>300</v>
      </c>
      <c r="F848" s="160">
        <v>79</v>
      </c>
      <c r="G848" s="156" t="str">
        <f t="shared" si="26"/>
        <v>K</v>
      </c>
      <c r="H848" s="160">
        <v>350</v>
      </c>
      <c r="I848" s="153">
        <v>0</v>
      </c>
      <c r="J848" s="153">
        <v>0</v>
      </c>
      <c r="K848" s="153">
        <v>1</v>
      </c>
      <c r="L848" s="153" t="s">
        <v>274</v>
      </c>
      <c r="M848" s="153" t="str">
        <f t="shared" si="31"/>
        <v>X</v>
      </c>
      <c r="N848" s="153" t="s">
        <v>3508</v>
      </c>
      <c r="O848" s="153" t="s">
        <v>286</v>
      </c>
      <c r="P848" s="153">
        <v>0</v>
      </c>
      <c r="Q848" s="153"/>
      <c r="R848" s="51"/>
      <c r="S848" s="51"/>
      <c r="T848" s="51"/>
    </row>
    <row r="849" spans="1:20" ht="31.5">
      <c r="A849" s="63"/>
      <c r="B849" s="72"/>
      <c r="C849" s="61" t="s">
        <v>3444</v>
      </c>
      <c r="D849" s="72" t="s">
        <v>3509</v>
      </c>
      <c r="E849" s="63" t="s">
        <v>300</v>
      </c>
      <c r="F849" s="73">
        <v>178</v>
      </c>
      <c r="G849" s="64" t="str">
        <f t="shared" si="26"/>
        <v>Đ</v>
      </c>
      <c r="H849" s="73">
        <v>768</v>
      </c>
      <c r="I849" s="63">
        <v>2</v>
      </c>
      <c r="J849" s="63">
        <v>1</v>
      </c>
      <c r="K849" s="63">
        <v>5</v>
      </c>
      <c r="L849" s="63" t="s">
        <v>765</v>
      </c>
      <c r="M849" s="63" t="str">
        <f t="shared" si="31"/>
        <v>X</v>
      </c>
      <c r="N849" s="63" t="s">
        <v>3510</v>
      </c>
      <c r="O849" s="63" t="s">
        <v>369</v>
      </c>
      <c r="P849" s="63">
        <v>0</v>
      </c>
      <c r="Q849" s="63"/>
      <c r="R849" s="51"/>
      <c r="S849" s="51"/>
      <c r="T849" s="51"/>
    </row>
    <row r="850" spans="1:20" ht="63">
      <c r="A850" s="153"/>
      <c r="B850" s="154"/>
      <c r="C850" s="155" t="s">
        <v>3444</v>
      </c>
      <c r="D850" s="154" t="s">
        <v>3511</v>
      </c>
      <c r="E850" s="153" t="s">
        <v>300</v>
      </c>
      <c r="F850" s="160">
        <v>102</v>
      </c>
      <c r="G850" s="156" t="str">
        <f t="shared" si="26"/>
        <v>K</v>
      </c>
      <c r="H850" s="160">
        <v>409</v>
      </c>
      <c r="I850" s="153">
        <v>1</v>
      </c>
      <c r="J850" s="153">
        <v>0</v>
      </c>
      <c r="K850" s="153">
        <v>0</v>
      </c>
      <c r="L850" s="153" t="s">
        <v>765</v>
      </c>
      <c r="M850" s="153" t="str">
        <f t="shared" si="31"/>
        <v>X</v>
      </c>
      <c r="N850" s="153" t="s">
        <v>3512</v>
      </c>
      <c r="O850" s="153" t="s">
        <v>286</v>
      </c>
      <c r="P850" s="153">
        <v>0</v>
      </c>
      <c r="Q850" s="153"/>
      <c r="R850" s="51"/>
      <c r="S850" s="51"/>
      <c r="T850" s="51"/>
    </row>
    <row r="851" spans="1:20" ht="31.5">
      <c r="A851" s="63"/>
      <c r="B851" s="72"/>
      <c r="C851" s="61" t="s">
        <v>3444</v>
      </c>
      <c r="D851" s="72" t="s">
        <v>3513</v>
      </c>
      <c r="E851" s="63" t="s">
        <v>300</v>
      </c>
      <c r="F851" s="73">
        <v>160</v>
      </c>
      <c r="G851" s="64" t="str">
        <f t="shared" si="26"/>
        <v>Đ</v>
      </c>
      <c r="H851" s="73">
        <v>784</v>
      </c>
      <c r="I851" s="63">
        <v>2</v>
      </c>
      <c r="J851" s="63">
        <v>3</v>
      </c>
      <c r="K851" s="63">
        <v>1</v>
      </c>
      <c r="L851" s="63" t="s">
        <v>765</v>
      </c>
      <c r="M851" s="63" t="str">
        <f t="shared" si="31"/>
        <v>X</v>
      </c>
      <c r="N851" s="63" t="s">
        <v>3514</v>
      </c>
      <c r="O851" s="63" t="s">
        <v>400</v>
      </c>
      <c r="P851" s="63">
        <v>0</v>
      </c>
      <c r="Q851" s="63"/>
      <c r="R851" s="51"/>
      <c r="S851" s="51"/>
      <c r="T851" s="51"/>
    </row>
    <row r="852" spans="1:20" ht="94.5">
      <c r="A852" s="153"/>
      <c r="B852" s="154"/>
      <c r="C852" s="155" t="s">
        <v>3444</v>
      </c>
      <c r="D852" s="154" t="s">
        <v>3515</v>
      </c>
      <c r="E852" s="153" t="s">
        <v>300</v>
      </c>
      <c r="F852" s="160">
        <v>153</v>
      </c>
      <c r="G852" s="156" t="str">
        <f t="shared" si="26"/>
        <v>Đ</v>
      </c>
      <c r="H852" s="160">
        <v>653</v>
      </c>
      <c r="I852" s="153">
        <v>4</v>
      </c>
      <c r="J852" s="153">
        <v>0</v>
      </c>
      <c r="K852" s="153">
        <v>1</v>
      </c>
      <c r="L852" s="153" t="s">
        <v>765</v>
      </c>
      <c r="M852" s="153" t="str">
        <f t="shared" si="31"/>
        <v>X</v>
      </c>
      <c r="N852" s="153" t="s">
        <v>3516</v>
      </c>
      <c r="O852" s="153" t="s">
        <v>377</v>
      </c>
      <c r="P852" s="153">
        <v>0</v>
      </c>
      <c r="Q852" s="153"/>
      <c r="R852" s="51"/>
      <c r="S852" s="51"/>
      <c r="T852" s="51"/>
    </row>
    <row r="853" spans="1:20">
      <c r="A853" s="63"/>
      <c r="B853" s="72"/>
      <c r="C853" s="61" t="s">
        <v>3444</v>
      </c>
      <c r="D853" s="72" t="s">
        <v>3517</v>
      </c>
      <c r="E853" s="63" t="s">
        <v>300</v>
      </c>
      <c r="F853" s="73">
        <v>152</v>
      </c>
      <c r="G853" s="64" t="str">
        <f t="shared" si="26"/>
        <v>Đ</v>
      </c>
      <c r="H853" s="73">
        <v>678</v>
      </c>
      <c r="I853" s="63">
        <v>3</v>
      </c>
      <c r="J853" s="63">
        <v>1</v>
      </c>
      <c r="K853" s="63">
        <v>3</v>
      </c>
      <c r="L853" s="63" t="s">
        <v>765</v>
      </c>
      <c r="M853" s="63" t="str">
        <f t="shared" si="31"/>
        <v>X</v>
      </c>
      <c r="N853" s="63" t="s">
        <v>3518</v>
      </c>
      <c r="O853" s="63" t="s">
        <v>3502</v>
      </c>
      <c r="P853" s="63">
        <v>0</v>
      </c>
      <c r="Q853" s="63"/>
      <c r="R853" s="51"/>
      <c r="S853" s="51"/>
      <c r="T853" s="51"/>
    </row>
    <row r="854" spans="1:20" ht="78.75">
      <c r="A854" s="153"/>
      <c r="B854" s="154"/>
      <c r="C854" s="155" t="s">
        <v>3444</v>
      </c>
      <c r="D854" s="154" t="s">
        <v>3519</v>
      </c>
      <c r="E854" s="153" t="s">
        <v>270</v>
      </c>
      <c r="F854" s="160">
        <v>157</v>
      </c>
      <c r="G854" s="156" t="str">
        <f t="shared" si="26"/>
        <v>Đ</v>
      </c>
      <c r="H854" s="160">
        <v>727</v>
      </c>
      <c r="I854" s="153">
        <v>5</v>
      </c>
      <c r="J854" s="153">
        <v>3</v>
      </c>
      <c r="K854" s="153">
        <v>1</v>
      </c>
      <c r="L854" s="153" t="s">
        <v>351</v>
      </c>
      <c r="M854" s="153" t="str">
        <f t="shared" si="31"/>
        <v>X</v>
      </c>
      <c r="N854" s="153" t="s">
        <v>3520</v>
      </c>
      <c r="O854" s="153" t="s">
        <v>325</v>
      </c>
      <c r="P854" s="153">
        <v>0</v>
      </c>
      <c r="Q854" s="153"/>
      <c r="R854" s="51"/>
      <c r="S854" s="51"/>
      <c r="T854" s="51"/>
    </row>
    <row r="855" spans="1:20" ht="63">
      <c r="A855" s="63"/>
      <c r="B855" s="72"/>
      <c r="C855" s="61" t="s">
        <v>3444</v>
      </c>
      <c r="D855" s="72" t="s">
        <v>3521</v>
      </c>
      <c r="E855" s="63" t="s">
        <v>270</v>
      </c>
      <c r="F855" s="73">
        <v>163</v>
      </c>
      <c r="G855" s="64" t="str">
        <f t="shared" si="26"/>
        <v>Đ</v>
      </c>
      <c r="H855" s="73">
        <v>762</v>
      </c>
      <c r="I855" s="63">
        <v>6</v>
      </c>
      <c r="J855" s="63">
        <v>1</v>
      </c>
      <c r="K855" s="63">
        <v>2</v>
      </c>
      <c r="L855" s="63" t="s">
        <v>301</v>
      </c>
      <c r="M855" s="63" t="str">
        <f t="shared" si="31"/>
        <v>X</v>
      </c>
      <c r="N855" s="63" t="s">
        <v>3522</v>
      </c>
      <c r="O855" s="63" t="s">
        <v>325</v>
      </c>
      <c r="P855" s="63">
        <v>0</v>
      </c>
      <c r="Q855" s="63"/>
      <c r="R855" s="51"/>
      <c r="S855" s="51"/>
      <c r="T855" s="51"/>
    </row>
    <row r="856" spans="1:20" ht="47.25">
      <c r="A856" s="153"/>
      <c r="B856" s="154"/>
      <c r="C856" s="155" t="s">
        <v>3444</v>
      </c>
      <c r="D856" s="154" t="s">
        <v>3523</v>
      </c>
      <c r="E856" s="153" t="s">
        <v>270</v>
      </c>
      <c r="F856" s="160">
        <v>143</v>
      </c>
      <c r="G856" s="156" t="str">
        <f t="shared" si="26"/>
        <v>K</v>
      </c>
      <c r="H856" s="160">
        <v>687</v>
      </c>
      <c r="I856" s="153">
        <v>6</v>
      </c>
      <c r="J856" s="153">
        <v>0</v>
      </c>
      <c r="K856" s="153">
        <v>0</v>
      </c>
      <c r="L856" s="153" t="s">
        <v>767</v>
      </c>
      <c r="M856" s="153" t="str">
        <f t="shared" si="31"/>
        <v>X</v>
      </c>
      <c r="N856" s="153" t="s">
        <v>3524</v>
      </c>
      <c r="O856" s="153" t="s">
        <v>513</v>
      </c>
      <c r="P856" s="153">
        <v>0</v>
      </c>
      <c r="Q856" s="153"/>
      <c r="R856" s="51"/>
      <c r="S856" s="51"/>
      <c r="T856" s="51"/>
    </row>
    <row r="857" spans="1:20" ht="63">
      <c r="A857" s="63"/>
      <c r="B857" s="72"/>
      <c r="C857" s="61" t="s">
        <v>3444</v>
      </c>
      <c r="D857" s="72" t="s">
        <v>3525</v>
      </c>
      <c r="E857" s="63" t="s">
        <v>270</v>
      </c>
      <c r="F857" s="73">
        <v>208</v>
      </c>
      <c r="G857" s="64" t="str">
        <f t="shared" si="26"/>
        <v>Đ</v>
      </c>
      <c r="H857" s="73">
        <v>1005</v>
      </c>
      <c r="I857" s="63">
        <v>8</v>
      </c>
      <c r="J857" s="63">
        <v>3</v>
      </c>
      <c r="K857" s="63">
        <v>1</v>
      </c>
      <c r="L857" s="63" t="s">
        <v>274</v>
      </c>
      <c r="M857" s="63" t="str">
        <f t="shared" si="31"/>
        <v>X</v>
      </c>
      <c r="N857" s="63" t="s">
        <v>3526</v>
      </c>
      <c r="O857" s="63" t="s">
        <v>377</v>
      </c>
      <c r="P857" s="63">
        <v>0</v>
      </c>
      <c r="Q857" s="63"/>
      <c r="R857" s="51"/>
      <c r="S857" s="51"/>
      <c r="T857" s="51"/>
    </row>
    <row r="858" spans="1:20" ht="94.5">
      <c r="A858" s="153"/>
      <c r="B858" s="154"/>
      <c r="C858" s="155" t="s">
        <v>3444</v>
      </c>
      <c r="D858" s="154" t="s">
        <v>3527</v>
      </c>
      <c r="E858" s="153" t="s">
        <v>270</v>
      </c>
      <c r="F858" s="160">
        <v>156</v>
      </c>
      <c r="G858" s="156" t="str">
        <f t="shared" si="26"/>
        <v>Đ</v>
      </c>
      <c r="H858" s="160">
        <v>734</v>
      </c>
      <c r="I858" s="153">
        <v>5</v>
      </c>
      <c r="J858" s="153">
        <v>5</v>
      </c>
      <c r="K858" s="153">
        <v>1</v>
      </c>
      <c r="L858" s="153" t="s">
        <v>765</v>
      </c>
      <c r="M858" s="153" t="str">
        <f t="shared" si="31"/>
        <v>X</v>
      </c>
      <c r="N858" s="153" t="s">
        <v>3528</v>
      </c>
      <c r="O858" s="153" t="s">
        <v>377</v>
      </c>
      <c r="P858" s="153">
        <v>0</v>
      </c>
      <c r="Q858" s="153"/>
      <c r="R858" s="51"/>
      <c r="S858" s="51"/>
      <c r="T858" s="51"/>
    </row>
    <row r="859" spans="1:20" ht="126">
      <c r="A859" s="63"/>
      <c r="B859" s="72"/>
      <c r="C859" s="61" t="s">
        <v>3444</v>
      </c>
      <c r="D859" s="72" t="s">
        <v>3529</v>
      </c>
      <c r="E859" s="63" t="s">
        <v>270</v>
      </c>
      <c r="F859" s="73">
        <v>218</v>
      </c>
      <c r="G859" s="64" t="str">
        <f t="shared" si="26"/>
        <v>Đ</v>
      </c>
      <c r="H859" s="73">
        <v>1036</v>
      </c>
      <c r="I859" s="63">
        <v>7</v>
      </c>
      <c r="J859" s="63">
        <v>3</v>
      </c>
      <c r="K859" s="63">
        <v>0</v>
      </c>
      <c r="L859" s="63" t="s">
        <v>765</v>
      </c>
      <c r="M859" s="63" t="str">
        <f t="shared" si="31"/>
        <v>X</v>
      </c>
      <c r="N859" s="63" t="s">
        <v>3530</v>
      </c>
      <c r="O859" s="63" t="s">
        <v>3425</v>
      </c>
      <c r="P859" s="63">
        <v>0</v>
      </c>
      <c r="Q859" s="63"/>
      <c r="R859" s="51"/>
      <c r="S859" s="51"/>
      <c r="T859" s="51"/>
    </row>
    <row r="860" spans="1:20" ht="63">
      <c r="A860" s="153"/>
      <c r="B860" s="154"/>
      <c r="C860" s="155" t="s">
        <v>3444</v>
      </c>
      <c r="D860" s="154" t="s">
        <v>3531</v>
      </c>
      <c r="E860" s="153" t="s">
        <v>270</v>
      </c>
      <c r="F860" s="160">
        <v>129</v>
      </c>
      <c r="G860" s="156" t="str">
        <f t="shared" si="26"/>
        <v>K</v>
      </c>
      <c r="H860" s="160">
        <v>668</v>
      </c>
      <c r="I860" s="153">
        <v>4</v>
      </c>
      <c r="J860" s="153">
        <v>2</v>
      </c>
      <c r="K860" s="153">
        <v>2</v>
      </c>
      <c r="L860" s="153" t="s">
        <v>765</v>
      </c>
      <c r="M860" s="153" t="str">
        <f t="shared" si="31"/>
        <v>X</v>
      </c>
      <c r="N860" s="153" t="s">
        <v>3532</v>
      </c>
      <c r="O860" s="153" t="s">
        <v>3425</v>
      </c>
      <c r="P860" s="153">
        <v>0</v>
      </c>
      <c r="Q860" s="153"/>
      <c r="R860" s="51"/>
      <c r="S860" s="51"/>
      <c r="T860" s="51"/>
    </row>
    <row r="861" spans="1:20" ht="63">
      <c r="A861" s="63"/>
      <c r="B861" s="72"/>
      <c r="C861" s="61" t="s">
        <v>3444</v>
      </c>
      <c r="D861" s="72" t="s">
        <v>3533</v>
      </c>
      <c r="E861" s="63" t="s">
        <v>270</v>
      </c>
      <c r="F861" s="73">
        <v>154</v>
      </c>
      <c r="G861" s="64" t="str">
        <f t="shared" si="26"/>
        <v>Đ</v>
      </c>
      <c r="H861" s="73">
        <v>721</v>
      </c>
      <c r="I861" s="63">
        <v>7</v>
      </c>
      <c r="J861" s="63">
        <v>1</v>
      </c>
      <c r="K861" s="63">
        <v>1</v>
      </c>
      <c r="L861" s="63" t="s">
        <v>274</v>
      </c>
      <c r="M861" s="63" t="str">
        <f t="shared" si="31"/>
        <v>X</v>
      </c>
      <c r="N861" s="63" t="s">
        <v>3534</v>
      </c>
      <c r="O861" s="63" t="s">
        <v>3425</v>
      </c>
      <c r="P861" s="63">
        <v>0</v>
      </c>
      <c r="Q861" s="63"/>
      <c r="R861" s="51"/>
      <c r="S861" s="51"/>
      <c r="T861" s="51"/>
    </row>
    <row r="862" spans="1:20" ht="63">
      <c r="A862" s="153"/>
      <c r="B862" s="154"/>
      <c r="C862" s="155" t="s">
        <v>3444</v>
      </c>
      <c r="D862" s="154" t="s">
        <v>3535</v>
      </c>
      <c r="E862" s="153" t="s">
        <v>270</v>
      </c>
      <c r="F862" s="160">
        <v>130</v>
      </c>
      <c r="G862" s="156" t="str">
        <f t="shared" si="26"/>
        <v>K</v>
      </c>
      <c r="H862" s="160">
        <v>729</v>
      </c>
      <c r="I862" s="153">
        <v>5</v>
      </c>
      <c r="J862" s="153">
        <v>2</v>
      </c>
      <c r="K862" s="153">
        <v>0</v>
      </c>
      <c r="L862" s="153" t="s">
        <v>279</v>
      </c>
      <c r="M862" s="153" t="str">
        <f t="shared" si="31"/>
        <v>X</v>
      </c>
      <c r="N862" s="153" t="s">
        <v>3536</v>
      </c>
      <c r="O862" s="153" t="s">
        <v>389</v>
      </c>
      <c r="P862" s="153">
        <v>0</v>
      </c>
      <c r="Q862" s="153"/>
      <c r="R862" s="51"/>
      <c r="S862" s="51"/>
      <c r="T862" s="51"/>
    </row>
    <row r="863" spans="1:20" ht="78.75">
      <c r="A863" s="63"/>
      <c r="B863" s="72"/>
      <c r="C863" s="61" t="s">
        <v>3444</v>
      </c>
      <c r="D863" s="72" t="s">
        <v>2869</v>
      </c>
      <c r="E863" s="63" t="s">
        <v>265</v>
      </c>
      <c r="F863" s="73">
        <v>102</v>
      </c>
      <c r="G863" s="64" t="str">
        <f t="shared" si="26"/>
        <v>K</v>
      </c>
      <c r="H863" s="73">
        <v>466</v>
      </c>
      <c r="I863" s="63">
        <v>4</v>
      </c>
      <c r="J863" s="63">
        <v>3</v>
      </c>
      <c r="K863" s="63">
        <v>3</v>
      </c>
      <c r="L863" s="63" t="s">
        <v>274</v>
      </c>
      <c r="M863" s="63" t="str">
        <f t="shared" si="31"/>
        <v>X</v>
      </c>
      <c r="N863" s="63" t="s">
        <v>3537</v>
      </c>
      <c r="O863" s="63" t="s">
        <v>513</v>
      </c>
      <c r="P863" s="63">
        <v>0</v>
      </c>
      <c r="Q863" s="63"/>
      <c r="R863" s="51"/>
      <c r="S863" s="51"/>
      <c r="T863" s="51"/>
    </row>
    <row r="864" spans="1:20" ht="31.5">
      <c r="A864" s="153"/>
      <c r="B864" s="154"/>
      <c r="C864" s="155" t="s">
        <v>3444</v>
      </c>
      <c r="D864" s="154" t="s">
        <v>2625</v>
      </c>
      <c r="E864" s="153" t="s">
        <v>265</v>
      </c>
      <c r="F864" s="160">
        <v>76</v>
      </c>
      <c r="G864" s="156" t="str">
        <f t="shared" si="26"/>
        <v>K</v>
      </c>
      <c r="H864" s="160">
        <v>394</v>
      </c>
      <c r="I864" s="153">
        <v>2</v>
      </c>
      <c r="J864" s="153">
        <v>0</v>
      </c>
      <c r="K864" s="153">
        <v>2</v>
      </c>
      <c r="L864" s="153" t="s">
        <v>274</v>
      </c>
      <c r="M864" s="153" t="str">
        <f t="shared" si="31"/>
        <v>X</v>
      </c>
      <c r="N864" s="153" t="s">
        <v>3538</v>
      </c>
      <c r="O864" s="153" t="s">
        <v>513</v>
      </c>
      <c r="P864" s="153">
        <v>0</v>
      </c>
      <c r="Q864" s="153"/>
      <c r="R864" s="51"/>
      <c r="S864" s="51"/>
      <c r="T864" s="51"/>
    </row>
    <row r="865" spans="1:20" ht="47.25">
      <c r="A865" s="63"/>
      <c r="B865" s="72"/>
      <c r="C865" s="61" t="s">
        <v>3444</v>
      </c>
      <c r="D865" s="72" t="s">
        <v>3539</v>
      </c>
      <c r="E865" s="63" t="s">
        <v>265</v>
      </c>
      <c r="F865" s="73">
        <v>88</v>
      </c>
      <c r="G865" s="64" t="str">
        <f t="shared" si="26"/>
        <v>K</v>
      </c>
      <c r="H865" s="73">
        <v>448</v>
      </c>
      <c r="I865" s="63">
        <v>3</v>
      </c>
      <c r="J865" s="63">
        <v>0</v>
      </c>
      <c r="K865" s="63">
        <v>1</v>
      </c>
      <c r="L865" s="63" t="s">
        <v>274</v>
      </c>
      <c r="M865" s="63" t="str">
        <f t="shared" si="31"/>
        <v>X</v>
      </c>
      <c r="N865" s="63" t="s">
        <v>3540</v>
      </c>
      <c r="O865" s="63" t="s">
        <v>3425</v>
      </c>
      <c r="P865" s="63">
        <v>0</v>
      </c>
      <c r="Q865" s="63"/>
      <c r="R865" s="51"/>
      <c r="S865" s="51"/>
      <c r="T865" s="51"/>
    </row>
    <row r="866" spans="1:20" ht="31.5">
      <c r="A866" s="153"/>
      <c r="B866" s="154"/>
      <c r="C866" s="155" t="s">
        <v>3444</v>
      </c>
      <c r="D866" s="154" t="s">
        <v>3541</v>
      </c>
      <c r="E866" s="153" t="s">
        <v>265</v>
      </c>
      <c r="F866" s="160">
        <v>96</v>
      </c>
      <c r="G866" s="156" t="str">
        <f t="shared" si="26"/>
        <v>K</v>
      </c>
      <c r="H866" s="160">
        <v>435</v>
      </c>
      <c r="I866" s="153">
        <v>2</v>
      </c>
      <c r="J866" s="153">
        <v>1</v>
      </c>
      <c r="K866" s="153">
        <v>1</v>
      </c>
      <c r="L866" s="153" t="s">
        <v>460</v>
      </c>
      <c r="M866" s="153" t="str">
        <f t="shared" si="31"/>
        <v>X</v>
      </c>
      <c r="N866" s="153" t="s">
        <v>3542</v>
      </c>
      <c r="O866" s="153" t="s">
        <v>286</v>
      </c>
      <c r="P866" s="153">
        <v>0</v>
      </c>
      <c r="Q866" s="153"/>
      <c r="R866" s="51"/>
      <c r="S866" s="51"/>
      <c r="T866" s="51"/>
    </row>
    <row r="867" spans="1:20" ht="47.25">
      <c r="A867" s="63"/>
      <c r="B867" s="72"/>
      <c r="C867" s="61" t="s">
        <v>3444</v>
      </c>
      <c r="D867" s="72" t="s">
        <v>3543</v>
      </c>
      <c r="E867" s="63" t="s">
        <v>265</v>
      </c>
      <c r="F867" s="73">
        <v>95</v>
      </c>
      <c r="G867" s="64" t="str">
        <f t="shared" si="26"/>
        <v>K</v>
      </c>
      <c r="H867" s="73">
        <v>462</v>
      </c>
      <c r="I867" s="63">
        <v>2</v>
      </c>
      <c r="J867" s="63">
        <v>0</v>
      </c>
      <c r="K867" s="63">
        <v>0</v>
      </c>
      <c r="L867" s="63" t="s">
        <v>449</v>
      </c>
      <c r="M867" s="63" t="str">
        <f t="shared" si="31"/>
        <v>X</v>
      </c>
      <c r="N867" s="63" t="s">
        <v>3544</v>
      </c>
      <c r="O867" s="63" t="s">
        <v>442</v>
      </c>
      <c r="P867" s="63">
        <v>0</v>
      </c>
      <c r="Q867" s="63"/>
      <c r="R867" s="51"/>
      <c r="S867" s="51"/>
      <c r="T867" s="51"/>
    </row>
    <row r="868" spans="1:20" ht="63">
      <c r="A868" s="153"/>
      <c r="B868" s="154"/>
      <c r="C868" s="155" t="s">
        <v>3444</v>
      </c>
      <c r="D868" s="154" t="s">
        <v>3545</v>
      </c>
      <c r="E868" s="153" t="s">
        <v>265</v>
      </c>
      <c r="F868" s="160">
        <v>107</v>
      </c>
      <c r="G868" s="156" t="str">
        <f t="shared" si="26"/>
        <v>K</v>
      </c>
      <c r="H868" s="160">
        <v>529</v>
      </c>
      <c r="I868" s="153">
        <v>3</v>
      </c>
      <c r="J868" s="153">
        <v>0</v>
      </c>
      <c r="K868" s="153">
        <v>1</v>
      </c>
      <c r="L868" s="153" t="s">
        <v>767</v>
      </c>
      <c r="M868" s="153" t="str">
        <f t="shared" si="31"/>
        <v>X</v>
      </c>
      <c r="N868" s="153" t="s">
        <v>3546</v>
      </c>
      <c r="O868" s="153" t="s">
        <v>3547</v>
      </c>
      <c r="P868" s="153">
        <v>0</v>
      </c>
      <c r="Q868" s="153"/>
      <c r="R868" s="51"/>
      <c r="S868" s="51"/>
      <c r="T868" s="51"/>
    </row>
    <row r="869" spans="1:20" ht="63">
      <c r="A869" s="63"/>
      <c r="B869" s="72"/>
      <c r="C869" s="61" t="s">
        <v>3444</v>
      </c>
      <c r="D869" s="72" t="s">
        <v>3548</v>
      </c>
      <c r="E869" s="63" t="s">
        <v>265</v>
      </c>
      <c r="F869" s="73">
        <v>105</v>
      </c>
      <c r="G869" s="64" t="str">
        <f t="shared" si="26"/>
        <v>K</v>
      </c>
      <c r="H869" s="73">
        <v>510</v>
      </c>
      <c r="I869" s="63">
        <v>5</v>
      </c>
      <c r="J869" s="63">
        <v>2</v>
      </c>
      <c r="K869" s="63">
        <v>1</v>
      </c>
      <c r="L869" s="63" t="s">
        <v>460</v>
      </c>
      <c r="M869" s="63" t="str">
        <f t="shared" si="31"/>
        <v>X</v>
      </c>
      <c r="N869" s="63" t="s">
        <v>3549</v>
      </c>
      <c r="O869" s="63" t="s">
        <v>513</v>
      </c>
      <c r="P869" s="63">
        <v>0</v>
      </c>
      <c r="Q869" s="63"/>
      <c r="R869" s="51"/>
      <c r="S869" s="51"/>
      <c r="T869" s="51"/>
    </row>
    <row r="870" spans="1:20" ht="78.75">
      <c r="A870" s="153"/>
      <c r="B870" s="154"/>
      <c r="C870" s="155" t="s">
        <v>3444</v>
      </c>
      <c r="D870" s="154" t="s">
        <v>3550</v>
      </c>
      <c r="E870" s="153" t="s">
        <v>265</v>
      </c>
      <c r="F870" s="160">
        <v>108</v>
      </c>
      <c r="G870" s="156" t="str">
        <f t="shared" si="26"/>
        <v>K</v>
      </c>
      <c r="H870" s="160">
        <v>472</v>
      </c>
      <c r="I870" s="153">
        <v>4</v>
      </c>
      <c r="J870" s="153">
        <v>0</v>
      </c>
      <c r="K870" s="153">
        <v>2</v>
      </c>
      <c r="L870" s="153" t="s">
        <v>460</v>
      </c>
      <c r="M870" s="153" t="str">
        <f t="shared" si="31"/>
        <v>X</v>
      </c>
      <c r="N870" s="153" t="s">
        <v>3551</v>
      </c>
      <c r="O870" s="153" t="s">
        <v>325</v>
      </c>
      <c r="P870" s="153">
        <v>0</v>
      </c>
      <c r="Q870" s="153"/>
      <c r="R870" s="51"/>
      <c r="S870" s="51"/>
      <c r="T870" s="51"/>
    </row>
    <row r="871" spans="1:20" ht="47.25">
      <c r="A871" s="63"/>
      <c r="B871" s="72"/>
      <c r="C871" s="61" t="s">
        <v>3444</v>
      </c>
      <c r="D871" s="72" t="s">
        <v>3552</v>
      </c>
      <c r="E871" s="63" t="s">
        <v>270</v>
      </c>
      <c r="F871" s="73">
        <v>224</v>
      </c>
      <c r="G871" s="64" t="str">
        <f t="shared" si="26"/>
        <v>Đ</v>
      </c>
      <c r="H871" s="73">
        <v>1209</v>
      </c>
      <c r="I871" s="63">
        <v>17</v>
      </c>
      <c r="J871" s="63">
        <v>6</v>
      </c>
      <c r="K871" s="63">
        <v>0</v>
      </c>
      <c r="L871" s="63" t="s">
        <v>460</v>
      </c>
      <c r="M871" s="63" t="str">
        <f t="shared" si="31"/>
        <v>X</v>
      </c>
      <c r="N871" s="63" t="s">
        <v>3553</v>
      </c>
      <c r="O871" s="63" t="s">
        <v>309</v>
      </c>
      <c r="P871" s="63">
        <v>0</v>
      </c>
      <c r="Q871" s="63"/>
      <c r="R871" s="51"/>
      <c r="S871" s="51"/>
      <c r="T871" s="51"/>
    </row>
    <row r="872" spans="1:20" ht="63">
      <c r="A872" s="153"/>
      <c r="B872" s="154"/>
      <c r="C872" s="155" t="s">
        <v>3444</v>
      </c>
      <c r="D872" s="154" t="s">
        <v>2024</v>
      </c>
      <c r="E872" s="153" t="s">
        <v>270</v>
      </c>
      <c r="F872" s="160">
        <v>225</v>
      </c>
      <c r="G872" s="156" t="str">
        <f t="shared" si="26"/>
        <v>Đ</v>
      </c>
      <c r="H872" s="160">
        <v>1052</v>
      </c>
      <c r="I872" s="153">
        <v>15</v>
      </c>
      <c r="J872" s="153">
        <v>3</v>
      </c>
      <c r="K872" s="153">
        <v>1</v>
      </c>
      <c r="L872" s="153" t="s">
        <v>768</v>
      </c>
      <c r="M872" s="153" t="str">
        <f t="shared" si="31"/>
        <v>X</v>
      </c>
      <c r="N872" s="153" t="s">
        <v>3554</v>
      </c>
      <c r="O872" s="153" t="s">
        <v>410</v>
      </c>
      <c r="P872" s="153">
        <v>0</v>
      </c>
      <c r="Q872" s="153"/>
      <c r="R872" s="51"/>
      <c r="S872" s="51"/>
      <c r="T872" s="51"/>
    </row>
    <row r="873" spans="1:20" ht="47.25">
      <c r="A873" s="63"/>
      <c r="B873" s="72"/>
      <c r="C873" s="61" t="s">
        <v>3444</v>
      </c>
      <c r="D873" s="72" t="s">
        <v>3555</v>
      </c>
      <c r="E873" s="63" t="s">
        <v>270</v>
      </c>
      <c r="F873" s="73">
        <v>180</v>
      </c>
      <c r="G873" s="64" t="str">
        <f t="shared" si="26"/>
        <v>Đ</v>
      </c>
      <c r="H873" s="73">
        <v>770</v>
      </c>
      <c r="I873" s="63">
        <v>11</v>
      </c>
      <c r="J873" s="63">
        <v>1</v>
      </c>
      <c r="K873" s="63">
        <v>1</v>
      </c>
      <c r="L873" s="63" t="s">
        <v>274</v>
      </c>
      <c r="M873" s="63" t="str">
        <f t="shared" si="31"/>
        <v>X</v>
      </c>
      <c r="N873" s="63" t="s">
        <v>3556</v>
      </c>
      <c r="O873" s="63" t="s">
        <v>353</v>
      </c>
      <c r="P873" s="63">
        <v>0</v>
      </c>
      <c r="Q873" s="63"/>
      <c r="R873" s="51"/>
      <c r="S873" s="51"/>
      <c r="T873" s="51"/>
    </row>
    <row r="874" spans="1:20" ht="63">
      <c r="A874" s="153"/>
      <c r="B874" s="154"/>
      <c r="C874" s="155" t="s">
        <v>3444</v>
      </c>
      <c r="D874" s="154" t="s">
        <v>3557</v>
      </c>
      <c r="E874" s="153" t="s">
        <v>265</v>
      </c>
      <c r="F874" s="160">
        <v>135</v>
      </c>
      <c r="G874" s="156" t="str">
        <f t="shared" si="26"/>
        <v>K</v>
      </c>
      <c r="H874" s="160">
        <v>571</v>
      </c>
      <c r="I874" s="153">
        <v>5</v>
      </c>
      <c r="J874" s="153">
        <v>2</v>
      </c>
      <c r="K874" s="153">
        <v>1</v>
      </c>
      <c r="L874" s="153" t="s">
        <v>543</v>
      </c>
      <c r="M874" s="153" t="str">
        <f t="shared" si="31"/>
        <v>X</v>
      </c>
      <c r="N874" s="153" t="s">
        <v>3558</v>
      </c>
      <c r="O874" s="153" t="s">
        <v>442</v>
      </c>
      <c r="P874" s="153">
        <v>0</v>
      </c>
      <c r="Q874" s="153"/>
      <c r="R874" s="51"/>
      <c r="S874" s="51"/>
      <c r="T874" s="51"/>
    </row>
    <row r="875" spans="1:20" ht="63">
      <c r="A875" s="63"/>
      <c r="B875" s="72"/>
      <c r="C875" s="61" t="s">
        <v>3444</v>
      </c>
      <c r="D875" s="72" t="s">
        <v>3559</v>
      </c>
      <c r="E875" s="63" t="s">
        <v>265</v>
      </c>
      <c r="F875" s="73">
        <v>180</v>
      </c>
      <c r="G875" s="64" t="str">
        <f t="shared" si="26"/>
        <v>Đ</v>
      </c>
      <c r="H875" s="73">
        <v>725</v>
      </c>
      <c r="I875" s="63">
        <v>7</v>
      </c>
      <c r="J875" s="63">
        <v>3</v>
      </c>
      <c r="K875" s="63">
        <v>0</v>
      </c>
      <c r="L875" s="63" t="s">
        <v>543</v>
      </c>
      <c r="M875" s="63" t="str">
        <f t="shared" si="31"/>
        <v>X</v>
      </c>
      <c r="N875" s="63" t="s">
        <v>3560</v>
      </c>
      <c r="O875" s="63" t="s">
        <v>362</v>
      </c>
      <c r="P875" s="63">
        <v>0</v>
      </c>
      <c r="Q875" s="63"/>
      <c r="R875" s="51"/>
      <c r="S875" s="51"/>
      <c r="T875" s="51"/>
    </row>
    <row r="876" spans="1:20" ht="110.25">
      <c r="A876" s="153"/>
      <c r="B876" s="154"/>
      <c r="C876" s="155" t="s">
        <v>3444</v>
      </c>
      <c r="D876" s="154" t="s">
        <v>2837</v>
      </c>
      <c r="E876" s="153" t="s">
        <v>265</v>
      </c>
      <c r="F876" s="160">
        <v>152</v>
      </c>
      <c r="G876" s="156" t="str">
        <f t="shared" si="26"/>
        <v>Đ</v>
      </c>
      <c r="H876" s="160">
        <v>645</v>
      </c>
      <c r="I876" s="153">
        <v>7</v>
      </c>
      <c r="J876" s="153">
        <v>0</v>
      </c>
      <c r="K876" s="153">
        <v>1</v>
      </c>
      <c r="L876" s="153" t="s">
        <v>301</v>
      </c>
      <c r="M876" s="153" t="str">
        <f t="shared" si="31"/>
        <v>X</v>
      </c>
      <c r="N876" s="153" t="s">
        <v>3561</v>
      </c>
      <c r="O876" s="153" t="s">
        <v>305</v>
      </c>
      <c r="P876" s="153">
        <v>0</v>
      </c>
      <c r="Q876" s="153"/>
      <c r="R876" s="51"/>
      <c r="S876" s="51"/>
      <c r="T876" s="51"/>
    </row>
    <row r="877" spans="1:20" ht="78.75">
      <c r="A877" s="63"/>
      <c r="B877" s="72"/>
      <c r="C877" s="61" t="s">
        <v>3444</v>
      </c>
      <c r="D877" s="72" t="s">
        <v>3562</v>
      </c>
      <c r="E877" s="63" t="s">
        <v>265</v>
      </c>
      <c r="F877" s="73">
        <v>203</v>
      </c>
      <c r="G877" s="64" t="str">
        <f t="shared" si="26"/>
        <v>Đ</v>
      </c>
      <c r="H877" s="73">
        <v>891</v>
      </c>
      <c r="I877" s="63">
        <v>13</v>
      </c>
      <c r="J877" s="63">
        <v>1</v>
      </c>
      <c r="K877" s="63">
        <v>2</v>
      </c>
      <c r="L877" s="63" t="s">
        <v>301</v>
      </c>
      <c r="M877" s="63" t="str">
        <f t="shared" si="31"/>
        <v>X</v>
      </c>
      <c r="N877" s="63" t="s">
        <v>3563</v>
      </c>
      <c r="O877" s="63" t="s">
        <v>268</v>
      </c>
      <c r="P877" s="63">
        <v>0</v>
      </c>
      <c r="Q877" s="63"/>
      <c r="R877" s="51"/>
      <c r="S877" s="51"/>
      <c r="T877" s="51"/>
    </row>
    <row r="878" spans="1:20" ht="47.25">
      <c r="A878" s="153"/>
      <c r="B878" s="154"/>
      <c r="C878" s="155" t="s">
        <v>3444</v>
      </c>
      <c r="D878" s="154" t="s">
        <v>3564</v>
      </c>
      <c r="E878" s="153" t="s">
        <v>265</v>
      </c>
      <c r="F878" s="160">
        <v>188</v>
      </c>
      <c r="G878" s="156" t="str">
        <f t="shared" si="26"/>
        <v>Đ</v>
      </c>
      <c r="H878" s="160">
        <v>836</v>
      </c>
      <c r="I878" s="153">
        <v>11</v>
      </c>
      <c r="J878" s="153">
        <v>2</v>
      </c>
      <c r="K878" s="153">
        <v>3</v>
      </c>
      <c r="L878" s="153" t="s">
        <v>301</v>
      </c>
      <c r="M878" s="153" t="str">
        <f t="shared" si="31"/>
        <v>X</v>
      </c>
      <c r="N878" s="153" t="s">
        <v>3565</v>
      </c>
      <c r="O878" s="153" t="s">
        <v>286</v>
      </c>
      <c r="P878" s="153">
        <v>0</v>
      </c>
      <c r="Q878" s="153"/>
      <c r="R878" s="51"/>
      <c r="S878" s="51"/>
      <c r="T878" s="51"/>
    </row>
    <row r="879" spans="1:20" ht="63">
      <c r="A879" s="63"/>
      <c r="B879" s="72"/>
      <c r="C879" s="61" t="s">
        <v>3444</v>
      </c>
      <c r="D879" s="72" t="s">
        <v>3566</v>
      </c>
      <c r="E879" s="63" t="s">
        <v>265</v>
      </c>
      <c r="F879" s="73">
        <v>158</v>
      </c>
      <c r="G879" s="64" t="str">
        <f t="shared" si="26"/>
        <v>Đ</v>
      </c>
      <c r="H879" s="73">
        <v>664</v>
      </c>
      <c r="I879" s="63">
        <v>6</v>
      </c>
      <c r="J879" s="63">
        <v>1</v>
      </c>
      <c r="K879" s="63">
        <v>1</v>
      </c>
      <c r="L879" s="63" t="s">
        <v>301</v>
      </c>
      <c r="M879" s="63" t="str">
        <f t="shared" si="31"/>
        <v>X</v>
      </c>
      <c r="N879" s="63" t="s">
        <v>3567</v>
      </c>
      <c r="O879" s="63" t="s">
        <v>362</v>
      </c>
      <c r="P879" s="63">
        <v>0</v>
      </c>
      <c r="Q879" s="63"/>
      <c r="R879" s="51"/>
      <c r="S879" s="51"/>
      <c r="T879" s="51"/>
    </row>
    <row r="880" spans="1:20" ht="47.25">
      <c r="A880" s="153" t="str">
        <f t="shared" ref="A880:A881" si="32">IF(LEN(B880)=0,"",SUBTOTAL(3,$B$3:B880))</f>
        <v/>
      </c>
      <c r="B880" s="154"/>
      <c r="C880" s="155" t="s">
        <v>3444</v>
      </c>
      <c r="D880" s="154" t="s">
        <v>2962</v>
      </c>
      <c r="E880" s="153" t="s">
        <v>265</v>
      </c>
      <c r="F880" s="160">
        <v>109</v>
      </c>
      <c r="G880" s="156" t="str">
        <f t="shared" si="26"/>
        <v>K</v>
      </c>
      <c r="H880" s="160">
        <v>444</v>
      </c>
      <c r="I880" s="153">
        <v>4</v>
      </c>
      <c r="J880" s="153">
        <v>0</v>
      </c>
      <c r="K880" s="153">
        <v>0</v>
      </c>
      <c r="L880" s="153" t="s">
        <v>274</v>
      </c>
      <c r="M880" s="153" t="str">
        <f t="shared" si="31"/>
        <v>X</v>
      </c>
      <c r="N880" s="153" t="s">
        <v>3568</v>
      </c>
      <c r="O880" s="153" t="s">
        <v>305</v>
      </c>
      <c r="P880" s="153">
        <v>0</v>
      </c>
      <c r="Q880" s="153"/>
      <c r="R880" s="51"/>
      <c r="S880" s="51"/>
      <c r="T880" s="51"/>
    </row>
    <row r="881" spans="1:20" ht="63">
      <c r="A881" s="63" t="str">
        <f t="shared" si="32"/>
        <v/>
      </c>
      <c r="B881" s="72"/>
      <c r="C881" s="61" t="s">
        <v>3444</v>
      </c>
      <c r="D881" s="72" t="s">
        <v>3569</v>
      </c>
      <c r="E881" s="63" t="s">
        <v>265</v>
      </c>
      <c r="F881" s="73">
        <v>181</v>
      </c>
      <c r="G881" s="64" t="str">
        <f t="shared" si="26"/>
        <v>Đ</v>
      </c>
      <c r="H881" s="73">
        <v>845</v>
      </c>
      <c r="I881" s="63">
        <v>5</v>
      </c>
      <c r="J881" s="63">
        <v>1</v>
      </c>
      <c r="K881" s="63">
        <v>0</v>
      </c>
      <c r="L881" s="63" t="s">
        <v>351</v>
      </c>
      <c r="M881" s="63" t="str">
        <f t="shared" si="31"/>
        <v>X</v>
      </c>
      <c r="N881" s="63" t="s">
        <v>3570</v>
      </c>
      <c r="O881" s="63" t="s">
        <v>410</v>
      </c>
      <c r="P881" s="63">
        <v>0</v>
      </c>
      <c r="Q881" s="63"/>
      <c r="R881" s="51"/>
      <c r="S881" s="51"/>
      <c r="T881" s="51"/>
    </row>
    <row r="882" spans="1:20" ht="47.25">
      <c r="A882" s="153"/>
      <c r="B882" s="154"/>
      <c r="C882" s="155" t="s">
        <v>3444</v>
      </c>
      <c r="D882" s="154" t="s">
        <v>3571</v>
      </c>
      <c r="E882" s="153" t="s">
        <v>300</v>
      </c>
      <c r="F882" s="160">
        <v>88</v>
      </c>
      <c r="G882" s="156" t="str">
        <f t="shared" si="26"/>
        <v>K</v>
      </c>
      <c r="H882" s="160">
        <v>383</v>
      </c>
      <c r="I882" s="153">
        <v>4</v>
      </c>
      <c r="J882" s="153">
        <v>2</v>
      </c>
      <c r="K882" s="153">
        <v>0</v>
      </c>
      <c r="L882" s="153" t="s">
        <v>301</v>
      </c>
      <c r="M882" s="153" t="str">
        <f t="shared" si="31"/>
        <v>X</v>
      </c>
      <c r="N882" s="153" t="s">
        <v>3572</v>
      </c>
      <c r="O882" s="153" t="s">
        <v>268</v>
      </c>
      <c r="P882" s="153">
        <v>0</v>
      </c>
      <c r="Q882" s="153"/>
      <c r="R882" s="51"/>
      <c r="S882" s="51"/>
      <c r="T882" s="51"/>
    </row>
    <row r="883" spans="1:20" ht="47.25">
      <c r="A883" s="63"/>
      <c r="B883" s="72"/>
      <c r="C883" s="61" t="s">
        <v>3444</v>
      </c>
      <c r="D883" s="72" t="s">
        <v>3573</v>
      </c>
      <c r="E883" s="63" t="s">
        <v>300</v>
      </c>
      <c r="F883" s="73">
        <v>119</v>
      </c>
      <c r="G883" s="64" t="str">
        <f t="shared" si="26"/>
        <v>K</v>
      </c>
      <c r="H883" s="73">
        <v>603</v>
      </c>
      <c r="I883" s="63">
        <v>5</v>
      </c>
      <c r="J883" s="63">
        <v>3</v>
      </c>
      <c r="K883" s="63">
        <v>0</v>
      </c>
      <c r="L883" s="63" t="s">
        <v>301</v>
      </c>
      <c r="M883" s="63" t="str">
        <f t="shared" si="31"/>
        <v>X</v>
      </c>
      <c r="N883" s="63" t="s">
        <v>3574</v>
      </c>
      <c r="O883" s="63" t="s">
        <v>305</v>
      </c>
      <c r="P883" s="63">
        <v>0</v>
      </c>
      <c r="Q883" s="63"/>
      <c r="R883" s="51"/>
      <c r="S883" s="51"/>
      <c r="T883" s="51"/>
    </row>
    <row r="884" spans="1:20" ht="63">
      <c r="A884" s="153"/>
      <c r="B884" s="154"/>
      <c r="C884" s="155" t="s">
        <v>3444</v>
      </c>
      <c r="D884" s="154" t="s">
        <v>3575</v>
      </c>
      <c r="E884" s="153" t="s">
        <v>300</v>
      </c>
      <c r="F884" s="160">
        <v>109</v>
      </c>
      <c r="G884" s="156" t="str">
        <f t="shared" si="26"/>
        <v>K</v>
      </c>
      <c r="H884" s="160">
        <v>523</v>
      </c>
      <c r="I884" s="153">
        <v>4</v>
      </c>
      <c r="J884" s="153">
        <v>1</v>
      </c>
      <c r="K884" s="153">
        <v>0</v>
      </c>
      <c r="L884" s="153" t="s">
        <v>274</v>
      </c>
      <c r="M884" s="153" t="str">
        <f t="shared" si="31"/>
        <v>X</v>
      </c>
      <c r="N884" s="153" t="s">
        <v>3576</v>
      </c>
      <c r="O884" s="153" t="s">
        <v>268</v>
      </c>
      <c r="P884" s="153">
        <v>0</v>
      </c>
      <c r="Q884" s="153"/>
      <c r="R884" s="51"/>
      <c r="S884" s="51"/>
      <c r="T884" s="51"/>
    </row>
    <row r="885" spans="1:20" ht="31.5">
      <c r="A885" s="63"/>
      <c r="B885" s="72"/>
      <c r="C885" s="61" t="s">
        <v>3444</v>
      </c>
      <c r="D885" s="72" t="s">
        <v>3577</v>
      </c>
      <c r="E885" s="63" t="s">
        <v>300</v>
      </c>
      <c r="F885" s="73">
        <v>106</v>
      </c>
      <c r="G885" s="64" t="str">
        <f t="shared" si="26"/>
        <v>K</v>
      </c>
      <c r="H885" s="73">
        <v>444</v>
      </c>
      <c r="I885" s="63">
        <v>0</v>
      </c>
      <c r="J885" s="63">
        <v>1</v>
      </c>
      <c r="K885" s="63">
        <v>0</v>
      </c>
      <c r="L885" s="63" t="s">
        <v>274</v>
      </c>
      <c r="M885" s="63" t="str">
        <f t="shared" si="31"/>
        <v>X</v>
      </c>
      <c r="N885" s="63" t="s">
        <v>3578</v>
      </c>
      <c r="O885" s="63" t="s">
        <v>305</v>
      </c>
      <c r="P885" s="63">
        <v>0</v>
      </c>
      <c r="Q885" s="63"/>
      <c r="R885" s="51"/>
      <c r="S885" s="51"/>
      <c r="T885" s="51"/>
    </row>
    <row r="886" spans="1:20" ht="31.5">
      <c r="A886" s="162">
        <f>IF(LEN(B886)=0,"",SUBTOTAL(3,$B$3:B886))</f>
        <v>27</v>
      </c>
      <c r="B886" s="163" t="s">
        <v>3579</v>
      </c>
      <c r="C886" s="155" t="s">
        <v>3579</v>
      </c>
      <c r="D886" s="154" t="s">
        <v>3580</v>
      </c>
      <c r="E886" s="153" t="s">
        <v>270</v>
      </c>
      <c r="F886" s="160">
        <v>153</v>
      </c>
      <c r="G886" s="156" t="str">
        <f t="shared" si="26"/>
        <v>Đ</v>
      </c>
      <c r="H886" s="160">
        <v>635</v>
      </c>
      <c r="I886" s="157">
        <v>34</v>
      </c>
      <c r="J886" s="91">
        <v>0</v>
      </c>
      <c r="K886" s="91">
        <v>6</v>
      </c>
      <c r="L886" s="198" t="s">
        <v>460</v>
      </c>
      <c r="M886" s="153" t="str">
        <f t="shared" si="31"/>
        <v>X</v>
      </c>
      <c r="N886" s="153" t="s">
        <v>3581</v>
      </c>
      <c r="O886" s="87" t="s">
        <v>1180</v>
      </c>
      <c r="P886" s="153">
        <v>0</v>
      </c>
      <c r="Q886" s="153"/>
      <c r="R886" s="51"/>
      <c r="S886" s="51"/>
      <c r="T886" s="51"/>
    </row>
    <row r="887" spans="1:20" ht="31.5">
      <c r="A887" s="63"/>
      <c r="B887" s="72"/>
      <c r="C887" s="61" t="s">
        <v>3579</v>
      </c>
      <c r="D887" s="72" t="s">
        <v>3582</v>
      </c>
      <c r="E887" s="63" t="s">
        <v>270</v>
      </c>
      <c r="F887" s="73">
        <v>198</v>
      </c>
      <c r="G887" s="64" t="str">
        <f t="shared" si="26"/>
        <v>Đ</v>
      </c>
      <c r="H887" s="73">
        <v>762</v>
      </c>
      <c r="I887" s="91">
        <v>42</v>
      </c>
      <c r="J887" s="157">
        <v>2</v>
      </c>
      <c r="K887" s="157">
        <v>1</v>
      </c>
      <c r="L887" s="198" t="s">
        <v>274</v>
      </c>
      <c r="M887" s="63" t="str">
        <f t="shared" si="31"/>
        <v>X</v>
      </c>
      <c r="N887" s="63" t="s">
        <v>3583</v>
      </c>
      <c r="O887" s="173" t="s">
        <v>1183</v>
      </c>
      <c r="P887" s="63">
        <v>0</v>
      </c>
      <c r="Q887" s="63"/>
      <c r="R887" s="51"/>
      <c r="S887" s="51"/>
      <c r="T887" s="51"/>
    </row>
    <row r="888" spans="1:20" ht="31.5">
      <c r="A888" s="153"/>
      <c r="B888" s="154"/>
      <c r="C888" s="155" t="s">
        <v>3579</v>
      </c>
      <c r="D888" s="154" t="s">
        <v>3584</v>
      </c>
      <c r="E888" s="153" t="s">
        <v>270</v>
      </c>
      <c r="F888" s="160">
        <v>107</v>
      </c>
      <c r="G888" s="156" t="str">
        <f t="shared" si="26"/>
        <v>K</v>
      </c>
      <c r="H888" s="160">
        <v>329</v>
      </c>
      <c r="I888" s="157">
        <v>15</v>
      </c>
      <c r="J888" s="91">
        <v>2</v>
      </c>
      <c r="K888" s="91">
        <v>5</v>
      </c>
      <c r="L888" s="91" t="s">
        <v>460</v>
      </c>
      <c r="M888" s="153" t="str">
        <f t="shared" si="31"/>
        <v>X</v>
      </c>
      <c r="N888" s="153" t="s">
        <v>3585</v>
      </c>
      <c r="O888" s="87" t="s">
        <v>1180</v>
      </c>
      <c r="P888" s="153">
        <v>0</v>
      </c>
      <c r="Q888" s="153"/>
      <c r="R888" s="51"/>
      <c r="S888" s="51"/>
      <c r="T888" s="51"/>
    </row>
    <row r="889" spans="1:20" ht="47.25">
      <c r="A889" s="63"/>
      <c r="B889" s="72"/>
      <c r="C889" s="61" t="s">
        <v>3579</v>
      </c>
      <c r="D889" s="72" t="s">
        <v>3586</v>
      </c>
      <c r="E889" s="63" t="s">
        <v>270</v>
      </c>
      <c r="F889" s="73">
        <v>243</v>
      </c>
      <c r="G889" s="64" t="str">
        <f t="shared" si="26"/>
        <v>Đ</v>
      </c>
      <c r="H889" s="73">
        <v>978</v>
      </c>
      <c r="I889" s="91">
        <v>78</v>
      </c>
      <c r="J889" s="157">
        <v>3</v>
      </c>
      <c r="K889" s="157">
        <v>4</v>
      </c>
      <c r="L889" s="199" t="s">
        <v>592</v>
      </c>
      <c r="M889" s="63" t="str">
        <f t="shared" si="31"/>
        <v>X</v>
      </c>
      <c r="N889" s="63" t="s">
        <v>3587</v>
      </c>
      <c r="O889" s="173" t="s">
        <v>1853</v>
      </c>
      <c r="P889" s="63">
        <v>0</v>
      </c>
      <c r="Q889" s="63"/>
      <c r="R889" s="51"/>
      <c r="S889" s="51"/>
      <c r="T889" s="51"/>
    </row>
    <row r="890" spans="1:20" ht="47.25">
      <c r="A890" s="153"/>
      <c r="B890" s="154"/>
      <c r="C890" s="155" t="s">
        <v>3579</v>
      </c>
      <c r="D890" s="154" t="s">
        <v>3588</v>
      </c>
      <c r="E890" s="153" t="s">
        <v>270</v>
      </c>
      <c r="F890" s="160">
        <v>139</v>
      </c>
      <c r="G890" s="156" t="str">
        <f t="shared" si="26"/>
        <v>K</v>
      </c>
      <c r="H890" s="160">
        <v>584</v>
      </c>
      <c r="I890" s="157">
        <v>29</v>
      </c>
      <c r="J890" s="91">
        <v>1</v>
      </c>
      <c r="K890" s="91">
        <v>6</v>
      </c>
      <c r="L890" s="158" t="s">
        <v>460</v>
      </c>
      <c r="M890" s="153" t="str">
        <f t="shared" si="31"/>
        <v>X</v>
      </c>
      <c r="N890" s="153" t="s">
        <v>3589</v>
      </c>
      <c r="O890" s="87" t="s">
        <v>1207</v>
      </c>
      <c r="P890" s="153">
        <v>0</v>
      </c>
      <c r="Q890" s="153"/>
      <c r="R890" s="51"/>
      <c r="S890" s="51"/>
      <c r="T890" s="51"/>
    </row>
    <row r="891" spans="1:20" ht="31.5">
      <c r="A891" s="63"/>
      <c r="B891" s="72"/>
      <c r="C891" s="61" t="s">
        <v>3579</v>
      </c>
      <c r="D891" s="72" t="s">
        <v>3590</v>
      </c>
      <c r="E891" s="63" t="s">
        <v>265</v>
      </c>
      <c r="F891" s="73">
        <v>110</v>
      </c>
      <c r="G891" s="64" t="str">
        <f t="shared" si="26"/>
        <v>K</v>
      </c>
      <c r="H891" s="73">
        <v>414</v>
      </c>
      <c r="I891" s="91">
        <v>29</v>
      </c>
      <c r="J891" s="157">
        <v>2</v>
      </c>
      <c r="K891" s="157">
        <v>4</v>
      </c>
      <c r="L891" s="200" t="s">
        <v>460</v>
      </c>
      <c r="M891" s="63" t="str">
        <f t="shared" si="31"/>
        <v>X</v>
      </c>
      <c r="N891" s="63" t="s">
        <v>3591</v>
      </c>
      <c r="O891" s="173" t="s">
        <v>442</v>
      </c>
      <c r="P891" s="63">
        <v>0</v>
      </c>
      <c r="Q891" s="63"/>
      <c r="R891" s="51"/>
      <c r="S891" s="51"/>
      <c r="T891" s="51"/>
    </row>
    <row r="892" spans="1:20" ht="47.25">
      <c r="A892" s="153"/>
      <c r="B892" s="154"/>
      <c r="C892" s="155" t="s">
        <v>3579</v>
      </c>
      <c r="D892" s="154" t="s">
        <v>3592</v>
      </c>
      <c r="E892" s="153" t="s">
        <v>265</v>
      </c>
      <c r="F892" s="160">
        <v>94</v>
      </c>
      <c r="G892" s="156" t="str">
        <f t="shared" si="26"/>
        <v>K</v>
      </c>
      <c r="H892" s="160">
        <v>363</v>
      </c>
      <c r="I892" s="157">
        <v>33</v>
      </c>
      <c r="J892" s="91">
        <v>1</v>
      </c>
      <c r="K892" s="91">
        <v>4</v>
      </c>
      <c r="L892" s="158" t="s">
        <v>460</v>
      </c>
      <c r="M892" s="153" t="str">
        <f t="shared" si="31"/>
        <v>X</v>
      </c>
      <c r="N892" s="153" t="s">
        <v>3593</v>
      </c>
      <c r="O892" s="87" t="s">
        <v>305</v>
      </c>
      <c r="P892" s="153">
        <v>0</v>
      </c>
      <c r="Q892" s="153"/>
      <c r="R892" s="51"/>
      <c r="S892" s="51"/>
      <c r="T892" s="51"/>
    </row>
    <row r="893" spans="1:20" ht="47.25">
      <c r="A893" s="63"/>
      <c r="B893" s="72"/>
      <c r="C893" s="61" t="s">
        <v>3579</v>
      </c>
      <c r="D893" s="72" t="s">
        <v>3594</v>
      </c>
      <c r="E893" s="63" t="s">
        <v>265</v>
      </c>
      <c r="F893" s="73">
        <v>91</v>
      </c>
      <c r="G893" s="64" t="str">
        <f t="shared" si="26"/>
        <v>K</v>
      </c>
      <c r="H893" s="73">
        <v>369</v>
      </c>
      <c r="I893" s="91">
        <v>24</v>
      </c>
      <c r="J893" s="157">
        <v>1</v>
      </c>
      <c r="K893" s="157">
        <v>4</v>
      </c>
      <c r="L893" s="65" t="s">
        <v>460</v>
      </c>
      <c r="M893" s="63" t="str">
        <f t="shared" si="31"/>
        <v>X</v>
      </c>
      <c r="N893" s="63" t="s">
        <v>3595</v>
      </c>
      <c r="O893" s="173" t="s">
        <v>281</v>
      </c>
      <c r="P893" s="63">
        <v>0</v>
      </c>
      <c r="Q893" s="63"/>
      <c r="R893" s="51"/>
      <c r="S893" s="51"/>
      <c r="T893" s="51"/>
    </row>
    <row r="894" spans="1:20" ht="47.25">
      <c r="A894" s="153"/>
      <c r="B894" s="154"/>
      <c r="C894" s="155" t="s">
        <v>3579</v>
      </c>
      <c r="D894" s="154" t="s">
        <v>3596</v>
      </c>
      <c r="E894" s="153" t="s">
        <v>270</v>
      </c>
      <c r="F894" s="160">
        <v>168</v>
      </c>
      <c r="G894" s="156" t="str">
        <f t="shared" si="26"/>
        <v>Đ</v>
      </c>
      <c r="H894" s="160">
        <v>468</v>
      </c>
      <c r="I894" s="157">
        <v>30</v>
      </c>
      <c r="J894" s="91">
        <v>3</v>
      </c>
      <c r="K894" s="91">
        <v>3</v>
      </c>
      <c r="L894" s="158" t="s">
        <v>460</v>
      </c>
      <c r="M894" s="153" t="str">
        <f t="shared" si="31"/>
        <v>X</v>
      </c>
      <c r="N894" s="153" t="s">
        <v>3597</v>
      </c>
      <c r="O894" s="87" t="s">
        <v>1207</v>
      </c>
      <c r="P894" s="153">
        <v>0</v>
      </c>
      <c r="Q894" s="153"/>
      <c r="R894" s="51"/>
      <c r="S894" s="51"/>
      <c r="T894" s="51"/>
    </row>
    <row r="895" spans="1:20" ht="47.25">
      <c r="A895" s="63"/>
      <c r="B895" s="72"/>
      <c r="C895" s="61" t="s">
        <v>3579</v>
      </c>
      <c r="D895" s="72" t="s">
        <v>3598</v>
      </c>
      <c r="E895" s="63" t="s">
        <v>265</v>
      </c>
      <c r="F895" s="73">
        <v>103</v>
      </c>
      <c r="G895" s="64" t="str">
        <f t="shared" si="26"/>
        <v>K</v>
      </c>
      <c r="H895" s="73">
        <v>381</v>
      </c>
      <c r="I895" s="91">
        <v>16</v>
      </c>
      <c r="J895" s="157">
        <v>1</v>
      </c>
      <c r="K895" s="157">
        <v>4</v>
      </c>
      <c r="L895" s="65" t="s">
        <v>543</v>
      </c>
      <c r="M895" s="63" t="str">
        <f t="shared" si="31"/>
        <v>X</v>
      </c>
      <c r="N895" s="63" t="s">
        <v>3599</v>
      </c>
      <c r="O895" s="173" t="s">
        <v>281</v>
      </c>
      <c r="P895" s="63">
        <v>0</v>
      </c>
      <c r="Q895" s="63"/>
      <c r="R895" s="51"/>
      <c r="S895" s="51"/>
      <c r="T895" s="51"/>
    </row>
    <row r="896" spans="1:20" ht="31.5">
      <c r="A896" s="153"/>
      <c r="B896" s="154"/>
      <c r="C896" s="155" t="s">
        <v>3579</v>
      </c>
      <c r="D896" s="154" t="s">
        <v>3600</v>
      </c>
      <c r="E896" s="153" t="s">
        <v>270</v>
      </c>
      <c r="F896" s="160">
        <v>190</v>
      </c>
      <c r="G896" s="156" t="str">
        <f t="shared" si="26"/>
        <v>Đ</v>
      </c>
      <c r="H896" s="160">
        <v>825</v>
      </c>
      <c r="I896" s="157">
        <v>89</v>
      </c>
      <c r="J896" s="91">
        <v>0</v>
      </c>
      <c r="K896" s="91">
        <v>7</v>
      </c>
      <c r="L896" s="158" t="s">
        <v>460</v>
      </c>
      <c r="M896" s="153" t="str">
        <f t="shared" si="31"/>
        <v>X</v>
      </c>
      <c r="N896" s="153" t="s">
        <v>3601</v>
      </c>
      <c r="O896" s="87" t="s">
        <v>1204</v>
      </c>
      <c r="P896" s="153">
        <v>0</v>
      </c>
      <c r="Q896" s="153"/>
      <c r="R896" s="51"/>
      <c r="S896" s="51"/>
      <c r="T896" s="51"/>
    </row>
    <row r="897" spans="1:20" ht="47.25">
      <c r="A897" s="63"/>
      <c r="B897" s="72"/>
      <c r="C897" s="61" t="s">
        <v>3579</v>
      </c>
      <c r="D897" s="72" t="s">
        <v>3602</v>
      </c>
      <c r="E897" s="63" t="s">
        <v>270</v>
      </c>
      <c r="F897" s="73">
        <v>183</v>
      </c>
      <c r="G897" s="64" t="str">
        <f t="shared" si="26"/>
        <v>Đ</v>
      </c>
      <c r="H897" s="73">
        <v>741</v>
      </c>
      <c r="I897" s="91">
        <v>125</v>
      </c>
      <c r="J897" s="157">
        <v>2</v>
      </c>
      <c r="K897" s="157">
        <v>6</v>
      </c>
      <c r="L897" s="65" t="s">
        <v>460</v>
      </c>
      <c r="M897" s="63" t="str">
        <f t="shared" si="31"/>
        <v>X</v>
      </c>
      <c r="N897" s="63" t="s">
        <v>3603</v>
      </c>
      <c r="O897" s="173" t="s">
        <v>294</v>
      </c>
      <c r="P897" s="63">
        <v>0</v>
      </c>
      <c r="Q897" s="63"/>
      <c r="R897" s="51"/>
      <c r="S897" s="51"/>
      <c r="T897" s="51"/>
    </row>
    <row r="898" spans="1:20" ht="31.5">
      <c r="A898" s="153"/>
      <c r="B898" s="154"/>
      <c r="C898" s="155" t="s">
        <v>3579</v>
      </c>
      <c r="D898" s="154" t="s">
        <v>3604</v>
      </c>
      <c r="E898" s="153" t="s">
        <v>270</v>
      </c>
      <c r="F898" s="160">
        <v>198</v>
      </c>
      <c r="G898" s="156" t="str">
        <f t="shared" si="26"/>
        <v>Đ</v>
      </c>
      <c r="H898" s="160">
        <v>778</v>
      </c>
      <c r="I898" s="157">
        <v>122</v>
      </c>
      <c r="J898" s="157">
        <v>2</v>
      </c>
      <c r="K898" s="157">
        <v>11</v>
      </c>
      <c r="L898" s="158" t="s">
        <v>274</v>
      </c>
      <c r="M898" s="153" t="str">
        <f t="shared" si="31"/>
        <v>X</v>
      </c>
      <c r="N898" s="153" t="s">
        <v>3605</v>
      </c>
      <c r="O898" s="173" t="s">
        <v>3502</v>
      </c>
      <c r="P898" s="153">
        <v>0</v>
      </c>
      <c r="Q898" s="153"/>
      <c r="R898" s="51"/>
      <c r="S898" s="51"/>
      <c r="T898" s="51"/>
    </row>
    <row r="899" spans="1:20" ht="31.5">
      <c r="A899" s="63"/>
      <c r="B899" s="72"/>
      <c r="C899" s="61" t="s">
        <v>3579</v>
      </c>
      <c r="D899" s="72" t="s">
        <v>3606</v>
      </c>
      <c r="E899" s="63" t="s">
        <v>270</v>
      </c>
      <c r="F899" s="73">
        <v>152</v>
      </c>
      <c r="G899" s="64" t="str">
        <f t="shared" si="26"/>
        <v>Đ</v>
      </c>
      <c r="H899" s="73">
        <v>620</v>
      </c>
      <c r="I899" s="91">
        <v>100</v>
      </c>
      <c r="J899" s="157">
        <v>2</v>
      </c>
      <c r="K899" s="157">
        <v>2</v>
      </c>
      <c r="L899" s="65" t="s">
        <v>543</v>
      </c>
      <c r="M899" s="63" t="str">
        <f t="shared" si="31"/>
        <v>X</v>
      </c>
      <c r="N899" s="63" t="s">
        <v>3607</v>
      </c>
      <c r="O899" s="173" t="s">
        <v>281</v>
      </c>
      <c r="P899" s="63">
        <v>0</v>
      </c>
      <c r="Q899" s="63"/>
      <c r="R899" s="51"/>
      <c r="S899" s="51"/>
      <c r="T899" s="51"/>
    </row>
    <row r="900" spans="1:20" ht="31.5">
      <c r="A900" s="153"/>
      <c r="B900" s="154"/>
      <c r="C900" s="155" t="s">
        <v>3579</v>
      </c>
      <c r="D900" s="201" t="s">
        <v>3608</v>
      </c>
      <c r="E900" s="153" t="s">
        <v>265</v>
      </c>
      <c r="F900" s="160">
        <v>93</v>
      </c>
      <c r="G900" s="156" t="str">
        <f t="shared" si="26"/>
        <v>K</v>
      </c>
      <c r="H900" s="160">
        <v>388</v>
      </c>
      <c r="I900" s="157">
        <v>91</v>
      </c>
      <c r="J900" s="91">
        <v>1</v>
      </c>
      <c r="K900" s="91">
        <v>1</v>
      </c>
      <c r="L900" s="158" t="s">
        <v>449</v>
      </c>
      <c r="M900" s="153" t="str">
        <f t="shared" si="31"/>
        <v>X</v>
      </c>
      <c r="N900" s="153" t="s">
        <v>3609</v>
      </c>
      <c r="O900" s="87" t="s">
        <v>272</v>
      </c>
      <c r="P900" s="153">
        <v>0</v>
      </c>
      <c r="Q900" s="153"/>
      <c r="R900" s="51"/>
      <c r="S900" s="51"/>
      <c r="T900" s="51"/>
    </row>
    <row r="901" spans="1:20" ht="47.25">
      <c r="A901" s="63"/>
      <c r="B901" s="72"/>
      <c r="C901" s="61" t="s">
        <v>3579</v>
      </c>
      <c r="D901" s="72" t="s">
        <v>3610</v>
      </c>
      <c r="E901" s="63" t="s">
        <v>265</v>
      </c>
      <c r="F901" s="73">
        <v>98</v>
      </c>
      <c r="G901" s="64" t="str">
        <f t="shared" si="26"/>
        <v>K</v>
      </c>
      <c r="H901" s="73">
        <v>386</v>
      </c>
      <c r="I901" s="91">
        <v>23</v>
      </c>
      <c r="J901" s="157">
        <v>2</v>
      </c>
      <c r="K901" s="157">
        <v>3</v>
      </c>
      <c r="L901" s="65" t="s">
        <v>279</v>
      </c>
      <c r="M901" s="63" t="str">
        <f t="shared" si="31"/>
        <v>X</v>
      </c>
      <c r="N901" s="63" t="s">
        <v>3611</v>
      </c>
      <c r="O901" s="87" t="s">
        <v>294</v>
      </c>
      <c r="P901" s="63">
        <v>0</v>
      </c>
      <c r="Q901" s="63"/>
      <c r="R901" s="51"/>
      <c r="S901" s="51"/>
      <c r="T901" s="51"/>
    </row>
    <row r="902" spans="1:20" ht="47.25">
      <c r="A902" s="153"/>
      <c r="B902" s="154"/>
      <c r="C902" s="155" t="s">
        <v>3579</v>
      </c>
      <c r="D902" s="154" t="s">
        <v>2618</v>
      </c>
      <c r="E902" s="153" t="s">
        <v>265</v>
      </c>
      <c r="F902" s="160">
        <v>124</v>
      </c>
      <c r="G902" s="156" t="str">
        <f t="shared" si="26"/>
        <v>K</v>
      </c>
      <c r="H902" s="160">
        <v>508</v>
      </c>
      <c r="I902" s="157">
        <v>25</v>
      </c>
      <c r="J902" s="91">
        <v>0</v>
      </c>
      <c r="K902" s="91">
        <v>2</v>
      </c>
      <c r="L902" s="158" t="s">
        <v>274</v>
      </c>
      <c r="M902" s="153" t="str">
        <f t="shared" si="31"/>
        <v>X</v>
      </c>
      <c r="N902" s="153" t="s">
        <v>3612</v>
      </c>
      <c r="O902" s="87" t="s">
        <v>281</v>
      </c>
      <c r="P902" s="153">
        <v>0</v>
      </c>
      <c r="Q902" s="153"/>
      <c r="R902" s="51"/>
      <c r="S902" s="51"/>
      <c r="T902" s="51"/>
    </row>
    <row r="903" spans="1:20" ht="63">
      <c r="A903" s="63"/>
      <c r="B903" s="72"/>
      <c r="C903" s="61" t="s">
        <v>3579</v>
      </c>
      <c r="D903" s="72" t="s">
        <v>3613</v>
      </c>
      <c r="E903" s="63" t="s">
        <v>265</v>
      </c>
      <c r="F903" s="73">
        <v>135</v>
      </c>
      <c r="G903" s="64" t="str">
        <f t="shared" si="26"/>
        <v>K</v>
      </c>
      <c r="H903" s="73">
        <v>536</v>
      </c>
      <c r="I903" s="91">
        <v>25</v>
      </c>
      <c r="J903" s="157">
        <v>0</v>
      </c>
      <c r="K903" s="157">
        <v>2</v>
      </c>
      <c r="L903" s="65" t="s">
        <v>543</v>
      </c>
      <c r="M903" s="63" t="str">
        <f t="shared" si="31"/>
        <v>X</v>
      </c>
      <c r="N903" s="63" t="s">
        <v>3614</v>
      </c>
      <c r="O903" s="202" t="s">
        <v>377</v>
      </c>
      <c r="P903" s="63">
        <v>0</v>
      </c>
      <c r="Q903" s="63"/>
      <c r="R903" s="51"/>
      <c r="S903" s="51"/>
      <c r="T903" s="51"/>
    </row>
    <row r="904" spans="1:20" ht="31.5">
      <c r="A904" s="153"/>
      <c r="B904" s="154"/>
      <c r="C904" s="155" t="s">
        <v>3579</v>
      </c>
      <c r="D904" s="154" t="s">
        <v>3615</v>
      </c>
      <c r="E904" s="153" t="s">
        <v>270</v>
      </c>
      <c r="F904" s="160">
        <v>183</v>
      </c>
      <c r="G904" s="156" t="str">
        <f t="shared" si="26"/>
        <v>Đ</v>
      </c>
      <c r="H904" s="160">
        <v>654</v>
      </c>
      <c r="I904" s="157">
        <v>56</v>
      </c>
      <c r="J904" s="91">
        <v>2</v>
      </c>
      <c r="K904" s="91">
        <v>1</v>
      </c>
      <c r="L904" s="158" t="s">
        <v>460</v>
      </c>
      <c r="M904" s="153" t="str">
        <f t="shared" si="31"/>
        <v>X</v>
      </c>
      <c r="N904" s="153" t="s">
        <v>3616</v>
      </c>
      <c r="O904" s="87" t="s">
        <v>362</v>
      </c>
      <c r="P904" s="153">
        <v>0</v>
      </c>
      <c r="Q904" s="153"/>
      <c r="R904" s="51"/>
      <c r="S904" s="51"/>
      <c r="T904" s="51"/>
    </row>
    <row r="905" spans="1:20" ht="47.25">
      <c r="A905" s="63"/>
      <c r="B905" s="72"/>
      <c r="C905" s="61" t="s">
        <v>3579</v>
      </c>
      <c r="D905" s="72" t="s">
        <v>2710</v>
      </c>
      <c r="E905" s="63" t="s">
        <v>270</v>
      </c>
      <c r="F905" s="73">
        <v>177</v>
      </c>
      <c r="G905" s="64" t="str">
        <f t="shared" si="26"/>
        <v>Đ</v>
      </c>
      <c r="H905" s="73">
        <v>689</v>
      </c>
      <c r="I905" s="91">
        <v>80</v>
      </c>
      <c r="J905" s="157">
        <v>2</v>
      </c>
      <c r="K905" s="157">
        <v>3</v>
      </c>
      <c r="L905" s="65" t="s">
        <v>460</v>
      </c>
      <c r="M905" s="63" t="str">
        <f t="shared" si="31"/>
        <v>X</v>
      </c>
      <c r="N905" s="63" t="s">
        <v>3617</v>
      </c>
      <c r="O905" s="173" t="s">
        <v>1180</v>
      </c>
      <c r="P905" s="63">
        <v>0</v>
      </c>
      <c r="Q905" s="63"/>
      <c r="R905" s="51"/>
      <c r="S905" s="51"/>
      <c r="T905" s="51"/>
    </row>
    <row r="906" spans="1:20" ht="31.5">
      <c r="A906" s="153"/>
      <c r="B906" s="154"/>
      <c r="C906" s="155" t="s">
        <v>3579</v>
      </c>
      <c r="D906" s="154" t="s">
        <v>2061</v>
      </c>
      <c r="E906" s="153" t="s">
        <v>265</v>
      </c>
      <c r="F906" s="160">
        <v>101</v>
      </c>
      <c r="G906" s="156" t="str">
        <f t="shared" si="26"/>
        <v>K</v>
      </c>
      <c r="H906" s="160">
        <v>405</v>
      </c>
      <c r="I906" s="157">
        <v>43</v>
      </c>
      <c r="J906" s="91">
        <v>0</v>
      </c>
      <c r="K906" s="91">
        <v>2</v>
      </c>
      <c r="L906" s="158" t="s">
        <v>301</v>
      </c>
      <c r="M906" s="153" t="str">
        <f t="shared" si="31"/>
        <v>X</v>
      </c>
      <c r="N906" s="153" t="s">
        <v>3618</v>
      </c>
      <c r="O906" s="87" t="s">
        <v>294</v>
      </c>
      <c r="P906" s="153">
        <v>0</v>
      </c>
      <c r="Q906" s="153"/>
      <c r="R906" s="51"/>
      <c r="S906" s="51"/>
      <c r="T906" s="51"/>
    </row>
    <row r="907" spans="1:20" ht="31.5">
      <c r="A907" s="63"/>
      <c r="B907" s="72"/>
      <c r="C907" s="61" t="s">
        <v>3579</v>
      </c>
      <c r="D907" s="72" t="s">
        <v>3619</v>
      </c>
      <c r="E907" s="63" t="s">
        <v>265</v>
      </c>
      <c r="F907" s="73">
        <v>83</v>
      </c>
      <c r="G907" s="64" t="str">
        <f t="shared" si="26"/>
        <v>K</v>
      </c>
      <c r="H907" s="73">
        <v>356</v>
      </c>
      <c r="I907" s="91">
        <v>23</v>
      </c>
      <c r="J907" s="157">
        <v>1</v>
      </c>
      <c r="K907" s="157">
        <v>1</v>
      </c>
      <c r="L907" s="65" t="s">
        <v>460</v>
      </c>
      <c r="M907" s="63" t="str">
        <f t="shared" si="31"/>
        <v>X</v>
      </c>
      <c r="N907" s="63" t="s">
        <v>3620</v>
      </c>
      <c r="O907" s="173" t="s">
        <v>1197</v>
      </c>
      <c r="P907" s="63">
        <v>0</v>
      </c>
      <c r="Q907" s="63"/>
      <c r="R907" s="51"/>
      <c r="S907" s="51"/>
      <c r="T907" s="51"/>
    </row>
    <row r="908" spans="1:20" ht="31.5">
      <c r="A908" s="153"/>
      <c r="B908" s="154"/>
      <c r="C908" s="155" t="s">
        <v>3579</v>
      </c>
      <c r="D908" s="154" t="s">
        <v>1756</v>
      </c>
      <c r="E908" s="153" t="s">
        <v>265</v>
      </c>
      <c r="F908" s="160">
        <v>94</v>
      </c>
      <c r="G908" s="156" t="str">
        <f t="shared" si="26"/>
        <v>K</v>
      </c>
      <c r="H908" s="160">
        <v>361</v>
      </c>
      <c r="I908" s="157">
        <v>23</v>
      </c>
      <c r="J908" s="91">
        <v>0</v>
      </c>
      <c r="K908" s="91">
        <v>2</v>
      </c>
      <c r="L908" s="158" t="s">
        <v>301</v>
      </c>
      <c r="M908" s="153" t="str">
        <f t="shared" si="31"/>
        <v>X</v>
      </c>
      <c r="N908" s="153" t="s">
        <v>3621</v>
      </c>
      <c r="O908" s="87" t="s">
        <v>1197</v>
      </c>
      <c r="P908" s="153">
        <v>0</v>
      </c>
      <c r="Q908" s="153"/>
      <c r="R908" s="51"/>
      <c r="S908" s="51"/>
      <c r="T908" s="51"/>
    </row>
    <row r="909" spans="1:20" ht="31.5">
      <c r="A909" s="63"/>
      <c r="B909" s="72"/>
      <c r="C909" s="61" t="s">
        <v>3579</v>
      </c>
      <c r="D909" s="72" t="s">
        <v>3622</v>
      </c>
      <c r="E909" s="63" t="s">
        <v>265</v>
      </c>
      <c r="F909" s="73">
        <v>136</v>
      </c>
      <c r="G909" s="64" t="str">
        <f t="shared" si="26"/>
        <v>K</v>
      </c>
      <c r="H909" s="73">
        <v>530</v>
      </c>
      <c r="I909" s="91">
        <v>62</v>
      </c>
      <c r="J909" s="157">
        <v>1</v>
      </c>
      <c r="K909" s="157">
        <v>2</v>
      </c>
      <c r="L909" s="65" t="s">
        <v>266</v>
      </c>
      <c r="M909" s="63" t="str">
        <f t="shared" si="31"/>
        <v>X</v>
      </c>
      <c r="N909" s="63" t="s">
        <v>3623</v>
      </c>
      <c r="O909" s="173" t="s">
        <v>1193</v>
      </c>
      <c r="P909" s="63">
        <v>0</v>
      </c>
      <c r="Q909" s="63"/>
      <c r="R909" s="51"/>
      <c r="S909" s="51"/>
      <c r="T909" s="51"/>
    </row>
    <row r="910" spans="1:20" ht="31.5">
      <c r="A910" s="153"/>
      <c r="B910" s="154"/>
      <c r="C910" s="155" t="s">
        <v>3579</v>
      </c>
      <c r="D910" s="154" t="s">
        <v>3624</v>
      </c>
      <c r="E910" s="153" t="s">
        <v>265</v>
      </c>
      <c r="F910" s="160">
        <v>88</v>
      </c>
      <c r="G910" s="156" t="str">
        <f t="shared" si="26"/>
        <v>K</v>
      </c>
      <c r="H910" s="160">
        <v>310</v>
      </c>
      <c r="I910" s="157">
        <v>22</v>
      </c>
      <c r="J910" s="91">
        <v>1</v>
      </c>
      <c r="K910" s="91">
        <v>2</v>
      </c>
      <c r="L910" s="158" t="s">
        <v>3625</v>
      </c>
      <c r="M910" s="153" t="str">
        <f t="shared" si="31"/>
        <v>X</v>
      </c>
      <c r="N910" s="153" t="s">
        <v>3626</v>
      </c>
      <c r="O910" s="87" t="s">
        <v>3627</v>
      </c>
      <c r="P910" s="153">
        <v>0</v>
      </c>
      <c r="Q910" s="153"/>
      <c r="R910" s="51"/>
      <c r="S910" s="51"/>
      <c r="T910" s="51"/>
    </row>
    <row r="911" spans="1:20" ht="31.5">
      <c r="A911" s="63"/>
      <c r="B911" s="72"/>
      <c r="C911" s="61" t="s">
        <v>3579</v>
      </c>
      <c r="D911" s="72" t="s">
        <v>2122</v>
      </c>
      <c r="E911" s="63" t="s">
        <v>265</v>
      </c>
      <c r="F911" s="73">
        <v>140</v>
      </c>
      <c r="G911" s="64" t="str">
        <f t="shared" si="26"/>
        <v>K</v>
      </c>
      <c r="H911" s="73">
        <v>479</v>
      </c>
      <c r="I911" s="91">
        <v>8</v>
      </c>
      <c r="J911" s="157">
        <v>3</v>
      </c>
      <c r="K911" s="157">
        <v>1</v>
      </c>
      <c r="L911" s="65" t="s">
        <v>543</v>
      </c>
      <c r="M911" s="63" t="str">
        <f t="shared" si="31"/>
        <v>X</v>
      </c>
      <c r="N911" s="63" t="s">
        <v>3628</v>
      </c>
      <c r="O911" s="173" t="s">
        <v>1939</v>
      </c>
      <c r="P911" s="63">
        <v>0</v>
      </c>
      <c r="Q911" s="63"/>
      <c r="R911" s="51"/>
      <c r="S911" s="51"/>
      <c r="T911" s="51"/>
    </row>
    <row r="912" spans="1:20" ht="31.5">
      <c r="A912" s="153"/>
      <c r="B912" s="154"/>
      <c r="C912" s="155" t="s">
        <v>3579</v>
      </c>
      <c r="D912" s="154" t="s">
        <v>3629</v>
      </c>
      <c r="E912" s="153" t="s">
        <v>265</v>
      </c>
      <c r="F912" s="160">
        <v>97</v>
      </c>
      <c r="G912" s="156" t="str">
        <f t="shared" si="26"/>
        <v>K</v>
      </c>
      <c r="H912" s="160">
        <v>355</v>
      </c>
      <c r="I912" s="157">
        <v>16</v>
      </c>
      <c r="J912" s="91">
        <v>0</v>
      </c>
      <c r="K912" s="91">
        <v>4</v>
      </c>
      <c r="L912" s="158" t="s">
        <v>318</v>
      </c>
      <c r="M912" s="153" t="str">
        <f t="shared" si="31"/>
        <v>X</v>
      </c>
      <c r="N912" s="153" t="s">
        <v>3630</v>
      </c>
      <c r="O912" s="87" t="s">
        <v>1218</v>
      </c>
      <c r="P912" s="153">
        <v>0</v>
      </c>
      <c r="Q912" s="153"/>
      <c r="R912" s="51"/>
      <c r="S912" s="51"/>
      <c r="T912" s="51"/>
    </row>
    <row r="913" spans="1:20" ht="31.5">
      <c r="A913" s="63"/>
      <c r="B913" s="72"/>
      <c r="C913" s="61" t="s">
        <v>3579</v>
      </c>
      <c r="D913" s="72" t="s">
        <v>3631</v>
      </c>
      <c r="E913" s="63" t="s">
        <v>265</v>
      </c>
      <c r="F913" s="73">
        <v>103</v>
      </c>
      <c r="G913" s="64" t="str">
        <f t="shared" si="26"/>
        <v>K</v>
      </c>
      <c r="H913" s="73">
        <v>413</v>
      </c>
      <c r="I913" s="91">
        <v>8</v>
      </c>
      <c r="J913" s="91">
        <v>1</v>
      </c>
      <c r="K913" s="91">
        <v>0</v>
      </c>
      <c r="L913" s="65" t="s">
        <v>460</v>
      </c>
      <c r="M913" s="63" t="str">
        <f t="shared" si="31"/>
        <v>X</v>
      </c>
      <c r="N913" s="63" t="s">
        <v>3632</v>
      </c>
      <c r="O913" s="87" t="s">
        <v>1193</v>
      </c>
      <c r="P913" s="63">
        <v>0</v>
      </c>
      <c r="Q913" s="63"/>
      <c r="R913" s="51"/>
      <c r="S913" s="51"/>
      <c r="T913" s="51"/>
    </row>
    <row r="914" spans="1:20" ht="47.25">
      <c r="A914" s="153"/>
      <c r="B914" s="154"/>
      <c r="C914" s="155" t="s">
        <v>3579</v>
      </c>
      <c r="D914" s="154" t="s">
        <v>3633</v>
      </c>
      <c r="E914" s="153" t="s">
        <v>265</v>
      </c>
      <c r="F914" s="160">
        <v>85</v>
      </c>
      <c r="G914" s="156" t="str">
        <f t="shared" si="26"/>
        <v>K</v>
      </c>
      <c r="H914" s="160">
        <v>285</v>
      </c>
      <c r="I914" s="157">
        <v>11</v>
      </c>
      <c r="J914" s="91">
        <v>2</v>
      </c>
      <c r="K914" s="91">
        <v>0</v>
      </c>
      <c r="L914" s="158" t="s">
        <v>274</v>
      </c>
      <c r="M914" s="153" t="str">
        <f t="shared" si="31"/>
        <v>X</v>
      </c>
      <c r="N914" s="153" t="s">
        <v>3634</v>
      </c>
      <c r="O914" s="173" t="s">
        <v>1193</v>
      </c>
      <c r="P914" s="153">
        <v>0</v>
      </c>
      <c r="Q914" s="153"/>
      <c r="R914" s="51"/>
      <c r="S914" s="51"/>
      <c r="T914" s="51"/>
    </row>
    <row r="915" spans="1:20" ht="31.5">
      <c r="A915" s="63"/>
      <c r="B915" s="72"/>
      <c r="C915" s="61" t="s">
        <v>3579</v>
      </c>
      <c r="D915" s="72" t="s">
        <v>3635</v>
      </c>
      <c r="E915" s="63" t="s">
        <v>265</v>
      </c>
      <c r="F915" s="73">
        <v>119</v>
      </c>
      <c r="G915" s="64" t="str">
        <f t="shared" si="26"/>
        <v>K</v>
      </c>
      <c r="H915" s="73">
        <v>461</v>
      </c>
      <c r="I915" s="91">
        <v>38</v>
      </c>
      <c r="J915" s="157">
        <v>2</v>
      </c>
      <c r="K915" s="157">
        <v>2</v>
      </c>
      <c r="L915" s="65" t="s">
        <v>274</v>
      </c>
      <c r="M915" s="63" t="str">
        <f t="shared" si="31"/>
        <v>X</v>
      </c>
      <c r="N915" s="63" t="s">
        <v>3636</v>
      </c>
      <c r="O915" s="173" t="s">
        <v>1216</v>
      </c>
      <c r="P915" s="63">
        <v>0</v>
      </c>
      <c r="Q915" s="63"/>
      <c r="R915" s="51"/>
      <c r="S915" s="51"/>
      <c r="T915" s="51"/>
    </row>
    <row r="916" spans="1:20" ht="47.25">
      <c r="A916" s="153" t="str">
        <f t="shared" ref="A916:A931" si="33">IF(LEN(B916)=0,"",SUBTOTAL(3,$B$3:B916))</f>
        <v/>
      </c>
      <c r="B916" s="154"/>
      <c r="C916" s="155" t="s">
        <v>3579</v>
      </c>
      <c r="D916" s="154" t="s">
        <v>3637</v>
      </c>
      <c r="E916" s="153" t="s">
        <v>270</v>
      </c>
      <c r="F916" s="160">
        <v>169</v>
      </c>
      <c r="G916" s="156" t="str">
        <f t="shared" si="26"/>
        <v>Đ</v>
      </c>
      <c r="H916" s="160">
        <v>618</v>
      </c>
      <c r="I916" s="158">
        <v>37</v>
      </c>
      <c r="J916" s="158">
        <v>1</v>
      </c>
      <c r="K916" s="158">
        <v>2</v>
      </c>
      <c r="L916" s="158" t="s">
        <v>765</v>
      </c>
      <c r="M916" s="153" t="str">
        <f t="shared" si="31"/>
        <v>X</v>
      </c>
      <c r="N916" s="153" t="s">
        <v>3638</v>
      </c>
      <c r="O916" s="153" t="s">
        <v>1939</v>
      </c>
      <c r="P916" s="153">
        <v>0</v>
      </c>
      <c r="Q916" s="153"/>
      <c r="R916" s="51"/>
      <c r="S916" s="51"/>
      <c r="T916" s="51"/>
    </row>
    <row r="917" spans="1:20" ht="31.5">
      <c r="A917" s="63" t="str">
        <f t="shared" si="33"/>
        <v/>
      </c>
      <c r="B917" s="72"/>
      <c r="C917" s="61" t="s">
        <v>3579</v>
      </c>
      <c r="D917" s="72" t="s">
        <v>3639</v>
      </c>
      <c r="E917" s="63" t="s">
        <v>265</v>
      </c>
      <c r="F917" s="73">
        <v>106</v>
      </c>
      <c r="G917" s="64" t="str">
        <f t="shared" si="26"/>
        <v>K</v>
      </c>
      <c r="H917" s="73">
        <v>413</v>
      </c>
      <c r="I917" s="91">
        <v>50</v>
      </c>
      <c r="J917" s="157">
        <v>0</v>
      </c>
      <c r="K917" s="157">
        <v>4</v>
      </c>
      <c r="L917" s="65" t="s">
        <v>543</v>
      </c>
      <c r="M917" s="63" t="str">
        <f t="shared" si="31"/>
        <v>X</v>
      </c>
      <c r="N917" s="63" t="s">
        <v>3640</v>
      </c>
      <c r="O917" s="173" t="s">
        <v>309</v>
      </c>
      <c r="P917" s="63">
        <v>0</v>
      </c>
      <c r="Q917" s="63"/>
      <c r="R917" s="51"/>
      <c r="S917" s="51"/>
      <c r="T917" s="51"/>
    </row>
    <row r="918" spans="1:20" ht="47.25">
      <c r="A918" s="153" t="str">
        <f t="shared" si="33"/>
        <v/>
      </c>
      <c r="B918" s="154"/>
      <c r="C918" s="155" t="s">
        <v>3579</v>
      </c>
      <c r="D918" s="154" t="s">
        <v>3641</v>
      </c>
      <c r="E918" s="153" t="s">
        <v>265</v>
      </c>
      <c r="F918" s="160">
        <v>126</v>
      </c>
      <c r="G918" s="156" t="str">
        <f t="shared" si="26"/>
        <v>K</v>
      </c>
      <c r="H918" s="160">
        <v>507</v>
      </c>
      <c r="I918" s="157">
        <v>63</v>
      </c>
      <c r="J918" s="91">
        <v>0</v>
      </c>
      <c r="K918" s="91">
        <v>3</v>
      </c>
      <c r="L918" s="158" t="s">
        <v>301</v>
      </c>
      <c r="M918" s="153" t="str">
        <f t="shared" si="31"/>
        <v>X</v>
      </c>
      <c r="N918" s="153" t="s">
        <v>3642</v>
      </c>
      <c r="O918" s="87" t="s">
        <v>1193</v>
      </c>
      <c r="P918" s="153">
        <v>0</v>
      </c>
      <c r="Q918" s="153"/>
      <c r="R918" s="51"/>
      <c r="S918" s="51"/>
      <c r="T918" s="51"/>
    </row>
    <row r="919" spans="1:20" ht="31.5">
      <c r="A919" s="63" t="str">
        <f t="shared" si="33"/>
        <v/>
      </c>
      <c r="B919" s="72"/>
      <c r="C919" s="61" t="s">
        <v>3579</v>
      </c>
      <c r="D919" s="72" t="s">
        <v>3643</v>
      </c>
      <c r="E919" s="63" t="s">
        <v>265</v>
      </c>
      <c r="F919" s="73">
        <v>116</v>
      </c>
      <c r="G919" s="64" t="str">
        <f t="shared" si="26"/>
        <v>K</v>
      </c>
      <c r="H919" s="73">
        <v>434</v>
      </c>
      <c r="I919" s="91">
        <v>4</v>
      </c>
      <c r="J919" s="65">
        <v>1</v>
      </c>
      <c r="K919" s="157">
        <v>5</v>
      </c>
      <c r="L919" s="65" t="s">
        <v>543</v>
      </c>
      <c r="M919" s="63" t="str">
        <f t="shared" si="31"/>
        <v>X</v>
      </c>
      <c r="N919" s="63" t="s">
        <v>3644</v>
      </c>
      <c r="O919" s="173" t="s">
        <v>272</v>
      </c>
      <c r="P919" s="63">
        <v>0</v>
      </c>
      <c r="Q919" s="63"/>
      <c r="R919" s="51"/>
      <c r="S919" s="51"/>
      <c r="T919" s="51"/>
    </row>
    <row r="920" spans="1:20" ht="31.5">
      <c r="A920" s="153" t="str">
        <f t="shared" si="33"/>
        <v/>
      </c>
      <c r="B920" s="154"/>
      <c r="C920" s="155" t="s">
        <v>3579</v>
      </c>
      <c r="D920" s="154" t="s">
        <v>3645</v>
      </c>
      <c r="E920" s="153" t="s">
        <v>265</v>
      </c>
      <c r="F920" s="160">
        <v>98</v>
      </c>
      <c r="G920" s="156" t="str">
        <f t="shared" si="26"/>
        <v>K</v>
      </c>
      <c r="H920" s="160">
        <v>417</v>
      </c>
      <c r="I920" s="157">
        <v>83</v>
      </c>
      <c r="J920" s="91">
        <v>1</v>
      </c>
      <c r="K920" s="91">
        <v>2</v>
      </c>
      <c r="L920" s="158" t="s">
        <v>766</v>
      </c>
      <c r="M920" s="153" t="str">
        <f t="shared" si="31"/>
        <v>X</v>
      </c>
      <c r="N920" s="153" t="s">
        <v>3646</v>
      </c>
      <c r="O920" s="87" t="s">
        <v>272</v>
      </c>
      <c r="P920" s="153">
        <v>0</v>
      </c>
      <c r="Q920" s="153"/>
      <c r="R920" s="51"/>
      <c r="S920" s="51"/>
      <c r="T920" s="51"/>
    </row>
    <row r="921" spans="1:20" ht="47.25">
      <c r="A921" s="63" t="str">
        <f t="shared" si="33"/>
        <v/>
      </c>
      <c r="B921" s="72"/>
      <c r="C921" s="61" t="s">
        <v>3579</v>
      </c>
      <c r="D921" s="72" t="s">
        <v>3647</v>
      </c>
      <c r="E921" s="63" t="s">
        <v>265</v>
      </c>
      <c r="F921" s="73">
        <v>95</v>
      </c>
      <c r="G921" s="64" t="str">
        <f t="shared" si="26"/>
        <v>K</v>
      </c>
      <c r="H921" s="73">
        <v>436</v>
      </c>
      <c r="I921" s="91">
        <v>80</v>
      </c>
      <c r="J921" s="91">
        <v>1</v>
      </c>
      <c r="K921" s="91">
        <v>5</v>
      </c>
      <c r="L921" s="65" t="s">
        <v>3648</v>
      </c>
      <c r="M921" s="63" t="str">
        <f t="shared" si="31"/>
        <v>X</v>
      </c>
      <c r="N921" s="63" t="s">
        <v>3649</v>
      </c>
      <c r="O921" s="203" t="s">
        <v>281</v>
      </c>
      <c r="P921" s="63">
        <v>0</v>
      </c>
      <c r="Q921" s="63"/>
      <c r="R921" s="51"/>
      <c r="S921" s="51"/>
      <c r="T921" s="51"/>
    </row>
    <row r="922" spans="1:20" ht="47.25">
      <c r="A922" s="162">
        <f t="shared" si="33"/>
        <v>28</v>
      </c>
      <c r="B922" s="163" t="s">
        <v>3650</v>
      </c>
      <c r="C922" s="155" t="s">
        <v>3650</v>
      </c>
      <c r="D922" s="154" t="s">
        <v>2710</v>
      </c>
      <c r="E922" s="153" t="s">
        <v>270</v>
      </c>
      <c r="F922" s="160">
        <v>178</v>
      </c>
      <c r="G922" s="156" t="str">
        <f t="shared" si="26"/>
        <v>Đ</v>
      </c>
      <c r="H922" s="160">
        <v>760</v>
      </c>
      <c r="I922" s="153">
        <v>160</v>
      </c>
      <c r="J922" s="153">
        <v>2</v>
      </c>
      <c r="K922" s="153">
        <v>1</v>
      </c>
      <c r="L922" s="153" t="s">
        <v>301</v>
      </c>
      <c r="M922" s="153" t="str">
        <f t="shared" si="31"/>
        <v>X</v>
      </c>
      <c r="N922" s="153" t="s">
        <v>3651</v>
      </c>
      <c r="O922" s="153" t="s">
        <v>398</v>
      </c>
      <c r="P922" s="153">
        <v>0</v>
      </c>
      <c r="Q922" s="153"/>
      <c r="R922" s="51"/>
      <c r="S922" s="51"/>
      <c r="T922" s="51"/>
    </row>
    <row r="923" spans="1:20" ht="47.25">
      <c r="A923" s="63" t="str">
        <f t="shared" si="33"/>
        <v/>
      </c>
      <c r="B923" s="72"/>
      <c r="C923" s="61" t="s">
        <v>3650</v>
      </c>
      <c r="D923" s="72" t="s">
        <v>3652</v>
      </c>
      <c r="E923" s="63" t="s">
        <v>270</v>
      </c>
      <c r="F923" s="73">
        <v>109</v>
      </c>
      <c r="G923" s="64" t="str">
        <f t="shared" si="26"/>
        <v>K</v>
      </c>
      <c r="H923" s="73">
        <v>507</v>
      </c>
      <c r="I923" s="63">
        <v>109</v>
      </c>
      <c r="J923" s="63">
        <v>2</v>
      </c>
      <c r="K923" s="63">
        <v>0</v>
      </c>
      <c r="L923" s="63" t="s">
        <v>274</v>
      </c>
      <c r="M923" s="63" t="str">
        <f t="shared" si="31"/>
        <v>X</v>
      </c>
      <c r="N923" s="63" t="s">
        <v>3653</v>
      </c>
      <c r="O923" s="63" t="s">
        <v>498</v>
      </c>
      <c r="P923" s="63">
        <v>0</v>
      </c>
      <c r="Q923" s="63"/>
      <c r="R923" s="51"/>
      <c r="S923" s="51"/>
      <c r="T923" s="51"/>
    </row>
    <row r="924" spans="1:20">
      <c r="A924" s="153" t="str">
        <f t="shared" si="33"/>
        <v/>
      </c>
      <c r="B924" s="154"/>
      <c r="C924" s="155" t="s">
        <v>3650</v>
      </c>
      <c r="D924" s="154" t="s">
        <v>3654</v>
      </c>
      <c r="E924" s="153" t="s">
        <v>270</v>
      </c>
      <c r="F924" s="160">
        <v>131</v>
      </c>
      <c r="G924" s="156" t="str">
        <f t="shared" si="26"/>
        <v>K</v>
      </c>
      <c r="H924" s="160">
        <v>812</v>
      </c>
      <c r="I924" s="153">
        <v>113</v>
      </c>
      <c r="J924" s="153">
        <v>24</v>
      </c>
      <c r="K924" s="153">
        <v>10</v>
      </c>
      <c r="L924" s="153" t="s">
        <v>318</v>
      </c>
      <c r="M924" s="153" t="str">
        <f t="shared" si="31"/>
        <v>X</v>
      </c>
      <c r="N924" s="153" t="s">
        <v>1908</v>
      </c>
      <c r="O924" s="153" t="s">
        <v>3655</v>
      </c>
      <c r="P924" s="153" t="s">
        <v>1663</v>
      </c>
      <c r="Q924" s="153"/>
      <c r="R924" s="51"/>
      <c r="S924" s="51"/>
      <c r="T924" s="51"/>
    </row>
    <row r="925" spans="1:20" ht="47.25">
      <c r="A925" s="63" t="str">
        <f t="shared" si="33"/>
        <v/>
      </c>
      <c r="B925" s="72"/>
      <c r="C925" s="61" t="s">
        <v>3650</v>
      </c>
      <c r="D925" s="72" t="s">
        <v>3656</v>
      </c>
      <c r="E925" s="63" t="s">
        <v>270</v>
      </c>
      <c r="F925" s="73">
        <v>129</v>
      </c>
      <c r="G925" s="64" t="str">
        <f t="shared" si="26"/>
        <v>K</v>
      </c>
      <c r="H925" s="73">
        <v>598</v>
      </c>
      <c r="I925" s="63">
        <v>129</v>
      </c>
      <c r="J925" s="63">
        <v>2</v>
      </c>
      <c r="K925" s="63">
        <v>0</v>
      </c>
      <c r="L925" s="63" t="s">
        <v>301</v>
      </c>
      <c r="M925" s="63" t="str">
        <f t="shared" si="31"/>
        <v>X</v>
      </c>
      <c r="N925" s="63" t="s">
        <v>3657</v>
      </c>
      <c r="O925" s="63" t="s">
        <v>3658</v>
      </c>
      <c r="P925" s="63">
        <v>0</v>
      </c>
      <c r="Q925" s="63"/>
      <c r="R925" s="51"/>
      <c r="S925" s="51"/>
      <c r="T925" s="51"/>
    </row>
    <row r="926" spans="1:20" ht="47.25">
      <c r="A926" s="153" t="str">
        <f t="shared" si="33"/>
        <v/>
      </c>
      <c r="B926" s="154"/>
      <c r="C926" s="155" t="s">
        <v>3650</v>
      </c>
      <c r="D926" s="154" t="s">
        <v>2780</v>
      </c>
      <c r="E926" s="153" t="s">
        <v>270</v>
      </c>
      <c r="F926" s="160">
        <v>104</v>
      </c>
      <c r="G926" s="156" t="str">
        <f t="shared" si="26"/>
        <v>K</v>
      </c>
      <c r="H926" s="160">
        <v>515</v>
      </c>
      <c r="I926" s="153">
        <v>103</v>
      </c>
      <c r="J926" s="153">
        <v>4</v>
      </c>
      <c r="K926" s="153">
        <v>4</v>
      </c>
      <c r="L926" s="153" t="s">
        <v>274</v>
      </c>
      <c r="M926" s="153" t="str">
        <f t="shared" si="31"/>
        <v>X</v>
      </c>
      <c r="N926" s="153" t="s">
        <v>3659</v>
      </c>
      <c r="O926" s="153" t="s">
        <v>3217</v>
      </c>
      <c r="P926" s="153">
        <v>0</v>
      </c>
      <c r="Q926" s="153"/>
      <c r="R926" s="51"/>
      <c r="S926" s="51"/>
      <c r="T926" s="51"/>
    </row>
    <row r="927" spans="1:20" ht="47.25">
      <c r="A927" s="63" t="str">
        <f t="shared" si="33"/>
        <v/>
      </c>
      <c r="B927" s="72"/>
      <c r="C927" s="61" t="s">
        <v>3650</v>
      </c>
      <c r="D927" s="72" t="s">
        <v>3660</v>
      </c>
      <c r="E927" s="63" t="s">
        <v>270</v>
      </c>
      <c r="F927" s="73">
        <v>108</v>
      </c>
      <c r="G927" s="64" t="str">
        <f t="shared" si="26"/>
        <v>K</v>
      </c>
      <c r="H927" s="73">
        <v>381</v>
      </c>
      <c r="I927" s="63">
        <v>12</v>
      </c>
      <c r="J927" s="63">
        <v>0</v>
      </c>
      <c r="K927" s="63">
        <v>0</v>
      </c>
      <c r="L927" s="63" t="s">
        <v>301</v>
      </c>
      <c r="M927" s="63" t="str">
        <f t="shared" si="31"/>
        <v>X</v>
      </c>
      <c r="N927" s="63" t="s">
        <v>3661</v>
      </c>
      <c r="O927" s="63" t="s">
        <v>362</v>
      </c>
      <c r="P927" s="63">
        <v>0</v>
      </c>
      <c r="Q927" s="63"/>
      <c r="R927" s="51"/>
      <c r="S927" s="51"/>
      <c r="T927" s="51"/>
    </row>
    <row r="928" spans="1:20" ht="31.5">
      <c r="A928" s="153" t="str">
        <f t="shared" si="33"/>
        <v/>
      </c>
      <c r="B928" s="154"/>
      <c r="C928" s="155" t="s">
        <v>3650</v>
      </c>
      <c r="D928" s="154" t="s">
        <v>3662</v>
      </c>
      <c r="E928" s="153" t="s">
        <v>265</v>
      </c>
      <c r="F928" s="160">
        <v>105</v>
      </c>
      <c r="G928" s="156" t="str">
        <f t="shared" si="26"/>
        <v>K</v>
      </c>
      <c r="H928" s="160">
        <v>376</v>
      </c>
      <c r="I928" s="153">
        <v>15</v>
      </c>
      <c r="J928" s="153">
        <v>0</v>
      </c>
      <c r="K928" s="153">
        <v>0</v>
      </c>
      <c r="L928" s="153" t="s">
        <v>301</v>
      </c>
      <c r="M928" s="153" t="str">
        <f t="shared" si="31"/>
        <v>X</v>
      </c>
      <c r="N928" s="153" t="s">
        <v>3663</v>
      </c>
      <c r="O928" s="153" t="s">
        <v>377</v>
      </c>
      <c r="P928" s="153">
        <v>0</v>
      </c>
      <c r="Q928" s="153"/>
      <c r="R928" s="51"/>
      <c r="S928" s="51"/>
      <c r="T928" s="51"/>
    </row>
    <row r="929" spans="1:20" ht="47.25">
      <c r="A929" s="63" t="str">
        <f t="shared" si="33"/>
        <v/>
      </c>
      <c r="B929" s="72"/>
      <c r="C929" s="61" t="s">
        <v>3650</v>
      </c>
      <c r="D929" s="72" t="s">
        <v>3664</v>
      </c>
      <c r="E929" s="63" t="s">
        <v>270</v>
      </c>
      <c r="F929" s="73">
        <v>108</v>
      </c>
      <c r="G929" s="64" t="str">
        <f t="shared" si="26"/>
        <v>K</v>
      </c>
      <c r="H929" s="73">
        <v>354</v>
      </c>
      <c r="I929" s="63">
        <v>5</v>
      </c>
      <c r="J929" s="63">
        <v>0</v>
      </c>
      <c r="K929" s="63">
        <v>2</v>
      </c>
      <c r="L929" s="63" t="s">
        <v>301</v>
      </c>
      <c r="M929" s="63" t="str">
        <f t="shared" si="31"/>
        <v>X</v>
      </c>
      <c r="N929" s="63" t="s">
        <v>3665</v>
      </c>
      <c r="O929" s="63" t="s">
        <v>309</v>
      </c>
      <c r="P929" s="63">
        <v>0</v>
      </c>
      <c r="Q929" s="63"/>
      <c r="R929" s="51"/>
      <c r="S929" s="51"/>
      <c r="T929" s="51"/>
    </row>
    <row r="930" spans="1:20" ht="63">
      <c r="A930" s="153" t="str">
        <f t="shared" si="33"/>
        <v/>
      </c>
      <c r="B930" s="154"/>
      <c r="C930" s="155" t="s">
        <v>3650</v>
      </c>
      <c r="D930" s="154" t="s">
        <v>2061</v>
      </c>
      <c r="E930" s="153" t="s">
        <v>270</v>
      </c>
      <c r="F930" s="160">
        <v>138</v>
      </c>
      <c r="G930" s="156" t="str">
        <f t="shared" si="26"/>
        <v>K</v>
      </c>
      <c r="H930" s="160">
        <v>591</v>
      </c>
      <c r="I930" s="153">
        <v>131</v>
      </c>
      <c r="J930" s="153">
        <v>2</v>
      </c>
      <c r="K930" s="153">
        <v>0</v>
      </c>
      <c r="L930" s="153" t="s">
        <v>274</v>
      </c>
      <c r="M930" s="153" t="str">
        <f t="shared" si="31"/>
        <v>X</v>
      </c>
      <c r="N930" s="153" t="s">
        <v>3666</v>
      </c>
      <c r="O930" s="153" t="s">
        <v>3667</v>
      </c>
      <c r="P930" s="153">
        <v>0</v>
      </c>
      <c r="Q930" s="153"/>
      <c r="R930" s="51"/>
      <c r="S930" s="51"/>
      <c r="T930" s="51"/>
    </row>
    <row r="931" spans="1:20" ht="63">
      <c r="A931" s="63" t="str">
        <f t="shared" si="33"/>
        <v/>
      </c>
      <c r="B931" s="72"/>
      <c r="C931" s="61" t="s">
        <v>3650</v>
      </c>
      <c r="D931" s="72" t="s">
        <v>3668</v>
      </c>
      <c r="E931" s="63" t="s">
        <v>265</v>
      </c>
      <c r="F931" s="73">
        <v>87</v>
      </c>
      <c r="G931" s="64" t="str">
        <f t="shared" si="26"/>
        <v>K</v>
      </c>
      <c r="H931" s="73">
        <v>337</v>
      </c>
      <c r="I931" s="63">
        <v>80</v>
      </c>
      <c r="J931" s="63">
        <v>2</v>
      </c>
      <c r="K931" s="63">
        <v>0</v>
      </c>
      <c r="L931" s="63" t="s">
        <v>301</v>
      </c>
      <c r="M931" s="63" t="str">
        <f t="shared" si="31"/>
        <v>X</v>
      </c>
      <c r="N931" s="63" t="s">
        <v>3669</v>
      </c>
      <c r="O931" s="63" t="s">
        <v>410</v>
      </c>
      <c r="P931" s="63">
        <v>0</v>
      </c>
      <c r="Q931" s="63"/>
      <c r="R931" s="51"/>
      <c r="S931" s="51"/>
      <c r="T931" s="51"/>
    </row>
    <row r="932" spans="1:20" ht="63">
      <c r="A932" s="153"/>
      <c r="B932" s="154"/>
      <c r="C932" s="155" t="s">
        <v>3650</v>
      </c>
      <c r="D932" s="154" t="s">
        <v>3670</v>
      </c>
      <c r="E932" s="153" t="s">
        <v>265</v>
      </c>
      <c r="F932" s="160">
        <v>92</v>
      </c>
      <c r="G932" s="156" t="str">
        <f t="shared" si="26"/>
        <v>K</v>
      </c>
      <c r="H932" s="160">
        <v>369</v>
      </c>
      <c r="I932" s="153">
        <v>90</v>
      </c>
      <c r="J932" s="153">
        <v>3</v>
      </c>
      <c r="K932" s="153">
        <v>1</v>
      </c>
      <c r="L932" s="153" t="s">
        <v>301</v>
      </c>
      <c r="M932" s="153" t="str">
        <f t="shared" si="31"/>
        <v>X</v>
      </c>
      <c r="N932" s="153" t="s">
        <v>3671</v>
      </c>
      <c r="O932" s="153" t="s">
        <v>305</v>
      </c>
      <c r="P932" s="153">
        <v>0</v>
      </c>
      <c r="Q932" s="153"/>
      <c r="R932" s="51"/>
      <c r="S932" s="51"/>
      <c r="T932" s="51"/>
    </row>
    <row r="933" spans="1:20" ht="47.25">
      <c r="A933" s="63"/>
      <c r="B933" s="72"/>
      <c r="C933" s="61" t="s">
        <v>3650</v>
      </c>
      <c r="D933" s="72" t="s">
        <v>3672</v>
      </c>
      <c r="E933" s="63" t="s">
        <v>270</v>
      </c>
      <c r="F933" s="73">
        <v>113</v>
      </c>
      <c r="G933" s="64" t="str">
        <f t="shared" si="26"/>
        <v>K</v>
      </c>
      <c r="H933" s="73">
        <v>449</v>
      </c>
      <c r="I933" s="63">
        <v>110</v>
      </c>
      <c r="J933" s="63">
        <v>7</v>
      </c>
      <c r="K933" s="63">
        <v>3</v>
      </c>
      <c r="L933" s="63" t="s">
        <v>301</v>
      </c>
      <c r="M933" s="63" t="str">
        <f t="shared" si="31"/>
        <v>X</v>
      </c>
      <c r="N933" s="63" t="s">
        <v>3673</v>
      </c>
      <c r="O933" s="63" t="s">
        <v>362</v>
      </c>
      <c r="P933" s="63">
        <v>0</v>
      </c>
      <c r="Q933" s="63"/>
      <c r="R933" s="51"/>
      <c r="S933" s="51"/>
      <c r="T933" s="51"/>
    </row>
    <row r="934" spans="1:20" ht="63">
      <c r="A934" s="153"/>
      <c r="B934" s="154"/>
      <c r="C934" s="155" t="s">
        <v>3650</v>
      </c>
      <c r="D934" s="154" t="s">
        <v>2563</v>
      </c>
      <c r="E934" s="153" t="s">
        <v>270</v>
      </c>
      <c r="F934" s="160">
        <v>110</v>
      </c>
      <c r="G934" s="156" t="str">
        <f t="shared" si="26"/>
        <v>K</v>
      </c>
      <c r="H934" s="160">
        <v>480</v>
      </c>
      <c r="I934" s="153">
        <v>105</v>
      </c>
      <c r="J934" s="153">
        <v>0</v>
      </c>
      <c r="K934" s="153">
        <v>1</v>
      </c>
      <c r="L934" s="153" t="s">
        <v>301</v>
      </c>
      <c r="M934" s="153" t="str">
        <f t="shared" si="31"/>
        <v>X</v>
      </c>
      <c r="N934" s="153" t="s">
        <v>3674</v>
      </c>
      <c r="O934" s="153" t="s">
        <v>3675</v>
      </c>
      <c r="P934" s="153">
        <v>0</v>
      </c>
      <c r="Q934" s="153"/>
      <c r="R934" s="51"/>
      <c r="S934" s="51"/>
      <c r="T934" s="51"/>
    </row>
    <row r="935" spans="1:20" ht="78.75">
      <c r="A935" s="63"/>
      <c r="B935" s="72"/>
      <c r="C935" s="61" t="s">
        <v>3650</v>
      </c>
      <c r="D935" s="72" t="s">
        <v>3676</v>
      </c>
      <c r="E935" s="63" t="s">
        <v>270</v>
      </c>
      <c r="F935" s="73">
        <v>116</v>
      </c>
      <c r="G935" s="64" t="str">
        <f t="shared" si="26"/>
        <v>K</v>
      </c>
      <c r="H935" s="73">
        <v>474</v>
      </c>
      <c r="I935" s="63">
        <v>113</v>
      </c>
      <c r="J935" s="63">
        <v>3</v>
      </c>
      <c r="K935" s="63">
        <v>8</v>
      </c>
      <c r="L935" s="63" t="s">
        <v>318</v>
      </c>
      <c r="M935" s="63" t="str">
        <f t="shared" si="31"/>
        <v>X</v>
      </c>
      <c r="N935" s="63" t="s">
        <v>3677</v>
      </c>
      <c r="O935" s="63" t="s">
        <v>377</v>
      </c>
      <c r="P935" s="63">
        <v>0</v>
      </c>
      <c r="Q935" s="63"/>
      <c r="R935" s="51"/>
      <c r="S935" s="51"/>
      <c r="T935" s="51"/>
    </row>
    <row r="936" spans="1:20" ht="63">
      <c r="A936" s="153"/>
      <c r="B936" s="154"/>
      <c r="C936" s="155" t="s">
        <v>3650</v>
      </c>
      <c r="D936" s="154" t="s">
        <v>3678</v>
      </c>
      <c r="E936" s="153" t="s">
        <v>265</v>
      </c>
      <c r="F936" s="160">
        <v>68</v>
      </c>
      <c r="G936" s="156" t="str">
        <f t="shared" si="26"/>
        <v>K</v>
      </c>
      <c r="H936" s="160">
        <v>335</v>
      </c>
      <c r="I936" s="153">
        <v>68</v>
      </c>
      <c r="J936" s="153">
        <v>10</v>
      </c>
      <c r="K936" s="153">
        <v>17</v>
      </c>
      <c r="L936" s="153" t="s">
        <v>301</v>
      </c>
      <c r="M936" s="153" t="str">
        <f t="shared" si="31"/>
        <v>X</v>
      </c>
      <c r="N936" s="153" t="s">
        <v>3679</v>
      </c>
      <c r="O936" s="153" t="s">
        <v>3680</v>
      </c>
      <c r="P936" s="153">
        <v>0</v>
      </c>
      <c r="Q936" s="153"/>
      <c r="R936" s="51"/>
      <c r="S936" s="51"/>
      <c r="T936" s="51"/>
    </row>
    <row r="937" spans="1:20" ht="63">
      <c r="A937" s="63"/>
      <c r="B937" s="72"/>
      <c r="C937" s="61" t="s">
        <v>3650</v>
      </c>
      <c r="D937" s="72" t="s">
        <v>3681</v>
      </c>
      <c r="E937" s="63" t="s">
        <v>270</v>
      </c>
      <c r="F937" s="73">
        <v>162</v>
      </c>
      <c r="G937" s="64" t="str">
        <f t="shared" ref="G937:G1191" si="34">IF(F937&gt;=150,"Đ","K")</f>
        <v>Đ</v>
      </c>
      <c r="H937" s="73">
        <v>652</v>
      </c>
      <c r="I937" s="63">
        <v>157</v>
      </c>
      <c r="J937" s="63">
        <v>0</v>
      </c>
      <c r="K937" s="63">
        <v>3</v>
      </c>
      <c r="L937" s="63" t="s">
        <v>301</v>
      </c>
      <c r="M937" s="63" t="str">
        <f t="shared" si="31"/>
        <v>X</v>
      </c>
      <c r="N937" s="63" t="s">
        <v>3682</v>
      </c>
      <c r="O937" s="63" t="s">
        <v>286</v>
      </c>
      <c r="P937" s="63">
        <v>0</v>
      </c>
      <c r="Q937" s="63"/>
      <c r="R937" s="51"/>
      <c r="S937" s="51"/>
      <c r="T937" s="51"/>
    </row>
    <row r="938" spans="1:20" ht="63">
      <c r="A938" s="153"/>
      <c r="B938" s="154"/>
      <c r="C938" s="155" t="s">
        <v>3650</v>
      </c>
      <c r="D938" s="154" t="s">
        <v>3683</v>
      </c>
      <c r="E938" s="153" t="s">
        <v>270</v>
      </c>
      <c r="F938" s="160">
        <v>172</v>
      </c>
      <c r="G938" s="156" t="str">
        <f t="shared" si="34"/>
        <v>Đ</v>
      </c>
      <c r="H938" s="160">
        <v>712</v>
      </c>
      <c r="I938" s="153">
        <v>152</v>
      </c>
      <c r="J938" s="153">
        <v>0</v>
      </c>
      <c r="K938" s="153">
        <v>0</v>
      </c>
      <c r="L938" s="153" t="s">
        <v>301</v>
      </c>
      <c r="M938" s="153" t="str">
        <f t="shared" si="31"/>
        <v>X</v>
      </c>
      <c r="N938" s="153" t="s">
        <v>3684</v>
      </c>
      <c r="O938" s="153" t="s">
        <v>3685</v>
      </c>
      <c r="P938" s="153">
        <v>0</v>
      </c>
      <c r="Q938" s="153"/>
      <c r="R938" s="51"/>
      <c r="S938" s="51"/>
      <c r="T938" s="51"/>
    </row>
    <row r="939" spans="1:20" ht="47.25">
      <c r="A939" s="63"/>
      <c r="B939" s="72"/>
      <c r="C939" s="61" t="s">
        <v>3650</v>
      </c>
      <c r="D939" s="72" t="s">
        <v>2057</v>
      </c>
      <c r="E939" s="63" t="s">
        <v>270</v>
      </c>
      <c r="F939" s="73">
        <v>220</v>
      </c>
      <c r="G939" s="64" t="str">
        <f t="shared" si="34"/>
        <v>Đ</v>
      </c>
      <c r="H939" s="73">
        <v>818</v>
      </c>
      <c r="I939" s="63">
        <v>58</v>
      </c>
      <c r="J939" s="63">
        <v>0</v>
      </c>
      <c r="K939" s="63">
        <v>0</v>
      </c>
      <c r="L939" s="63" t="s">
        <v>301</v>
      </c>
      <c r="M939" s="63" t="str">
        <f t="shared" si="31"/>
        <v>X</v>
      </c>
      <c r="N939" s="63" t="s">
        <v>3686</v>
      </c>
      <c r="O939" s="63" t="s">
        <v>353</v>
      </c>
      <c r="P939" s="63">
        <v>0</v>
      </c>
      <c r="Q939" s="63"/>
      <c r="R939" s="51"/>
      <c r="S939" s="51"/>
      <c r="T939" s="51"/>
    </row>
    <row r="940" spans="1:20" ht="63">
      <c r="A940" s="153"/>
      <c r="B940" s="154"/>
      <c r="C940" s="155" t="s">
        <v>3650</v>
      </c>
      <c r="D940" s="154" t="s">
        <v>3687</v>
      </c>
      <c r="E940" s="153" t="s">
        <v>270</v>
      </c>
      <c r="F940" s="160">
        <v>337</v>
      </c>
      <c r="G940" s="156" t="str">
        <f t="shared" si="34"/>
        <v>Đ</v>
      </c>
      <c r="H940" s="160">
        <v>1284</v>
      </c>
      <c r="I940" s="153">
        <v>103</v>
      </c>
      <c r="J940" s="153">
        <v>5</v>
      </c>
      <c r="K940" s="153">
        <v>1</v>
      </c>
      <c r="L940" s="153" t="s">
        <v>274</v>
      </c>
      <c r="M940" s="153" t="str">
        <f t="shared" si="31"/>
        <v>X</v>
      </c>
      <c r="N940" s="153" t="s">
        <v>3688</v>
      </c>
      <c r="O940" s="153" t="s">
        <v>305</v>
      </c>
      <c r="P940" s="153">
        <v>0</v>
      </c>
      <c r="Q940" s="153"/>
      <c r="R940" s="51"/>
      <c r="S940" s="51"/>
      <c r="T940" s="51"/>
    </row>
    <row r="941" spans="1:20" ht="78.75">
      <c r="A941" s="63"/>
      <c r="B941" s="72"/>
      <c r="C941" s="61" t="s">
        <v>3650</v>
      </c>
      <c r="D941" s="72" t="s">
        <v>2664</v>
      </c>
      <c r="E941" s="63" t="s">
        <v>270</v>
      </c>
      <c r="F941" s="73">
        <v>165</v>
      </c>
      <c r="G941" s="64" t="str">
        <f t="shared" si="34"/>
        <v>Đ</v>
      </c>
      <c r="H941" s="73">
        <v>674</v>
      </c>
      <c r="I941" s="63">
        <v>156</v>
      </c>
      <c r="J941" s="63">
        <v>1</v>
      </c>
      <c r="K941" s="63">
        <v>4</v>
      </c>
      <c r="L941" s="63" t="s">
        <v>301</v>
      </c>
      <c r="M941" s="63" t="str">
        <f t="shared" si="31"/>
        <v>X</v>
      </c>
      <c r="N941" s="63" t="s">
        <v>3689</v>
      </c>
      <c r="O941" s="63" t="s">
        <v>286</v>
      </c>
      <c r="P941" s="63">
        <v>0</v>
      </c>
      <c r="Q941" s="63"/>
      <c r="R941" s="51"/>
      <c r="S941" s="51"/>
      <c r="T941" s="51"/>
    </row>
    <row r="942" spans="1:20" ht="63">
      <c r="A942" s="153"/>
      <c r="B942" s="154"/>
      <c r="C942" s="155" t="s">
        <v>3650</v>
      </c>
      <c r="D942" s="154" t="s">
        <v>3690</v>
      </c>
      <c r="E942" s="153" t="s">
        <v>270</v>
      </c>
      <c r="F942" s="160">
        <v>172</v>
      </c>
      <c r="G942" s="156" t="str">
        <f t="shared" si="34"/>
        <v>Đ</v>
      </c>
      <c r="H942" s="160">
        <v>667</v>
      </c>
      <c r="I942" s="153">
        <v>20</v>
      </c>
      <c r="J942" s="153">
        <v>0</v>
      </c>
      <c r="K942" s="153">
        <v>0</v>
      </c>
      <c r="L942" s="153" t="s">
        <v>301</v>
      </c>
      <c r="M942" s="153" t="str">
        <f t="shared" si="31"/>
        <v>X</v>
      </c>
      <c r="N942" s="153" t="s">
        <v>3691</v>
      </c>
      <c r="O942" s="153" t="s">
        <v>309</v>
      </c>
      <c r="P942" s="153">
        <v>0</v>
      </c>
      <c r="Q942" s="153"/>
      <c r="R942" s="51"/>
      <c r="S942" s="51"/>
      <c r="T942" s="51"/>
    </row>
    <row r="943" spans="1:20" ht="31.5">
      <c r="A943" s="59">
        <f t="shared" ref="A943:A952" si="35">IF(LEN(B943)=0,"",SUBTOTAL(3,$B$3:B943))</f>
        <v>29</v>
      </c>
      <c r="B943" s="60" t="s">
        <v>3692</v>
      </c>
      <c r="C943" s="61" t="s">
        <v>3692</v>
      </c>
      <c r="D943" s="72" t="s">
        <v>3693</v>
      </c>
      <c r="E943" s="63" t="s">
        <v>270</v>
      </c>
      <c r="F943" s="171">
        <v>109</v>
      </c>
      <c r="G943" s="64" t="str">
        <f t="shared" si="34"/>
        <v>K</v>
      </c>
      <c r="H943" s="171">
        <v>473</v>
      </c>
      <c r="I943" s="63">
        <v>108</v>
      </c>
      <c r="J943" s="63">
        <v>1</v>
      </c>
      <c r="K943" s="63">
        <v>6</v>
      </c>
      <c r="L943" s="63" t="s">
        <v>460</v>
      </c>
      <c r="M943" s="63" t="str">
        <f t="shared" si="31"/>
        <v>X</v>
      </c>
      <c r="N943" s="63" t="s">
        <v>3694</v>
      </c>
      <c r="O943" s="63" t="s">
        <v>1207</v>
      </c>
      <c r="P943" s="63">
        <v>0</v>
      </c>
      <c r="Q943" s="63"/>
      <c r="R943" s="51"/>
      <c r="S943" s="51"/>
      <c r="T943" s="51"/>
    </row>
    <row r="944" spans="1:20" ht="47.25">
      <c r="A944" s="153" t="str">
        <f t="shared" si="35"/>
        <v/>
      </c>
      <c r="B944" s="154"/>
      <c r="C944" s="155" t="s">
        <v>3692</v>
      </c>
      <c r="D944" s="154" t="s">
        <v>3695</v>
      </c>
      <c r="E944" s="153" t="s">
        <v>270</v>
      </c>
      <c r="F944" s="168">
        <v>105</v>
      </c>
      <c r="G944" s="156" t="str">
        <f t="shared" si="34"/>
        <v>K</v>
      </c>
      <c r="H944" s="168">
        <v>460</v>
      </c>
      <c r="I944" s="169">
        <v>103</v>
      </c>
      <c r="J944" s="169">
        <v>3</v>
      </c>
      <c r="K944" s="169">
        <v>5</v>
      </c>
      <c r="L944" s="169" t="s">
        <v>543</v>
      </c>
      <c r="M944" s="153" t="str">
        <f t="shared" si="31"/>
        <v>X</v>
      </c>
      <c r="N944" s="153" t="s">
        <v>3696</v>
      </c>
      <c r="O944" s="169" t="s">
        <v>3697</v>
      </c>
      <c r="P944" s="153">
        <v>0</v>
      </c>
      <c r="Q944" s="153"/>
      <c r="R944" s="51"/>
      <c r="S944" s="51"/>
      <c r="T944" s="51"/>
    </row>
    <row r="945" spans="1:20" ht="47.25">
      <c r="A945" s="63" t="str">
        <f t="shared" si="35"/>
        <v/>
      </c>
      <c r="B945" s="72"/>
      <c r="C945" s="61" t="s">
        <v>3692</v>
      </c>
      <c r="D945" s="72" t="s">
        <v>3698</v>
      </c>
      <c r="E945" s="63" t="s">
        <v>270</v>
      </c>
      <c r="F945" s="171">
        <v>113</v>
      </c>
      <c r="G945" s="64" t="str">
        <f t="shared" si="34"/>
        <v>K</v>
      </c>
      <c r="H945" s="171">
        <v>498</v>
      </c>
      <c r="I945" s="172">
        <v>110</v>
      </c>
      <c r="J945" s="172">
        <v>3</v>
      </c>
      <c r="K945" s="172">
        <v>5</v>
      </c>
      <c r="L945" s="172" t="s">
        <v>543</v>
      </c>
      <c r="M945" s="63" t="str">
        <f t="shared" si="31"/>
        <v>X</v>
      </c>
      <c r="N945" s="63" t="s">
        <v>3699</v>
      </c>
      <c r="O945" s="172" t="s">
        <v>272</v>
      </c>
      <c r="P945" s="63">
        <v>0</v>
      </c>
      <c r="Q945" s="63"/>
      <c r="R945" s="51"/>
      <c r="S945" s="51"/>
      <c r="T945" s="51"/>
    </row>
    <row r="946" spans="1:20" ht="47.25">
      <c r="A946" s="153" t="str">
        <f t="shared" si="35"/>
        <v/>
      </c>
      <c r="B946" s="154"/>
      <c r="C946" s="155" t="s">
        <v>3692</v>
      </c>
      <c r="D946" s="154" t="s">
        <v>3700</v>
      </c>
      <c r="E946" s="153" t="s">
        <v>270</v>
      </c>
      <c r="F946" s="168">
        <v>145</v>
      </c>
      <c r="G946" s="156" t="str">
        <f t="shared" si="34"/>
        <v>K</v>
      </c>
      <c r="H946" s="168">
        <v>668</v>
      </c>
      <c r="I946" s="169">
        <v>137</v>
      </c>
      <c r="J946" s="169">
        <v>2</v>
      </c>
      <c r="K946" s="169">
        <v>2</v>
      </c>
      <c r="L946" s="169" t="s">
        <v>460</v>
      </c>
      <c r="M946" s="153" t="str">
        <f t="shared" si="31"/>
        <v>X</v>
      </c>
      <c r="N946" s="153" t="s">
        <v>3701</v>
      </c>
      <c r="O946" s="169" t="s">
        <v>1207</v>
      </c>
      <c r="P946" s="153">
        <v>0</v>
      </c>
      <c r="Q946" s="153"/>
      <c r="R946" s="51"/>
      <c r="S946" s="51"/>
      <c r="T946" s="51"/>
    </row>
    <row r="947" spans="1:20" ht="47.25">
      <c r="A947" s="63" t="str">
        <f t="shared" si="35"/>
        <v/>
      </c>
      <c r="B947" s="72"/>
      <c r="C947" s="61" t="s">
        <v>3692</v>
      </c>
      <c r="D947" s="72" t="s">
        <v>1756</v>
      </c>
      <c r="E947" s="63" t="s">
        <v>270</v>
      </c>
      <c r="F947" s="171">
        <v>123</v>
      </c>
      <c r="G947" s="64" t="str">
        <f t="shared" si="34"/>
        <v>K</v>
      </c>
      <c r="H947" s="171">
        <v>486</v>
      </c>
      <c r="I947" s="172">
        <v>99</v>
      </c>
      <c r="J947" s="172">
        <v>2</v>
      </c>
      <c r="K947" s="172">
        <v>0</v>
      </c>
      <c r="L947" s="172" t="s">
        <v>279</v>
      </c>
      <c r="M947" s="63" t="str">
        <f t="shared" si="31"/>
        <v>X</v>
      </c>
      <c r="N947" s="63" t="s">
        <v>3702</v>
      </c>
      <c r="O947" s="172" t="s">
        <v>281</v>
      </c>
      <c r="P947" s="63">
        <v>0</v>
      </c>
      <c r="Q947" s="63"/>
      <c r="R947" s="51"/>
      <c r="S947" s="51"/>
      <c r="T947" s="51"/>
    </row>
    <row r="948" spans="1:20" ht="47.25">
      <c r="A948" s="153" t="str">
        <f t="shared" si="35"/>
        <v/>
      </c>
      <c r="B948" s="154"/>
      <c r="C948" s="155" t="s">
        <v>3692</v>
      </c>
      <c r="D948" s="154" t="s">
        <v>3703</v>
      </c>
      <c r="E948" s="153" t="s">
        <v>270</v>
      </c>
      <c r="F948" s="168">
        <v>78</v>
      </c>
      <c r="G948" s="156" t="str">
        <f t="shared" si="34"/>
        <v>K</v>
      </c>
      <c r="H948" s="168">
        <v>338</v>
      </c>
      <c r="I948" s="169">
        <v>76</v>
      </c>
      <c r="J948" s="169">
        <v>0</v>
      </c>
      <c r="K948" s="169">
        <v>0</v>
      </c>
      <c r="L948" s="169" t="s">
        <v>543</v>
      </c>
      <c r="M948" s="153" t="str">
        <f t="shared" si="31"/>
        <v>X</v>
      </c>
      <c r="N948" s="153" t="s">
        <v>3704</v>
      </c>
      <c r="O948" s="169" t="s">
        <v>1218</v>
      </c>
      <c r="P948" s="153">
        <v>0</v>
      </c>
      <c r="Q948" s="153"/>
      <c r="R948" s="51"/>
      <c r="S948" s="51"/>
      <c r="T948" s="51"/>
    </row>
    <row r="949" spans="1:20" ht="78.75">
      <c r="A949" s="63" t="str">
        <f t="shared" si="35"/>
        <v/>
      </c>
      <c r="B949" s="72"/>
      <c r="C949" s="61" t="s">
        <v>3692</v>
      </c>
      <c r="D949" s="72" t="s">
        <v>2780</v>
      </c>
      <c r="E949" s="63" t="s">
        <v>270</v>
      </c>
      <c r="F949" s="171">
        <v>112</v>
      </c>
      <c r="G949" s="64" t="str">
        <f t="shared" si="34"/>
        <v>K</v>
      </c>
      <c r="H949" s="171">
        <v>438</v>
      </c>
      <c r="I949" s="172">
        <v>98</v>
      </c>
      <c r="J949" s="172">
        <v>4</v>
      </c>
      <c r="K949" s="172">
        <v>9</v>
      </c>
      <c r="L949" s="172" t="s">
        <v>543</v>
      </c>
      <c r="M949" s="63" t="str">
        <f t="shared" si="31"/>
        <v>X</v>
      </c>
      <c r="N949" s="63" t="s">
        <v>3705</v>
      </c>
      <c r="O949" s="172" t="s">
        <v>1207</v>
      </c>
      <c r="P949" s="63">
        <v>0</v>
      </c>
      <c r="Q949" s="63"/>
      <c r="R949" s="51"/>
      <c r="S949" s="51"/>
      <c r="T949" s="51"/>
    </row>
    <row r="950" spans="1:20" ht="47.25">
      <c r="A950" s="153" t="str">
        <f t="shared" si="35"/>
        <v/>
      </c>
      <c r="B950" s="154"/>
      <c r="C950" s="155" t="s">
        <v>3692</v>
      </c>
      <c r="D950" s="154" t="s">
        <v>3706</v>
      </c>
      <c r="E950" s="153" t="s">
        <v>270</v>
      </c>
      <c r="F950" s="168">
        <v>137</v>
      </c>
      <c r="G950" s="156" t="str">
        <f t="shared" si="34"/>
        <v>K</v>
      </c>
      <c r="H950" s="168">
        <v>586</v>
      </c>
      <c r="I950" s="169">
        <v>132</v>
      </c>
      <c r="J950" s="169">
        <v>2</v>
      </c>
      <c r="K950" s="169">
        <v>4</v>
      </c>
      <c r="L950" s="169" t="s">
        <v>279</v>
      </c>
      <c r="M950" s="153" t="str">
        <f t="shared" si="31"/>
        <v>X</v>
      </c>
      <c r="N950" s="153" t="s">
        <v>3707</v>
      </c>
      <c r="O950" s="169" t="s">
        <v>1216</v>
      </c>
      <c r="P950" s="153">
        <v>0</v>
      </c>
      <c r="Q950" s="153"/>
      <c r="R950" s="51"/>
      <c r="S950" s="51"/>
      <c r="T950" s="51"/>
    </row>
    <row r="951" spans="1:20" ht="47.25">
      <c r="A951" s="63" t="str">
        <f t="shared" si="35"/>
        <v/>
      </c>
      <c r="B951" s="72"/>
      <c r="C951" s="61" t="s">
        <v>3692</v>
      </c>
      <c r="D951" s="72" t="s">
        <v>3708</v>
      </c>
      <c r="E951" s="63" t="s">
        <v>270</v>
      </c>
      <c r="F951" s="171">
        <v>88</v>
      </c>
      <c r="G951" s="64" t="str">
        <f t="shared" si="34"/>
        <v>K</v>
      </c>
      <c r="H951" s="171">
        <v>417</v>
      </c>
      <c r="I951" s="172">
        <v>83</v>
      </c>
      <c r="J951" s="172">
        <v>0</v>
      </c>
      <c r="K951" s="172">
        <v>5</v>
      </c>
      <c r="L951" s="172" t="s">
        <v>543</v>
      </c>
      <c r="M951" s="63" t="str">
        <f t="shared" si="31"/>
        <v>X</v>
      </c>
      <c r="N951" s="63" t="s">
        <v>3709</v>
      </c>
      <c r="O951" s="172" t="s">
        <v>281</v>
      </c>
      <c r="P951" s="63">
        <v>0</v>
      </c>
      <c r="Q951" s="63"/>
      <c r="R951" s="51"/>
      <c r="S951" s="51"/>
      <c r="T951" s="51"/>
    </row>
    <row r="952" spans="1:20" ht="47.25">
      <c r="A952" s="153" t="str">
        <f t="shared" si="35"/>
        <v/>
      </c>
      <c r="B952" s="154"/>
      <c r="C952" s="155" t="s">
        <v>3692</v>
      </c>
      <c r="D952" s="154" t="s">
        <v>3710</v>
      </c>
      <c r="E952" s="153" t="s">
        <v>300</v>
      </c>
      <c r="F952" s="168">
        <v>88</v>
      </c>
      <c r="G952" s="156" t="str">
        <f t="shared" si="34"/>
        <v>K</v>
      </c>
      <c r="H952" s="168">
        <v>384</v>
      </c>
      <c r="I952" s="169">
        <v>89</v>
      </c>
      <c r="J952" s="169">
        <v>5</v>
      </c>
      <c r="K952" s="169">
        <v>6</v>
      </c>
      <c r="L952" s="169" t="s">
        <v>543</v>
      </c>
      <c r="M952" s="153" t="str">
        <f t="shared" si="31"/>
        <v>X</v>
      </c>
      <c r="N952" s="153" t="s">
        <v>3711</v>
      </c>
      <c r="O952" s="169" t="s">
        <v>272</v>
      </c>
      <c r="P952" s="153">
        <v>0</v>
      </c>
      <c r="Q952" s="153"/>
      <c r="R952" s="51"/>
      <c r="S952" s="51"/>
      <c r="T952" s="51"/>
    </row>
    <row r="953" spans="1:20" ht="47.25">
      <c r="A953" s="63"/>
      <c r="B953" s="72"/>
      <c r="C953" s="61" t="s">
        <v>3692</v>
      </c>
      <c r="D953" s="72" t="s">
        <v>3421</v>
      </c>
      <c r="E953" s="63" t="s">
        <v>300</v>
      </c>
      <c r="F953" s="73">
        <v>76</v>
      </c>
      <c r="G953" s="64" t="str">
        <f t="shared" si="34"/>
        <v>K</v>
      </c>
      <c r="H953" s="73">
        <v>329</v>
      </c>
      <c r="I953" s="63">
        <v>56</v>
      </c>
      <c r="J953" s="63">
        <v>4</v>
      </c>
      <c r="K953" s="63">
        <v>5</v>
      </c>
      <c r="L953" s="63" t="s">
        <v>543</v>
      </c>
      <c r="M953" s="63" t="str">
        <f t="shared" si="31"/>
        <v>X</v>
      </c>
      <c r="N953" s="63" t="s">
        <v>3712</v>
      </c>
      <c r="O953" s="63" t="s">
        <v>3713</v>
      </c>
      <c r="P953" s="63">
        <v>0</v>
      </c>
      <c r="Q953" s="63"/>
      <c r="R953" s="51"/>
      <c r="S953" s="51"/>
      <c r="T953" s="51"/>
    </row>
    <row r="954" spans="1:20" ht="47.25">
      <c r="A954" s="153"/>
      <c r="B954" s="154"/>
      <c r="C954" s="155" t="s">
        <v>3692</v>
      </c>
      <c r="D954" s="154" t="s">
        <v>3714</v>
      </c>
      <c r="E954" s="153" t="s">
        <v>300</v>
      </c>
      <c r="F954" s="160">
        <v>75</v>
      </c>
      <c r="G954" s="156" t="str">
        <f t="shared" si="34"/>
        <v>K</v>
      </c>
      <c r="H954" s="160">
        <v>343</v>
      </c>
      <c r="I954" s="153">
        <v>73</v>
      </c>
      <c r="J954" s="153">
        <v>3</v>
      </c>
      <c r="K954" s="153">
        <v>3</v>
      </c>
      <c r="L954" s="153" t="s">
        <v>543</v>
      </c>
      <c r="M954" s="153" t="str">
        <f t="shared" si="31"/>
        <v>X</v>
      </c>
      <c r="N954" s="153" t="s">
        <v>3715</v>
      </c>
      <c r="O954" s="153" t="s">
        <v>1819</v>
      </c>
      <c r="P954" s="153">
        <v>0</v>
      </c>
      <c r="Q954" s="153"/>
      <c r="R954" s="51"/>
      <c r="S954" s="51"/>
      <c r="T954" s="51"/>
    </row>
    <row r="955" spans="1:20" ht="47.25">
      <c r="A955" s="63"/>
      <c r="B955" s="72"/>
      <c r="C955" s="61" t="s">
        <v>3692</v>
      </c>
      <c r="D955" s="72" t="s">
        <v>3716</v>
      </c>
      <c r="E955" s="63" t="s">
        <v>300</v>
      </c>
      <c r="F955" s="73">
        <v>69</v>
      </c>
      <c r="G955" s="64" t="str">
        <f t="shared" si="34"/>
        <v>K</v>
      </c>
      <c r="H955" s="73">
        <v>360</v>
      </c>
      <c r="I955" s="63">
        <v>76</v>
      </c>
      <c r="J955" s="63">
        <v>3</v>
      </c>
      <c r="K955" s="63">
        <v>3</v>
      </c>
      <c r="L955" s="63" t="s">
        <v>543</v>
      </c>
      <c r="M955" s="63" t="str">
        <f t="shared" si="31"/>
        <v>X</v>
      </c>
      <c r="N955" s="63" t="s">
        <v>3717</v>
      </c>
      <c r="O955" s="63" t="s">
        <v>3718</v>
      </c>
      <c r="P955" s="63">
        <v>0</v>
      </c>
      <c r="Q955" s="63"/>
      <c r="R955" s="51"/>
      <c r="S955" s="51"/>
      <c r="T955" s="51"/>
    </row>
    <row r="956" spans="1:20" ht="47.25">
      <c r="A956" s="153"/>
      <c r="B956" s="154"/>
      <c r="C956" s="155" t="s">
        <v>3692</v>
      </c>
      <c r="D956" s="154" t="s">
        <v>3719</v>
      </c>
      <c r="E956" s="153" t="s">
        <v>300</v>
      </c>
      <c r="F956" s="160">
        <v>93</v>
      </c>
      <c r="G956" s="156" t="str">
        <f t="shared" si="34"/>
        <v>K</v>
      </c>
      <c r="H956" s="160">
        <v>421</v>
      </c>
      <c r="I956" s="153">
        <v>80</v>
      </c>
      <c r="J956" s="153">
        <v>3</v>
      </c>
      <c r="K956" s="153">
        <v>2</v>
      </c>
      <c r="L956" s="153" t="s">
        <v>543</v>
      </c>
      <c r="M956" s="153" t="str">
        <f t="shared" si="31"/>
        <v>X</v>
      </c>
      <c r="N956" s="153" t="s">
        <v>3720</v>
      </c>
      <c r="O956" s="153" t="s">
        <v>1190</v>
      </c>
      <c r="P956" s="153">
        <v>0</v>
      </c>
      <c r="Q956" s="153"/>
      <c r="R956" s="51"/>
      <c r="S956" s="51"/>
      <c r="T956" s="51"/>
    </row>
    <row r="957" spans="1:20" ht="47.25">
      <c r="A957" s="63"/>
      <c r="B957" s="72"/>
      <c r="C957" s="61" t="s">
        <v>3692</v>
      </c>
      <c r="D957" s="72" t="s">
        <v>3721</v>
      </c>
      <c r="E957" s="63" t="s">
        <v>300</v>
      </c>
      <c r="F957" s="73">
        <v>77</v>
      </c>
      <c r="G957" s="64" t="str">
        <f t="shared" si="34"/>
        <v>K</v>
      </c>
      <c r="H957" s="73">
        <v>333</v>
      </c>
      <c r="I957" s="63">
        <v>64</v>
      </c>
      <c r="J957" s="63">
        <v>3</v>
      </c>
      <c r="K957" s="63">
        <v>2</v>
      </c>
      <c r="L957" s="63" t="s">
        <v>274</v>
      </c>
      <c r="M957" s="63" t="str">
        <f t="shared" si="31"/>
        <v>X</v>
      </c>
      <c r="N957" s="63" t="s">
        <v>510</v>
      </c>
      <c r="O957" s="63" t="s">
        <v>1778</v>
      </c>
      <c r="P957" s="63">
        <v>0</v>
      </c>
      <c r="Q957" s="63"/>
      <c r="R957" s="51"/>
      <c r="S957" s="51"/>
      <c r="T957" s="51"/>
    </row>
    <row r="958" spans="1:20" ht="47.25">
      <c r="A958" s="153"/>
      <c r="B958" s="154"/>
      <c r="C958" s="155" t="s">
        <v>3692</v>
      </c>
      <c r="D958" s="154" t="s">
        <v>3722</v>
      </c>
      <c r="E958" s="153" t="s">
        <v>300</v>
      </c>
      <c r="F958" s="160">
        <v>86</v>
      </c>
      <c r="G958" s="156" t="str">
        <f t="shared" si="34"/>
        <v>K</v>
      </c>
      <c r="H958" s="160">
        <v>396</v>
      </c>
      <c r="I958" s="153">
        <v>71</v>
      </c>
      <c r="J958" s="153">
        <v>3</v>
      </c>
      <c r="K958" s="153">
        <v>3</v>
      </c>
      <c r="L958" s="153" t="s">
        <v>543</v>
      </c>
      <c r="M958" s="153" t="str">
        <f t="shared" si="31"/>
        <v>X</v>
      </c>
      <c r="N958" s="153" t="s">
        <v>3707</v>
      </c>
      <c r="O958" s="153" t="s">
        <v>1180</v>
      </c>
      <c r="P958" s="153">
        <v>0</v>
      </c>
      <c r="Q958" s="153"/>
      <c r="R958" s="51"/>
      <c r="S958" s="51"/>
      <c r="T958" s="51"/>
    </row>
    <row r="959" spans="1:20" ht="47.25">
      <c r="A959" s="63"/>
      <c r="B959" s="72"/>
      <c r="C959" s="61" t="s">
        <v>3692</v>
      </c>
      <c r="D959" s="72" t="s">
        <v>3723</v>
      </c>
      <c r="E959" s="63" t="s">
        <v>300</v>
      </c>
      <c r="F959" s="73">
        <v>113</v>
      </c>
      <c r="G959" s="64" t="str">
        <f t="shared" si="34"/>
        <v>K</v>
      </c>
      <c r="H959" s="73">
        <v>510</v>
      </c>
      <c r="I959" s="63">
        <v>110</v>
      </c>
      <c r="J959" s="63">
        <v>3</v>
      </c>
      <c r="K959" s="63">
        <v>3</v>
      </c>
      <c r="L959" s="63" t="s">
        <v>460</v>
      </c>
      <c r="M959" s="63" t="str">
        <f t="shared" si="31"/>
        <v>X</v>
      </c>
      <c r="N959" s="63" t="s">
        <v>3724</v>
      </c>
      <c r="O959" s="63" t="s">
        <v>3725</v>
      </c>
      <c r="P959" s="63">
        <v>0</v>
      </c>
      <c r="Q959" s="63"/>
      <c r="R959" s="51"/>
      <c r="S959" s="51"/>
      <c r="T959" s="51"/>
    </row>
    <row r="960" spans="1:20" ht="47.25">
      <c r="A960" s="153"/>
      <c r="B960" s="154"/>
      <c r="C960" s="155" t="s">
        <v>3692</v>
      </c>
      <c r="D960" s="154" t="s">
        <v>3726</v>
      </c>
      <c r="E960" s="153" t="s">
        <v>300</v>
      </c>
      <c r="F960" s="160">
        <v>75</v>
      </c>
      <c r="G960" s="156" t="str">
        <f t="shared" si="34"/>
        <v>K</v>
      </c>
      <c r="H960" s="160">
        <v>319</v>
      </c>
      <c r="I960" s="153">
        <v>68</v>
      </c>
      <c r="J960" s="153">
        <v>4</v>
      </c>
      <c r="K960" s="153">
        <v>4</v>
      </c>
      <c r="L960" s="153" t="s">
        <v>543</v>
      </c>
      <c r="M960" s="153" t="str">
        <f t="shared" si="31"/>
        <v>X</v>
      </c>
      <c r="N960" s="153" t="s">
        <v>497</v>
      </c>
      <c r="O960" s="153" t="s">
        <v>3727</v>
      </c>
      <c r="P960" s="153">
        <v>0</v>
      </c>
      <c r="Q960" s="153"/>
      <c r="R960" s="51"/>
      <c r="S960" s="51"/>
      <c r="T960" s="51"/>
    </row>
    <row r="961" spans="1:20" ht="63">
      <c r="A961" s="63"/>
      <c r="B961" s="72"/>
      <c r="C961" s="61" t="s">
        <v>3692</v>
      </c>
      <c r="D961" s="72" t="s">
        <v>3728</v>
      </c>
      <c r="E961" s="63" t="s">
        <v>300</v>
      </c>
      <c r="F961" s="73">
        <v>76</v>
      </c>
      <c r="G961" s="64" t="str">
        <f t="shared" si="34"/>
        <v>K</v>
      </c>
      <c r="H961" s="73">
        <v>305</v>
      </c>
      <c r="I961" s="63">
        <v>74</v>
      </c>
      <c r="J961" s="63">
        <v>3</v>
      </c>
      <c r="K961" s="63">
        <v>4</v>
      </c>
      <c r="L961" s="63" t="s">
        <v>460</v>
      </c>
      <c r="M961" s="63" t="str">
        <f t="shared" si="31"/>
        <v>X</v>
      </c>
      <c r="N961" s="63" t="s">
        <v>3729</v>
      </c>
      <c r="O961" s="63" t="s">
        <v>1204</v>
      </c>
      <c r="P961" s="63">
        <v>0</v>
      </c>
      <c r="Q961" s="63"/>
      <c r="R961" s="51"/>
      <c r="S961" s="51"/>
      <c r="T961" s="51"/>
    </row>
    <row r="962" spans="1:20" ht="78.75">
      <c r="A962" s="162">
        <f t="shared" ref="A962:A971" si="36">IF(LEN(B962)=0,"",SUBTOTAL(3,$B$3:B962))</f>
        <v>30</v>
      </c>
      <c r="B962" s="163" t="s">
        <v>3730</v>
      </c>
      <c r="C962" s="155" t="s">
        <v>3730</v>
      </c>
      <c r="D962" s="154" t="s">
        <v>3731</v>
      </c>
      <c r="E962" s="153" t="s">
        <v>300</v>
      </c>
      <c r="F962" s="160">
        <v>157</v>
      </c>
      <c r="G962" s="156" t="str">
        <f t="shared" si="34"/>
        <v>Đ</v>
      </c>
      <c r="H962" s="160">
        <v>576</v>
      </c>
      <c r="I962" s="153">
        <v>157</v>
      </c>
      <c r="J962" s="153">
        <v>40</v>
      </c>
      <c r="K962" s="153">
        <v>14</v>
      </c>
      <c r="L962" s="153" t="s">
        <v>778</v>
      </c>
      <c r="M962" s="153" t="str">
        <f t="shared" si="31"/>
        <v>X</v>
      </c>
      <c r="N962" s="153" t="s">
        <v>3732</v>
      </c>
      <c r="O962" s="153" t="s">
        <v>3733</v>
      </c>
      <c r="P962" s="153" t="s">
        <v>1663</v>
      </c>
      <c r="Q962" s="153"/>
      <c r="R962" s="51"/>
      <c r="S962" s="51"/>
      <c r="T962" s="51"/>
    </row>
    <row r="963" spans="1:20" ht="63">
      <c r="A963" s="63" t="str">
        <f t="shared" si="36"/>
        <v/>
      </c>
      <c r="B963" s="72"/>
      <c r="C963" s="61" t="s">
        <v>3730</v>
      </c>
      <c r="D963" s="72" t="s">
        <v>3734</v>
      </c>
      <c r="E963" s="63" t="s">
        <v>300</v>
      </c>
      <c r="F963" s="73">
        <v>137</v>
      </c>
      <c r="G963" s="64" t="str">
        <f t="shared" si="34"/>
        <v>K</v>
      </c>
      <c r="H963" s="73">
        <v>536</v>
      </c>
      <c r="I963" s="63">
        <v>137</v>
      </c>
      <c r="J963" s="63">
        <v>9</v>
      </c>
      <c r="K963" s="63">
        <v>5</v>
      </c>
      <c r="L963" s="63" t="s">
        <v>290</v>
      </c>
      <c r="M963" s="63" t="str">
        <f t="shared" si="31"/>
        <v>C</v>
      </c>
      <c r="N963" s="63" t="s">
        <v>3735</v>
      </c>
      <c r="O963" s="63" t="s">
        <v>953</v>
      </c>
      <c r="P963" s="63">
        <v>0</v>
      </c>
      <c r="Q963" s="63"/>
      <c r="R963" s="51"/>
      <c r="S963" s="51"/>
      <c r="T963" s="51"/>
    </row>
    <row r="964" spans="1:20" ht="47.25">
      <c r="A964" s="153" t="str">
        <f t="shared" si="36"/>
        <v/>
      </c>
      <c r="B964" s="154"/>
      <c r="C964" s="155" t="s">
        <v>3730</v>
      </c>
      <c r="D964" s="154" t="s">
        <v>3736</v>
      </c>
      <c r="E964" s="153" t="s">
        <v>300</v>
      </c>
      <c r="F964" s="160">
        <v>109</v>
      </c>
      <c r="G964" s="156" t="str">
        <f t="shared" si="34"/>
        <v>K</v>
      </c>
      <c r="H964" s="160">
        <v>482</v>
      </c>
      <c r="I964" s="153">
        <v>114</v>
      </c>
      <c r="J964" s="153">
        <v>16</v>
      </c>
      <c r="K964" s="153">
        <v>0</v>
      </c>
      <c r="L964" s="153" t="s">
        <v>274</v>
      </c>
      <c r="M964" s="153" t="str">
        <f t="shared" si="31"/>
        <v>X</v>
      </c>
      <c r="N964" s="153" t="s">
        <v>3737</v>
      </c>
      <c r="O964" s="153" t="s">
        <v>1131</v>
      </c>
      <c r="P964" s="153" t="s">
        <v>1663</v>
      </c>
      <c r="Q964" s="153"/>
      <c r="R964" s="51"/>
      <c r="S964" s="51"/>
      <c r="T964" s="51"/>
    </row>
    <row r="965" spans="1:20" ht="63">
      <c r="A965" s="63" t="str">
        <f t="shared" si="36"/>
        <v/>
      </c>
      <c r="B965" s="72"/>
      <c r="C965" s="61" t="s">
        <v>3730</v>
      </c>
      <c r="D965" s="72" t="s">
        <v>3738</v>
      </c>
      <c r="E965" s="63" t="s">
        <v>300</v>
      </c>
      <c r="F965" s="73">
        <v>117</v>
      </c>
      <c r="G965" s="64" t="str">
        <f t="shared" si="34"/>
        <v>K</v>
      </c>
      <c r="H965" s="73">
        <v>561</v>
      </c>
      <c r="I965" s="63">
        <v>117</v>
      </c>
      <c r="J965" s="63">
        <v>43</v>
      </c>
      <c r="K965" s="63">
        <v>13</v>
      </c>
      <c r="L965" s="63" t="s">
        <v>274</v>
      </c>
      <c r="M965" s="63" t="str">
        <f t="shared" si="31"/>
        <v>X</v>
      </c>
      <c r="N965" s="63" t="s">
        <v>3739</v>
      </c>
      <c r="O965" s="63" t="s">
        <v>3740</v>
      </c>
      <c r="P965" s="63" t="s">
        <v>1663</v>
      </c>
      <c r="Q965" s="63"/>
      <c r="R965" s="51"/>
      <c r="S965" s="51"/>
      <c r="T965" s="51"/>
    </row>
    <row r="966" spans="1:20" ht="63">
      <c r="A966" s="153" t="str">
        <f t="shared" si="36"/>
        <v/>
      </c>
      <c r="B966" s="154"/>
      <c r="C966" s="155" t="s">
        <v>3730</v>
      </c>
      <c r="D966" s="154" t="s">
        <v>3741</v>
      </c>
      <c r="E966" s="153" t="s">
        <v>300</v>
      </c>
      <c r="F966" s="160">
        <v>51</v>
      </c>
      <c r="G966" s="156" t="str">
        <f t="shared" si="34"/>
        <v>K</v>
      </c>
      <c r="H966" s="160">
        <v>207</v>
      </c>
      <c r="I966" s="153">
        <v>51</v>
      </c>
      <c r="J966" s="153">
        <v>28</v>
      </c>
      <c r="K966" s="153">
        <v>10</v>
      </c>
      <c r="L966" s="153" t="s">
        <v>604</v>
      </c>
      <c r="M966" s="153" t="str">
        <f t="shared" si="31"/>
        <v>X</v>
      </c>
      <c r="N966" s="153" t="s">
        <v>3742</v>
      </c>
      <c r="O966" s="153" t="s">
        <v>1320</v>
      </c>
      <c r="P966" s="153" t="s">
        <v>1663</v>
      </c>
      <c r="Q966" s="153"/>
      <c r="R966" s="51"/>
      <c r="S966" s="51"/>
      <c r="T966" s="51"/>
    </row>
    <row r="967" spans="1:20" ht="47.25">
      <c r="A967" s="63" t="str">
        <f t="shared" si="36"/>
        <v/>
      </c>
      <c r="B967" s="72"/>
      <c r="C967" s="61" t="s">
        <v>3730</v>
      </c>
      <c r="D967" s="72" t="s">
        <v>3743</v>
      </c>
      <c r="E967" s="63" t="s">
        <v>300</v>
      </c>
      <c r="F967" s="73">
        <v>62</v>
      </c>
      <c r="G967" s="64" t="str">
        <f t="shared" si="34"/>
        <v>K</v>
      </c>
      <c r="H967" s="73">
        <v>264</v>
      </c>
      <c r="I967" s="63">
        <v>62</v>
      </c>
      <c r="J967" s="63">
        <v>8</v>
      </c>
      <c r="K967" s="63">
        <v>10</v>
      </c>
      <c r="L967" s="63" t="s">
        <v>565</v>
      </c>
      <c r="M967" s="63" t="str">
        <f t="shared" si="31"/>
        <v>X</v>
      </c>
      <c r="N967" s="63" t="s">
        <v>3744</v>
      </c>
      <c r="O967" s="63" t="s">
        <v>1011</v>
      </c>
      <c r="P967" s="63" t="s">
        <v>1663</v>
      </c>
      <c r="Q967" s="63"/>
      <c r="R967" s="51"/>
      <c r="S967" s="51"/>
      <c r="T967" s="51"/>
    </row>
    <row r="968" spans="1:20" ht="31.5">
      <c r="A968" s="153" t="str">
        <f t="shared" si="36"/>
        <v/>
      </c>
      <c r="B968" s="154"/>
      <c r="C968" s="155" t="s">
        <v>3730</v>
      </c>
      <c r="D968" s="154" t="s">
        <v>3745</v>
      </c>
      <c r="E968" s="153" t="s">
        <v>300</v>
      </c>
      <c r="F968" s="160">
        <v>82</v>
      </c>
      <c r="G968" s="156" t="str">
        <f t="shared" si="34"/>
        <v>K</v>
      </c>
      <c r="H968" s="160">
        <v>414</v>
      </c>
      <c r="I968" s="153">
        <v>82</v>
      </c>
      <c r="J968" s="153">
        <v>69</v>
      </c>
      <c r="K968" s="153">
        <v>7</v>
      </c>
      <c r="L968" s="153" t="s">
        <v>311</v>
      </c>
      <c r="M968" s="153" t="str">
        <f t="shared" si="31"/>
        <v>X</v>
      </c>
      <c r="N968" s="153" t="s">
        <v>3746</v>
      </c>
      <c r="O968" s="153" t="s">
        <v>3334</v>
      </c>
      <c r="P968" s="153" t="s">
        <v>1663</v>
      </c>
      <c r="Q968" s="153"/>
      <c r="R968" s="51"/>
      <c r="S968" s="51"/>
      <c r="T968" s="51"/>
    </row>
    <row r="969" spans="1:20" ht="31.5">
      <c r="A969" s="63" t="str">
        <f t="shared" si="36"/>
        <v/>
      </c>
      <c r="B969" s="72"/>
      <c r="C969" s="61" t="s">
        <v>3730</v>
      </c>
      <c r="D969" s="72" t="s">
        <v>3747</v>
      </c>
      <c r="E969" s="63" t="s">
        <v>300</v>
      </c>
      <c r="F969" s="73">
        <v>69</v>
      </c>
      <c r="G969" s="64" t="str">
        <f t="shared" si="34"/>
        <v>K</v>
      </c>
      <c r="H969" s="73">
        <v>300</v>
      </c>
      <c r="I969" s="63">
        <v>69</v>
      </c>
      <c r="J969" s="63">
        <v>66</v>
      </c>
      <c r="K969" s="63">
        <v>0</v>
      </c>
      <c r="L969" s="63" t="s">
        <v>311</v>
      </c>
      <c r="M969" s="63" t="str">
        <f t="shared" si="31"/>
        <v>X</v>
      </c>
      <c r="N969" s="63" t="s">
        <v>3748</v>
      </c>
      <c r="O969" s="63" t="s">
        <v>1142</v>
      </c>
      <c r="P969" s="63" t="s">
        <v>1663</v>
      </c>
      <c r="Q969" s="63"/>
      <c r="R969" s="51"/>
      <c r="S969" s="51"/>
      <c r="T969" s="51"/>
    </row>
    <row r="970" spans="1:20" ht="47.25">
      <c r="A970" s="153" t="str">
        <f t="shared" si="36"/>
        <v/>
      </c>
      <c r="B970" s="154"/>
      <c r="C970" s="155" t="s">
        <v>3730</v>
      </c>
      <c r="D970" s="154" t="s">
        <v>2374</v>
      </c>
      <c r="E970" s="153" t="s">
        <v>300</v>
      </c>
      <c r="F970" s="160">
        <v>94</v>
      </c>
      <c r="G970" s="156" t="str">
        <f t="shared" si="34"/>
        <v>K</v>
      </c>
      <c r="H970" s="160">
        <v>376</v>
      </c>
      <c r="I970" s="153">
        <v>94</v>
      </c>
      <c r="J970" s="153">
        <v>34</v>
      </c>
      <c r="K970" s="153">
        <v>5</v>
      </c>
      <c r="L970" s="153" t="s">
        <v>301</v>
      </c>
      <c r="M970" s="153" t="str">
        <f t="shared" si="31"/>
        <v>X</v>
      </c>
      <c r="N970" s="153" t="s">
        <v>3749</v>
      </c>
      <c r="O970" s="153" t="s">
        <v>3750</v>
      </c>
      <c r="P970" s="153" t="s">
        <v>1663</v>
      </c>
      <c r="Q970" s="153"/>
      <c r="R970" s="51"/>
      <c r="S970" s="51"/>
      <c r="T970" s="51"/>
    </row>
    <row r="971" spans="1:20" ht="47.25">
      <c r="A971" s="63" t="str">
        <f t="shared" si="36"/>
        <v/>
      </c>
      <c r="B971" s="72"/>
      <c r="C971" s="61" t="s">
        <v>3730</v>
      </c>
      <c r="D971" s="72" t="s">
        <v>3751</v>
      </c>
      <c r="E971" s="63" t="s">
        <v>300</v>
      </c>
      <c r="F971" s="73">
        <v>76</v>
      </c>
      <c r="G971" s="64" t="str">
        <f t="shared" si="34"/>
        <v>K</v>
      </c>
      <c r="H971" s="73">
        <v>313</v>
      </c>
      <c r="I971" s="63">
        <v>76</v>
      </c>
      <c r="J971" s="63">
        <v>31</v>
      </c>
      <c r="K971" s="63">
        <v>3</v>
      </c>
      <c r="L971" s="63" t="s">
        <v>351</v>
      </c>
      <c r="M971" s="63" t="str">
        <f t="shared" si="31"/>
        <v>X</v>
      </c>
      <c r="N971" s="63" t="s">
        <v>3752</v>
      </c>
      <c r="O971" s="63" t="s">
        <v>1011</v>
      </c>
      <c r="P971" s="63" t="s">
        <v>1663</v>
      </c>
      <c r="Q971" s="63"/>
      <c r="R971" s="51"/>
      <c r="S971" s="51"/>
      <c r="T971" s="51"/>
    </row>
    <row r="972" spans="1:20" ht="78.75">
      <c r="A972" s="153"/>
      <c r="B972" s="154"/>
      <c r="C972" s="155" t="s">
        <v>3730</v>
      </c>
      <c r="D972" s="154" t="s">
        <v>3753</v>
      </c>
      <c r="E972" s="153" t="s">
        <v>300</v>
      </c>
      <c r="F972" s="160">
        <v>57</v>
      </c>
      <c r="G972" s="156" t="str">
        <f t="shared" si="34"/>
        <v>K</v>
      </c>
      <c r="H972" s="160">
        <v>275</v>
      </c>
      <c r="I972" s="153">
        <v>57</v>
      </c>
      <c r="J972" s="153">
        <v>2</v>
      </c>
      <c r="K972" s="153">
        <v>6</v>
      </c>
      <c r="L972" s="153" t="s">
        <v>311</v>
      </c>
      <c r="M972" s="153" t="str">
        <f t="shared" si="31"/>
        <v>X</v>
      </c>
      <c r="N972" s="153" t="s">
        <v>3754</v>
      </c>
      <c r="O972" s="153" t="s">
        <v>1320</v>
      </c>
      <c r="P972" s="153" t="s">
        <v>1663</v>
      </c>
      <c r="Q972" s="153"/>
      <c r="R972" s="51"/>
      <c r="S972" s="51"/>
      <c r="T972" s="51"/>
    </row>
    <row r="973" spans="1:20" ht="78.75">
      <c r="A973" s="63"/>
      <c r="B973" s="72"/>
      <c r="C973" s="61" t="s">
        <v>3730</v>
      </c>
      <c r="D973" s="72" t="s">
        <v>3755</v>
      </c>
      <c r="E973" s="63" t="s">
        <v>300</v>
      </c>
      <c r="F973" s="73">
        <v>122</v>
      </c>
      <c r="G973" s="64" t="str">
        <f t="shared" si="34"/>
        <v>K</v>
      </c>
      <c r="H973" s="73">
        <v>518</v>
      </c>
      <c r="I973" s="63">
        <v>122</v>
      </c>
      <c r="J973" s="63">
        <v>23</v>
      </c>
      <c r="K973" s="63">
        <v>22</v>
      </c>
      <c r="L973" s="63" t="s">
        <v>318</v>
      </c>
      <c r="M973" s="63" t="str">
        <f t="shared" si="31"/>
        <v>X</v>
      </c>
      <c r="N973" s="63" t="s">
        <v>3756</v>
      </c>
      <c r="O973" s="63" t="s">
        <v>3757</v>
      </c>
      <c r="P973" s="63" t="s">
        <v>1663</v>
      </c>
      <c r="Q973" s="63"/>
      <c r="R973" s="51"/>
      <c r="S973" s="51"/>
      <c r="T973" s="51"/>
    </row>
    <row r="974" spans="1:20" ht="63">
      <c r="A974" s="153"/>
      <c r="B974" s="154"/>
      <c r="C974" s="155" t="s">
        <v>3730</v>
      </c>
      <c r="D974" s="154" t="s">
        <v>2415</v>
      </c>
      <c r="E974" s="153" t="s">
        <v>300</v>
      </c>
      <c r="F974" s="160">
        <v>121</v>
      </c>
      <c r="G974" s="156" t="str">
        <f t="shared" si="34"/>
        <v>K</v>
      </c>
      <c r="H974" s="160">
        <v>504</v>
      </c>
      <c r="I974" s="153">
        <v>121</v>
      </c>
      <c r="J974" s="153">
        <v>35</v>
      </c>
      <c r="K974" s="153">
        <v>29</v>
      </c>
      <c r="L974" s="153" t="s">
        <v>274</v>
      </c>
      <c r="M974" s="153" t="str">
        <f t="shared" si="31"/>
        <v>X</v>
      </c>
      <c r="N974" s="153" t="s">
        <v>3758</v>
      </c>
      <c r="O974" s="153" t="s">
        <v>1011</v>
      </c>
      <c r="P974" s="153" t="s">
        <v>1663</v>
      </c>
      <c r="Q974" s="153"/>
      <c r="R974" s="51"/>
      <c r="S974" s="51"/>
      <c r="T974" s="51"/>
    </row>
    <row r="975" spans="1:20" ht="110.25">
      <c r="A975" s="63"/>
      <c r="B975" s="72"/>
      <c r="C975" s="61" t="s">
        <v>3730</v>
      </c>
      <c r="D975" s="72" t="s">
        <v>3759</v>
      </c>
      <c r="E975" s="63" t="s">
        <v>300</v>
      </c>
      <c r="F975" s="73">
        <v>73</v>
      </c>
      <c r="G975" s="64" t="str">
        <f t="shared" si="34"/>
        <v>K</v>
      </c>
      <c r="H975" s="73">
        <v>270</v>
      </c>
      <c r="I975" s="63">
        <v>73</v>
      </c>
      <c r="J975" s="63">
        <v>14</v>
      </c>
      <c r="K975" s="63">
        <v>4</v>
      </c>
      <c r="L975" s="63" t="s">
        <v>301</v>
      </c>
      <c r="M975" s="63" t="str">
        <f t="shared" si="31"/>
        <v>X</v>
      </c>
      <c r="N975" s="63" t="s">
        <v>3760</v>
      </c>
      <c r="O975" s="63" t="s">
        <v>1392</v>
      </c>
      <c r="P975" s="63" t="s">
        <v>1663</v>
      </c>
      <c r="Q975" s="63"/>
      <c r="R975" s="51"/>
      <c r="S975" s="51"/>
      <c r="T975" s="51"/>
    </row>
    <row r="976" spans="1:20" ht="63">
      <c r="A976" s="153"/>
      <c r="B976" s="154"/>
      <c r="C976" s="155" t="s">
        <v>3730</v>
      </c>
      <c r="D976" s="154" t="s">
        <v>3761</v>
      </c>
      <c r="E976" s="153" t="s">
        <v>300</v>
      </c>
      <c r="F976" s="160">
        <v>83</v>
      </c>
      <c r="G976" s="156" t="str">
        <f t="shared" si="34"/>
        <v>K</v>
      </c>
      <c r="H976" s="160">
        <v>327</v>
      </c>
      <c r="I976" s="153">
        <v>83</v>
      </c>
      <c r="J976" s="153">
        <v>20</v>
      </c>
      <c r="K976" s="153">
        <v>5</v>
      </c>
      <c r="L976" s="153" t="s">
        <v>274</v>
      </c>
      <c r="M976" s="153" t="str">
        <f t="shared" si="31"/>
        <v>X</v>
      </c>
      <c r="N976" s="153" t="s">
        <v>3762</v>
      </c>
      <c r="O976" s="153" t="s">
        <v>3763</v>
      </c>
      <c r="P976" s="153" t="s">
        <v>1663</v>
      </c>
      <c r="Q976" s="153"/>
      <c r="R976" s="51"/>
      <c r="S976" s="51"/>
      <c r="T976" s="51"/>
    </row>
    <row r="977" spans="1:20" ht="47.25">
      <c r="A977" s="63"/>
      <c r="B977" s="72"/>
      <c r="C977" s="61" t="s">
        <v>3730</v>
      </c>
      <c r="D977" s="72" t="s">
        <v>3764</v>
      </c>
      <c r="E977" s="63" t="s">
        <v>300</v>
      </c>
      <c r="F977" s="73">
        <v>67</v>
      </c>
      <c r="G977" s="64" t="str">
        <f t="shared" si="34"/>
        <v>K</v>
      </c>
      <c r="H977" s="73">
        <v>289</v>
      </c>
      <c r="I977" s="63">
        <v>67</v>
      </c>
      <c r="J977" s="63">
        <v>16</v>
      </c>
      <c r="K977" s="63">
        <v>12</v>
      </c>
      <c r="L977" s="63" t="s">
        <v>351</v>
      </c>
      <c r="M977" s="63" t="str">
        <f t="shared" si="31"/>
        <v>X</v>
      </c>
      <c r="N977" s="63" t="s">
        <v>3765</v>
      </c>
      <c r="O977" s="63" t="s">
        <v>1392</v>
      </c>
      <c r="P977" s="63" t="s">
        <v>1663</v>
      </c>
      <c r="Q977" s="63"/>
      <c r="R977" s="51"/>
      <c r="S977" s="51"/>
      <c r="T977" s="51"/>
    </row>
    <row r="978" spans="1:20" ht="63">
      <c r="A978" s="153"/>
      <c r="B978" s="154"/>
      <c r="C978" s="155" t="s">
        <v>3730</v>
      </c>
      <c r="D978" s="154" t="s">
        <v>3766</v>
      </c>
      <c r="E978" s="153" t="s">
        <v>300</v>
      </c>
      <c r="F978" s="160">
        <v>96</v>
      </c>
      <c r="G978" s="156" t="str">
        <f t="shared" si="34"/>
        <v>K</v>
      </c>
      <c r="H978" s="160">
        <v>420</v>
      </c>
      <c r="I978" s="153">
        <v>96</v>
      </c>
      <c r="J978" s="153">
        <v>15</v>
      </c>
      <c r="K978" s="153">
        <v>5</v>
      </c>
      <c r="L978" s="153" t="s">
        <v>311</v>
      </c>
      <c r="M978" s="153" t="str">
        <f t="shared" si="31"/>
        <v>X</v>
      </c>
      <c r="N978" s="153" t="s">
        <v>3767</v>
      </c>
      <c r="O978" s="153" t="s">
        <v>1151</v>
      </c>
      <c r="P978" s="153" t="s">
        <v>1663</v>
      </c>
      <c r="Q978" s="153"/>
      <c r="R978" s="51"/>
      <c r="S978" s="51"/>
      <c r="T978" s="51"/>
    </row>
    <row r="979" spans="1:20" ht="78.75">
      <c r="A979" s="63"/>
      <c r="B979" s="72"/>
      <c r="C979" s="61" t="s">
        <v>3730</v>
      </c>
      <c r="D979" s="72" t="s">
        <v>3768</v>
      </c>
      <c r="E979" s="63" t="s">
        <v>300</v>
      </c>
      <c r="F979" s="73">
        <v>87</v>
      </c>
      <c r="G979" s="64" t="str">
        <f t="shared" si="34"/>
        <v>K</v>
      </c>
      <c r="H979" s="73">
        <v>386</v>
      </c>
      <c r="I979" s="63">
        <v>87</v>
      </c>
      <c r="J979" s="63">
        <v>3</v>
      </c>
      <c r="K979" s="63">
        <v>4</v>
      </c>
      <c r="L979" s="63" t="s">
        <v>274</v>
      </c>
      <c r="M979" s="63" t="str">
        <f t="shared" si="31"/>
        <v>X</v>
      </c>
      <c r="N979" s="63" t="s">
        <v>3769</v>
      </c>
      <c r="O979" s="63" t="s">
        <v>1119</v>
      </c>
      <c r="P979" s="63">
        <v>0</v>
      </c>
      <c r="Q979" s="63"/>
      <c r="R979" s="51"/>
      <c r="S979" s="51"/>
      <c r="T979" s="51"/>
    </row>
    <row r="980" spans="1:20">
      <c r="A980" s="153"/>
      <c r="B980" s="154"/>
      <c r="C980" s="155" t="s">
        <v>3730</v>
      </c>
      <c r="D980" s="154" t="s">
        <v>3770</v>
      </c>
      <c r="E980" s="153" t="s">
        <v>300</v>
      </c>
      <c r="F980" s="160">
        <v>93</v>
      </c>
      <c r="G980" s="156" t="str">
        <f t="shared" si="34"/>
        <v>K</v>
      </c>
      <c r="H980" s="160">
        <v>523</v>
      </c>
      <c r="I980" s="153">
        <v>93</v>
      </c>
      <c r="J980" s="153">
        <v>90</v>
      </c>
      <c r="K980" s="153">
        <v>0</v>
      </c>
      <c r="L980" s="153" t="s">
        <v>274</v>
      </c>
      <c r="M980" s="153" t="str">
        <f t="shared" si="31"/>
        <v>X</v>
      </c>
      <c r="N980" s="153" t="s">
        <v>1908</v>
      </c>
      <c r="O980" s="153" t="s">
        <v>1151</v>
      </c>
      <c r="P980" s="153" t="s">
        <v>1663</v>
      </c>
      <c r="Q980" s="153"/>
      <c r="R980" s="51"/>
      <c r="S980" s="51"/>
      <c r="T980" s="51"/>
    </row>
    <row r="981" spans="1:20">
      <c r="A981" s="63"/>
      <c r="B981" s="72"/>
      <c r="C981" s="61" t="s">
        <v>3730</v>
      </c>
      <c r="D981" s="72" t="s">
        <v>3771</v>
      </c>
      <c r="E981" s="63" t="s">
        <v>300</v>
      </c>
      <c r="F981" s="73">
        <v>62</v>
      </c>
      <c r="G981" s="64" t="str">
        <f t="shared" si="34"/>
        <v>K</v>
      </c>
      <c r="H981" s="73">
        <v>293</v>
      </c>
      <c r="I981" s="63">
        <v>62</v>
      </c>
      <c r="J981" s="63">
        <v>23</v>
      </c>
      <c r="K981" s="63">
        <v>25</v>
      </c>
      <c r="L981" s="63" t="s">
        <v>311</v>
      </c>
      <c r="M981" s="63" t="str">
        <f t="shared" si="31"/>
        <v>X</v>
      </c>
      <c r="N981" s="63" t="s">
        <v>1987</v>
      </c>
      <c r="O981" s="63" t="s">
        <v>2693</v>
      </c>
      <c r="P981" s="63" t="s">
        <v>1663</v>
      </c>
      <c r="Q981" s="63"/>
      <c r="R981" s="51"/>
      <c r="S981" s="51"/>
      <c r="T981" s="51"/>
    </row>
    <row r="982" spans="1:20" ht="63">
      <c r="A982" s="153"/>
      <c r="B982" s="154"/>
      <c r="C982" s="155" t="s">
        <v>3730</v>
      </c>
      <c r="D982" s="154" t="s">
        <v>3772</v>
      </c>
      <c r="E982" s="153" t="s">
        <v>300</v>
      </c>
      <c r="F982" s="160">
        <v>31</v>
      </c>
      <c r="G982" s="156" t="str">
        <f t="shared" si="34"/>
        <v>K</v>
      </c>
      <c r="H982" s="160">
        <v>117</v>
      </c>
      <c r="I982" s="153">
        <v>31</v>
      </c>
      <c r="J982" s="153">
        <v>17</v>
      </c>
      <c r="K982" s="153">
        <v>11</v>
      </c>
      <c r="L982" s="153" t="s">
        <v>311</v>
      </c>
      <c r="M982" s="153" t="str">
        <f t="shared" si="31"/>
        <v>X</v>
      </c>
      <c r="N982" s="153" t="s">
        <v>3773</v>
      </c>
      <c r="O982" s="153" t="s">
        <v>2433</v>
      </c>
      <c r="P982" s="153" t="s">
        <v>1663</v>
      </c>
      <c r="Q982" s="153"/>
      <c r="R982" s="51"/>
      <c r="S982" s="51"/>
      <c r="T982" s="51"/>
    </row>
    <row r="983" spans="1:20" ht="47.25">
      <c r="A983" s="63"/>
      <c r="B983" s="72"/>
      <c r="C983" s="61" t="s">
        <v>3730</v>
      </c>
      <c r="D983" s="72" t="s">
        <v>3774</v>
      </c>
      <c r="E983" s="63" t="s">
        <v>300</v>
      </c>
      <c r="F983" s="73">
        <v>59</v>
      </c>
      <c r="G983" s="64" t="str">
        <f t="shared" si="34"/>
        <v>K</v>
      </c>
      <c r="H983" s="73">
        <v>266</v>
      </c>
      <c r="I983" s="63">
        <v>59</v>
      </c>
      <c r="J983" s="63">
        <v>33</v>
      </c>
      <c r="K983" s="63">
        <v>12</v>
      </c>
      <c r="L983" s="63" t="s">
        <v>318</v>
      </c>
      <c r="M983" s="63" t="str">
        <f t="shared" si="31"/>
        <v>X</v>
      </c>
      <c r="N983" s="63" t="s">
        <v>3775</v>
      </c>
      <c r="O983" s="63" t="s">
        <v>985</v>
      </c>
      <c r="P983" s="63" t="s">
        <v>1663</v>
      </c>
      <c r="Q983" s="63"/>
      <c r="R983" s="51"/>
      <c r="S983" s="51"/>
      <c r="T983" s="51"/>
    </row>
    <row r="984" spans="1:20" ht="31.5">
      <c r="A984" s="153"/>
      <c r="B984" s="154"/>
      <c r="C984" s="155" t="s">
        <v>3730</v>
      </c>
      <c r="D984" s="154" t="s">
        <v>3776</v>
      </c>
      <c r="E984" s="153" t="s">
        <v>300</v>
      </c>
      <c r="F984" s="160">
        <v>30</v>
      </c>
      <c r="G984" s="156" t="str">
        <f t="shared" si="34"/>
        <v>K</v>
      </c>
      <c r="H984" s="160">
        <v>144</v>
      </c>
      <c r="I984" s="153">
        <v>30</v>
      </c>
      <c r="J984" s="153">
        <v>30</v>
      </c>
      <c r="K984" s="153">
        <v>0</v>
      </c>
      <c r="L984" s="153" t="s">
        <v>311</v>
      </c>
      <c r="M984" s="153" t="str">
        <f t="shared" si="31"/>
        <v>X</v>
      </c>
      <c r="N984" s="153" t="s">
        <v>1987</v>
      </c>
      <c r="O984" s="153" t="s">
        <v>3777</v>
      </c>
      <c r="P984" s="153" t="s">
        <v>1663</v>
      </c>
      <c r="Q984" s="153"/>
      <c r="R984" s="51"/>
      <c r="S984" s="51"/>
      <c r="T984" s="51"/>
    </row>
    <row r="985" spans="1:20" ht="47.25">
      <c r="A985" s="63"/>
      <c r="B985" s="72"/>
      <c r="C985" s="61" t="s">
        <v>3730</v>
      </c>
      <c r="D985" s="72" t="s">
        <v>3778</v>
      </c>
      <c r="E985" s="63" t="s">
        <v>300</v>
      </c>
      <c r="F985" s="73">
        <v>67</v>
      </c>
      <c r="G985" s="64" t="str">
        <f t="shared" si="34"/>
        <v>K</v>
      </c>
      <c r="H985" s="73">
        <v>265</v>
      </c>
      <c r="I985" s="63">
        <v>67</v>
      </c>
      <c r="J985" s="63">
        <v>30</v>
      </c>
      <c r="K985" s="63">
        <v>13</v>
      </c>
      <c r="L985" s="63" t="s">
        <v>318</v>
      </c>
      <c r="M985" s="63" t="str">
        <f t="shared" si="31"/>
        <v>X</v>
      </c>
      <c r="N985" s="63" t="s">
        <v>3779</v>
      </c>
      <c r="O985" s="63" t="s">
        <v>1584</v>
      </c>
      <c r="P985" s="63" t="s">
        <v>1663</v>
      </c>
      <c r="Q985" s="63"/>
      <c r="R985" s="51"/>
      <c r="S985" s="51"/>
      <c r="T985" s="51"/>
    </row>
    <row r="986" spans="1:20" ht="47.25">
      <c r="A986" s="153"/>
      <c r="B986" s="154"/>
      <c r="C986" s="155" t="s">
        <v>3730</v>
      </c>
      <c r="D986" s="154" t="s">
        <v>3315</v>
      </c>
      <c r="E986" s="153" t="s">
        <v>300</v>
      </c>
      <c r="F986" s="160">
        <v>78</v>
      </c>
      <c r="G986" s="156" t="str">
        <f t="shared" si="34"/>
        <v>K</v>
      </c>
      <c r="H986" s="160">
        <v>291</v>
      </c>
      <c r="I986" s="153">
        <v>78</v>
      </c>
      <c r="J986" s="153">
        <v>9</v>
      </c>
      <c r="K986" s="153">
        <v>12</v>
      </c>
      <c r="L986" s="153" t="s">
        <v>318</v>
      </c>
      <c r="M986" s="153" t="str">
        <f t="shared" si="31"/>
        <v>X</v>
      </c>
      <c r="N986" s="153" t="s">
        <v>3780</v>
      </c>
      <c r="O986" s="153" t="s">
        <v>1108</v>
      </c>
      <c r="P986" s="153" t="s">
        <v>1663</v>
      </c>
      <c r="Q986" s="153"/>
      <c r="R986" s="51"/>
      <c r="S986" s="51"/>
      <c r="T986" s="51"/>
    </row>
    <row r="987" spans="1:20" ht="31.5">
      <c r="A987" s="63"/>
      <c r="B987" s="72"/>
      <c r="C987" s="61" t="s">
        <v>3730</v>
      </c>
      <c r="D987" s="72" t="s">
        <v>3781</v>
      </c>
      <c r="E987" s="63" t="s">
        <v>300</v>
      </c>
      <c r="F987" s="73">
        <v>23</v>
      </c>
      <c r="G987" s="64" t="str">
        <f t="shared" si="34"/>
        <v>K</v>
      </c>
      <c r="H987" s="73">
        <v>107</v>
      </c>
      <c r="I987" s="63">
        <v>23</v>
      </c>
      <c r="J987" s="63">
        <v>17</v>
      </c>
      <c r="K987" s="63">
        <v>1</v>
      </c>
      <c r="L987" s="63" t="s">
        <v>3782</v>
      </c>
      <c r="M987" s="63" t="str">
        <f t="shared" si="31"/>
        <v>X</v>
      </c>
      <c r="N987" s="63" t="s">
        <v>3783</v>
      </c>
      <c r="O987" s="63" t="s">
        <v>3784</v>
      </c>
      <c r="P987" s="63" t="s">
        <v>1663</v>
      </c>
      <c r="Q987" s="63"/>
      <c r="R987" s="51"/>
      <c r="S987" s="51"/>
      <c r="T987" s="51"/>
    </row>
    <row r="988" spans="1:20" ht="78.75">
      <c r="A988" s="162">
        <f t="shared" ref="A988:A997" si="37">IF(LEN(B988)=0,"",SUBTOTAL(3,$B$3:B988))</f>
        <v>31</v>
      </c>
      <c r="B988" s="163" t="s">
        <v>3785</v>
      </c>
      <c r="C988" s="155" t="s">
        <v>3785</v>
      </c>
      <c r="D988" s="154" t="s">
        <v>3786</v>
      </c>
      <c r="E988" s="153" t="s">
        <v>265</v>
      </c>
      <c r="F988" s="160">
        <v>171</v>
      </c>
      <c r="G988" s="156" t="str">
        <f t="shared" si="34"/>
        <v>Đ</v>
      </c>
      <c r="H988" s="160">
        <v>591</v>
      </c>
      <c r="I988" s="153">
        <v>133</v>
      </c>
      <c r="J988" s="153">
        <v>6</v>
      </c>
      <c r="K988" s="153">
        <v>0</v>
      </c>
      <c r="L988" s="153" t="s">
        <v>274</v>
      </c>
      <c r="M988" s="153" t="str">
        <f t="shared" si="31"/>
        <v>X</v>
      </c>
      <c r="N988" s="204" t="s">
        <v>3787</v>
      </c>
      <c r="O988" s="153" t="s">
        <v>968</v>
      </c>
      <c r="P988" s="153">
        <v>0</v>
      </c>
      <c r="Q988" s="153"/>
      <c r="R988" s="51"/>
      <c r="S988" s="51"/>
      <c r="T988" s="51"/>
    </row>
    <row r="989" spans="1:20" ht="94.5">
      <c r="A989" s="63" t="str">
        <f t="shared" si="37"/>
        <v/>
      </c>
      <c r="B989" s="72"/>
      <c r="C989" s="61" t="s">
        <v>3785</v>
      </c>
      <c r="D989" s="72" t="s">
        <v>3788</v>
      </c>
      <c r="E989" s="63" t="s">
        <v>300</v>
      </c>
      <c r="F989" s="73">
        <v>150</v>
      </c>
      <c r="G989" s="64" t="str">
        <f t="shared" si="34"/>
        <v>Đ</v>
      </c>
      <c r="H989" s="73">
        <v>492</v>
      </c>
      <c r="I989" s="63">
        <v>137</v>
      </c>
      <c r="J989" s="63">
        <v>3</v>
      </c>
      <c r="K989" s="63">
        <v>0</v>
      </c>
      <c r="L989" s="63" t="s">
        <v>543</v>
      </c>
      <c r="M989" s="63" t="str">
        <f t="shared" si="31"/>
        <v>X</v>
      </c>
      <c r="N989" s="205" t="s">
        <v>3789</v>
      </c>
      <c r="O989" s="63" t="s">
        <v>3117</v>
      </c>
      <c r="P989" s="63">
        <v>0</v>
      </c>
      <c r="Q989" s="63"/>
      <c r="R989" s="51"/>
      <c r="S989" s="51"/>
      <c r="T989" s="51"/>
    </row>
    <row r="990" spans="1:20" ht="78.75">
      <c r="A990" s="153" t="str">
        <f t="shared" si="37"/>
        <v/>
      </c>
      <c r="B990" s="154"/>
      <c r="C990" s="155" t="s">
        <v>3785</v>
      </c>
      <c r="D990" s="154" t="s">
        <v>3790</v>
      </c>
      <c r="E990" s="153" t="s">
        <v>265</v>
      </c>
      <c r="F990" s="160">
        <v>167</v>
      </c>
      <c r="G990" s="156" t="str">
        <f t="shared" si="34"/>
        <v>Đ</v>
      </c>
      <c r="H990" s="160">
        <v>576</v>
      </c>
      <c r="I990" s="153">
        <v>133</v>
      </c>
      <c r="J990" s="153">
        <v>5</v>
      </c>
      <c r="K990" s="153">
        <v>2</v>
      </c>
      <c r="L990" s="153" t="s">
        <v>449</v>
      </c>
      <c r="M990" s="153" t="str">
        <f t="shared" si="31"/>
        <v>X</v>
      </c>
      <c r="N990" s="206" t="s">
        <v>3791</v>
      </c>
      <c r="O990" s="153" t="s">
        <v>3117</v>
      </c>
      <c r="P990" s="153">
        <v>0</v>
      </c>
      <c r="Q990" s="153"/>
      <c r="R990" s="51"/>
      <c r="S990" s="51"/>
      <c r="T990" s="51"/>
    </row>
    <row r="991" spans="1:20" ht="78.75">
      <c r="A991" s="63" t="str">
        <f t="shared" si="37"/>
        <v/>
      </c>
      <c r="B991" s="72"/>
      <c r="C991" s="61" t="s">
        <v>3785</v>
      </c>
      <c r="D991" s="72" t="s">
        <v>3792</v>
      </c>
      <c r="E991" s="63" t="s">
        <v>265</v>
      </c>
      <c r="F991" s="73">
        <v>153</v>
      </c>
      <c r="G991" s="64" t="str">
        <f t="shared" si="34"/>
        <v>Đ</v>
      </c>
      <c r="H991" s="73">
        <v>515</v>
      </c>
      <c r="I991" s="63">
        <v>122</v>
      </c>
      <c r="J991" s="63">
        <v>26</v>
      </c>
      <c r="K991" s="63">
        <v>30</v>
      </c>
      <c r="L991" s="63" t="s">
        <v>543</v>
      </c>
      <c r="M991" s="63" t="str">
        <f t="shared" si="31"/>
        <v>X</v>
      </c>
      <c r="N991" s="205" t="s">
        <v>3793</v>
      </c>
      <c r="O991" s="63" t="s">
        <v>1369</v>
      </c>
      <c r="P991" s="63">
        <v>0</v>
      </c>
      <c r="Q991" s="63"/>
      <c r="R991" s="51"/>
      <c r="S991" s="51"/>
      <c r="T991" s="51"/>
    </row>
    <row r="992" spans="1:20" ht="78.75">
      <c r="A992" s="153" t="str">
        <f t="shared" si="37"/>
        <v/>
      </c>
      <c r="B992" s="154"/>
      <c r="C992" s="155" t="s">
        <v>3785</v>
      </c>
      <c r="D992" s="154" t="s">
        <v>3794</v>
      </c>
      <c r="E992" s="153" t="s">
        <v>265</v>
      </c>
      <c r="F992" s="160">
        <v>141</v>
      </c>
      <c r="G992" s="156" t="str">
        <f t="shared" si="34"/>
        <v>K</v>
      </c>
      <c r="H992" s="160">
        <v>495</v>
      </c>
      <c r="I992" s="153">
        <v>114</v>
      </c>
      <c r="J992" s="153">
        <v>3</v>
      </c>
      <c r="K992" s="153">
        <v>5</v>
      </c>
      <c r="L992" s="153" t="s">
        <v>765</v>
      </c>
      <c r="M992" s="153" t="str">
        <f t="shared" si="31"/>
        <v>X</v>
      </c>
      <c r="N992" s="206" t="s">
        <v>3795</v>
      </c>
      <c r="O992" s="153" t="s">
        <v>2667</v>
      </c>
      <c r="P992" s="153">
        <v>0</v>
      </c>
      <c r="Q992" s="153"/>
      <c r="R992" s="51"/>
      <c r="S992" s="51"/>
      <c r="T992" s="51"/>
    </row>
    <row r="993" spans="1:20" ht="78.75">
      <c r="A993" s="63" t="str">
        <f t="shared" si="37"/>
        <v/>
      </c>
      <c r="B993" s="72"/>
      <c r="C993" s="61" t="s">
        <v>3785</v>
      </c>
      <c r="D993" s="72" t="s">
        <v>3796</v>
      </c>
      <c r="E993" s="63" t="s">
        <v>270</v>
      </c>
      <c r="F993" s="73">
        <v>206</v>
      </c>
      <c r="G993" s="64" t="str">
        <f t="shared" si="34"/>
        <v>Đ</v>
      </c>
      <c r="H993" s="73">
        <v>783</v>
      </c>
      <c r="I993" s="63">
        <v>198</v>
      </c>
      <c r="J993" s="63">
        <v>11</v>
      </c>
      <c r="K993" s="63">
        <v>10</v>
      </c>
      <c r="L993" s="63" t="s">
        <v>460</v>
      </c>
      <c r="M993" s="63" t="str">
        <f t="shared" si="31"/>
        <v>X</v>
      </c>
      <c r="N993" s="205" t="s">
        <v>3797</v>
      </c>
      <c r="O993" s="63" t="s">
        <v>1369</v>
      </c>
      <c r="P993" s="63">
        <v>0</v>
      </c>
      <c r="Q993" s="63"/>
      <c r="R993" s="51"/>
      <c r="S993" s="51"/>
      <c r="T993" s="51"/>
    </row>
    <row r="994" spans="1:20" ht="78.75">
      <c r="A994" s="153" t="str">
        <f t="shared" si="37"/>
        <v/>
      </c>
      <c r="B994" s="154"/>
      <c r="C994" s="155" t="s">
        <v>3785</v>
      </c>
      <c r="D994" s="154" t="s">
        <v>3798</v>
      </c>
      <c r="E994" s="153" t="s">
        <v>300</v>
      </c>
      <c r="F994" s="160">
        <v>135</v>
      </c>
      <c r="G994" s="156" t="str">
        <f t="shared" si="34"/>
        <v>K</v>
      </c>
      <c r="H994" s="160">
        <v>407</v>
      </c>
      <c r="I994" s="153">
        <v>106</v>
      </c>
      <c r="J994" s="153">
        <v>8</v>
      </c>
      <c r="K994" s="153">
        <v>0</v>
      </c>
      <c r="L994" s="153" t="s">
        <v>274</v>
      </c>
      <c r="M994" s="153" t="str">
        <f t="shared" si="31"/>
        <v>X</v>
      </c>
      <c r="N994" s="206" t="s">
        <v>3799</v>
      </c>
      <c r="O994" s="153" t="s">
        <v>2667</v>
      </c>
      <c r="P994" s="153">
        <v>0</v>
      </c>
      <c r="Q994" s="153"/>
      <c r="R994" s="51"/>
      <c r="S994" s="51"/>
      <c r="T994" s="51"/>
    </row>
    <row r="995" spans="1:20" ht="78.75">
      <c r="A995" s="63" t="str">
        <f t="shared" si="37"/>
        <v/>
      </c>
      <c r="B995" s="72"/>
      <c r="C995" s="61" t="s">
        <v>3785</v>
      </c>
      <c r="D995" s="72" t="s">
        <v>3800</v>
      </c>
      <c r="E995" s="63" t="s">
        <v>265</v>
      </c>
      <c r="F995" s="73">
        <v>168</v>
      </c>
      <c r="G995" s="64" t="str">
        <f t="shared" si="34"/>
        <v>Đ</v>
      </c>
      <c r="H995" s="73">
        <v>632</v>
      </c>
      <c r="I995" s="63">
        <v>104</v>
      </c>
      <c r="J995" s="63">
        <v>9</v>
      </c>
      <c r="K995" s="63">
        <v>7</v>
      </c>
      <c r="L995" s="63" t="s">
        <v>351</v>
      </c>
      <c r="M995" s="63" t="str">
        <f t="shared" si="31"/>
        <v>X</v>
      </c>
      <c r="N995" s="205" t="s">
        <v>3801</v>
      </c>
      <c r="O995" s="63" t="s">
        <v>1369</v>
      </c>
      <c r="P995" s="63">
        <v>0</v>
      </c>
      <c r="Q995" s="63"/>
      <c r="R995" s="51"/>
      <c r="S995" s="51"/>
      <c r="T995" s="51"/>
    </row>
    <row r="996" spans="1:20" ht="78.75">
      <c r="A996" s="153" t="str">
        <f t="shared" si="37"/>
        <v/>
      </c>
      <c r="B996" s="154"/>
      <c r="C996" s="155" t="s">
        <v>3785</v>
      </c>
      <c r="D996" s="154" t="s">
        <v>3802</v>
      </c>
      <c r="E996" s="153" t="s">
        <v>300</v>
      </c>
      <c r="F996" s="160">
        <v>94</v>
      </c>
      <c r="G996" s="156" t="str">
        <f t="shared" si="34"/>
        <v>K</v>
      </c>
      <c r="H996" s="160">
        <v>395</v>
      </c>
      <c r="I996" s="153">
        <v>87</v>
      </c>
      <c r="J996" s="153">
        <v>31</v>
      </c>
      <c r="K996" s="153">
        <v>27</v>
      </c>
      <c r="L996" s="153" t="s">
        <v>311</v>
      </c>
      <c r="M996" s="153" t="str">
        <f t="shared" si="31"/>
        <v>X</v>
      </c>
      <c r="N996" s="206" t="s">
        <v>3803</v>
      </c>
      <c r="O996" s="153" t="s">
        <v>2624</v>
      </c>
      <c r="P996" s="153" t="s">
        <v>1663</v>
      </c>
      <c r="Q996" s="153"/>
      <c r="R996" s="51"/>
      <c r="S996" s="51"/>
      <c r="T996" s="51"/>
    </row>
    <row r="997" spans="1:20" ht="94.5">
      <c r="A997" s="63" t="str">
        <f t="shared" si="37"/>
        <v/>
      </c>
      <c r="B997" s="72"/>
      <c r="C997" s="61" t="s">
        <v>3785</v>
      </c>
      <c r="D997" s="72" t="s">
        <v>2002</v>
      </c>
      <c r="E997" s="63" t="s">
        <v>300</v>
      </c>
      <c r="F997" s="73">
        <v>98</v>
      </c>
      <c r="G997" s="64" t="str">
        <f t="shared" si="34"/>
        <v>K</v>
      </c>
      <c r="H997" s="73">
        <v>408</v>
      </c>
      <c r="I997" s="63">
        <v>78</v>
      </c>
      <c r="J997" s="63">
        <v>12</v>
      </c>
      <c r="K997" s="63">
        <v>2</v>
      </c>
      <c r="L997" s="63" t="s">
        <v>318</v>
      </c>
      <c r="M997" s="63" t="str">
        <f t="shared" si="31"/>
        <v>X</v>
      </c>
      <c r="N997" s="205" t="s">
        <v>3804</v>
      </c>
      <c r="O997" s="63" t="s">
        <v>1571</v>
      </c>
      <c r="P997" s="63">
        <v>0</v>
      </c>
      <c r="Q997" s="63"/>
      <c r="R997" s="51"/>
      <c r="S997" s="51"/>
      <c r="T997" s="51"/>
    </row>
    <row r="998" spans="1:20" ht="78.75">
      <c r="A998" s="153"/>
      <c r="B998" s="154"/>
      <c r="C998" s="155" t="s">
        <v>3785</v>
      </c>
      <c r="D998" s="154" t="s">
        <v>3805</v>
      </c>
      <c r="E998" s="153" t="s">
        <v>265</v>
      </c>
      <c r="F998" s="160">
        <v>141</v>
      </c>
      <c r="G998" s="156" t="str">
        <f t="shared" si="34"/>
        <v>K</v>
      </c>
      <c r="H998" s="160">
        <v>556</v>
      </c>
      <c r="I998" s="153">
        <v>128</v>
      </c>
      <c r="J998" s="153">
        <v>14</v>
      </c>
      <c r="K998" s="153">
        <v>6</v>
      </c>
      <c r="L998" s="153" t="s">
        <v>301</v>
      </c>
      <c r="M998" s="153" t="str">
        <f t="shared" si="31"/>
        <v>X</v>
      </c>
      <c r="N998" s="206" t="s">
        <v>3806</v>
      </c>
      <c r="O998" s="153" t="s">
        <v>2640</v>
      </c>
      <c r="P998" s="153">
        <v>0</v>
      </c>
      <c r="Q998" s="153"/>
      <c r="R998" s="51"/>
      <c r="S998" s="51"/>
      <c r="T998" s="51"/>
    </row>
    <row r="999" spans="1:20" ht="78.75">
      <c r="A999" s="63"/>
      <c r="B999" s="72"/>
      <c r="C999" s="61" t="s">
        <v>3785</v>
      </c>
      <c r="D999" s="72" t="s">
        <v>1855</v>
      </c>
      <c r="E999" s="63" t="s">
        <v>265</v>
      </c>
      <c r="F999" s="73">
        <v>119</v>
      </c>
      <c r="G999" s="64" t="str">
        <f t="shared" si="34"/>
        <v>K</v>
      </c>
      <c r="H999" s="73">
        <v>544</v>
      </c>
      <c r="I999" s="63">
        <v>119</v>
      </c>
      <c r="J999" s="63">
        <v>15</v>
      </c>
      <c r="K999" s="63">
        <v>0</v>
      </c>
      <c r="L999" s="63" t="s">
        <v>460</v>
      </c>
      <c r="M999" s="63" t="str">
        <f t="shared" si="31"/>
        <v>X</v>
      </c>
      <c r="N999" s="205" t="s">
        <v>3807</v>
      </c>
      <c r="O999" s="63" t="s">
        <v>2667</v>
      </c>
      <c r="P999" s="63">
        <v>0</v>
      </c>
      <c r="Q999" s="63"/>
      <c r="R999" s="51"/>
      <c r="S999" s="51"/>
      <c r="T999" s="51"/>
    </row>
    <row r="1000" spans="1:20" ht="78.75">
      <c r="A1000" s="153"/>
      <c r="B1000" s="154"/>
      <c r="C1000" s="155" t="s">
        <v>3785</v>
      </c>
      <c r="D1000" s="154" t="s">
        <v>3808</v>
      </c>
      <c r="E1000" s="153" t="s">
        <v>300</v>
      </c>
      <c r="F1000" s="160">
        <v>94</v>
      </c>
      <c r="G1000" s="156" t="str">
        <f t="shared" si="34"/>
        <v>K</v>
      </c>
      <c r="H1000" s="160">
        <v>459</v>
      </c>
      <c r="I1000" s="153">
        <v>89</v>
      </c>
      <c r="J1000" s="153">
        <v>11</v>
      </c>
      <c r="K1000" s="153">
        <v>4</v>
      </c>
      <c r="L1000" s="153" t="s">
        <v>318</v>
      </c>
      <c r="M1000" s="153" t="str">
        <f t="shared" si="31"/>
        <v>X</v>
      </c>
      <c r="N1000" s="206" t="s">
        <v>3809</v>
      </c>
      <c r="O1000" s="153" t="s">
        <v>2667</v>
      </c>
      <c r="P1000" s="153">
        <v>0</v>
      </c>
      <c r="Q1000" s="153"/>
      <c r="R1000" s="51"/>
      <c r="S1000" s="51"/>
      <c r="T1000" s="51"/>
    </row>
    <row r="1001" spans="1:20" ht="78.75">
      <c r="A1001" s="63"/>
      <c r="B1001" s="72"/>
      <c r="C1001" s="61" t="s">
        <v>3785</v>
      </c>
      <c r="D1001" s="72" t="s">
        <v>3810</v>
      </c>
      <c r="E1001" s="63" t="s">
        <v>265</v>
      </c>
      <c r="F1001" s="73">
        <v>129</v>
      </c>
      <c r="G1001" s="64" t="str">
        <f t="shared" si="34"/>
        <v>K</v>
      </c>
      <c r="H1001" s="73">
        <v>492</v>
      </c>
      <c r="I1001" s="63">
        <v>100</v>
      </c>
      <c r="J1001" s="63">
        <v>16</v>
      </c>
      <c r="K1001" s="63">
        <v>20</v>
      </c>
      <c r="L1001" s="63" t="s">
        <v>318</v>
      </c>
      <c r="M1001" s="63" t="str">
        <f t="shared" si="31"/>
        <v>X</v>
      </c>
      <c r="N1001" s="205" t="s">
        <v>3811</v>
      </c>
      <c r="O1001" s="63" t="s">
        <v>2640</v>
      </c>
      <c r="P1001" s="63" t="s">
        <v>1663</v>
      </c>
      <c r="Q1001" s="63"/>
      <c r="R1001" s="51"/>
      <c r="S1001" s="51"/>
      <c r="T1001" s="51"/>
    </row>
    <row r="1002" spans="1:20" ht="78.75">
      <c r="A1002" s="153"/>
      <c r="B1002" s="154"/>
      <c r="C1002" s="155" t="s">
        <v>3785</v>
      </c>
      <c r="D1002" s="154" t="s">
        <v>3812</v>
      </c>
      <c r="E1002" s="153" t="s">
        <v>300</v>
      </c>
      <c r="F1002" s="160">
        <v>74</v>
      </c>
      <c r="G1002" s="156" t="str">
        <f t="shared" si="34"/>
        <v>K</v>
      </c>
      <c r="H1002" s="160">
        <v>329</v>
      </c>
      <c r="I1002" s="153">
        <v>49</v>
      </c>
      <c r="J1002" s="153">
        <v>6</v>
      </c>
      <c r="K1002" s="153">
        <v>6</v>
      </c>
      <c r="L1002" s="153" t="s">
        <v>318</v>
      </c>
      <c r="M1002" s="153" t="str">
        <f t="shared" si="31"/>
        <v>X</v>
      </c>
      <c r="N1002" s="206" t="s">
        <v>3813</v>
      </c>
      <c r="O1002" s="153" t="s">
        <v>2647</v>
      </c>
      <c r="P1002" s="153">
        <v>0</v>
      </c>
      <c r="Q1002" s="153"/>
      <c r="R1002" s="51"/>
      <c r="S1002" s="51"/>
      <c r="T1002" s="51"/>
    </row>
    <row r="1003" spans="1:20" ht="94.5">
      <c r="A1003" s="63"/>
      <c r="B1003" s="72"/>
      <c r="C1003" s="61" t="s">
        <v>3785</v>
      </c>
      <c r="D1003" s="72" t="s">
        <v>3814</v>
      </c>
      <c r="E1003" s="63" t="s">
        <v>300</v>
      </c>
      <c r="F1003" s="73">
        <v>73</v>
      </c>
      <c r="G1003" s="64" t="str">
        <f t="shared" si="34"/>
        <v>K</v>
      </c>
      <c r="H1003" s="73">
        <v>320</v>
      </c>
      <c r="I1003" s="63">
        <v>71</v>
      </c>
      <c r="J1003" s="63">
        <v>19</v>
      </c>
      <c r="K1003" s="63">
        <v>17</v>
      </c>
      <c r="L1003" s="63" t="s">
        <v>318</v>
      </c>
      <c r="M1003" s="63" t="str">
        <f t="shared" si="31"/>
        <v>X</v>
      </c>
      <c r="N1003" s="205" t="s">
        <v>3815</v>
      </c>
      <c r="O1003" s="63" t="s">
        <v>3816</v>
      </c>
      <c r="P1003" s="63" t="s">
        <v>1663</v>
      </c>
      <c r="Q1003" s="63"/>
      <c r="R1003" s="51"/>
      <c r="S1003" s="51"/>
      <c r="T1003" s="51"/>
    </row>
    <row r="1004" spans="1:20" ht="94.5">
      <c r="A1004" s="153"/>
      <c r="B1004" s="154"/>
      <c r="C1004" s="155" t="s">
        <v>3785</v>
      </c>
      <c r="D1004" s="154" t="s">
        <v>3817</v>
      </c>
      <c r="E1004" s="153" t="s">
        <v>300</v>
      </c>
      <c r="F1004" s="160">
        <v>73</v>
      </c>
      <c r="G1004" s="156" t="str">
        <f t="shared" si="34"/>
        <v>K</v>
      </c>
      <c r="H1004" s="160">
        <v>350</v>
      </c>
      <c r="I1004" s="153">
        <v>72</v>
      </c>
      <c r="J1004" s="153">
        <v>18</v>
      </c>
      <c r="K1004" s="153">
        <v>7</v>
      </c>
      <c r="L1004" s="153" t="s">
        <v>318</v>
      </c>
      <c r="M1004" s="153" t="str">
        <f t="shared" si="31"/>
        <v>X</v>
      </c>
      <c r="N1004" s="206" t="s">
        <v>3818</v>
      </c>
      <c r="O1004" s="153" t="s">
        <v>3819</v>
      </c>
      <c r="P1004" s="153" t="s">
        <v>1663</v>
      </c>
      <c r="Q1004" s="153"/>
      <c r="R1004" s="51"/>
      <c r="S1004" s="51"/>
      <c r="T1004" s="51"/>
    </row>
    <row r="1005" spans="1:20" ht="94.5">
      <c r="A1005" s="63"/>
      <c r="B1005" s="72"/>
      <c r="C1005" s="61" t="s">
        <v>3785</v>
      </c>
      <c r="D1005" s="72" t="s">
        <v>3820</v>
      </c>
      <c r="E1005" s="63" t="s">
        <v>300</v>
      </c>
      <c r="F1005" s="73">
        <v>36</v>
      </c>
      <c r="G1005" s="64" t="str">
        <f t="shared" si="34"/>
        <v>K</v>
      </c>
      <c r="H1005" s="73">
        <v>169</v>
      </c>
      <c r="I1005" s="63">
        <v>35</v>
      </c>
      <c r="J1005" s="63">
        <v>10</v>
      </c>
      <c r="K1005" s="63">
        <v>16</v>
      </c>
      <c r="L1005" s="63" t="s">
        <v>318</v>
      </c>
      <c r="M1005" s="63" t="str">
        <f t="shared" si="31"/>
        <v>X</v>
      </c>
      <c r="N1005" s="205" t="s">
        <v>3821</v>
      </c>
      <c r="O1005" s="63" t="s">
        <v>2610</v>
      </c>
      <c r="P1005" s="63" t="s">
        <v>1663</v>
      </c>
      <c r="Q1005" s="63"/>
      <c r="R1005" s="51"/>
      <c r="S1005" s="51"/>
      <c r="T1005" s="51"/>
    </row>
    <row r="1006" spans="1:20" ht="94.5">
      <c r="A1006" s="153"/>
      <c r="B1006" s="154"/>
      <c r="C1006" s="155" t="s">
        <v>3785</v>
      </c>
      <c r="D1006" s="154" t="s">
        <v>3822</v>
      </c>
      <c r="E1006" s="153" t="s">
        <v>300</v>
      </c>
      <c r="F1006" s="160">
        <v>76</v>
      </c>
      <c r="G1006" s="156" t="str">
        <f t="shared" si="34"/>
        <v>K</v>
      </c>
      <c r="H1006" s="160">
        <v>312</v>
      </c>
      <c r="I1006" s="153">
        <v>75</v>
      </c>
      <c r="J1006" s="153">
        <v>34</v>
      </c>
      <c r="K1006" s="153">
        <v>16</v>
      </c>
      <c r="L1006" s="153" t="s">
        <v>318</v>
      </c>
      <c r="M1006" s="153" t="str">
        <f t="shared" si="31"/>
        <v>X</v>
      </c>
      <c r="N1006" s="206" t="s">
        <v>3823</v>
      </c>
      <c r="O1006" s="153" t="s">
        <v>2601</v>
      </c>
      <c r="P1006" s="153" t="s">
        <v>1663</v>
      </c>
      <c r="Q1006" s="153"/>
      <c r="R1006" s="51"/>
      <c r="S1006" s="51"/>
      <c r="T1006" s="51"/>
    </row>
    <row r="1007" spans="1:20" ht="94.5">
      <c r="A1007" s="63"/>
      <c r="B1007" s="72"/>
      <c r="C1007" s="61" t="s">
        <v>3785</v>
      </c>
      <c r="D1007" s="72" t="s">
        <v>3824</v>
      </c>
      <c r="E1007" s="63" t="s">
        <v>300</v>
      </c>
      <c r="F1007" s="73">
        <v>41</v>
      </c>
      <c r="G1007" s="64" t="str">
        <f t="shared" si="34"/>
        <v>K</v>
      </c>
      <c r="H1007" s="73">
        <v>155</v>
      </c>
      <c r="I1007" s="63">
        <v>39</v>
      </c>
      <c r="J1007" s="63">
        <v>20</v>
      </c>
      <c r="K1007" s="63">
        <v>7</v>
      </c>
      <c r="L1007" s="63" t="s">
        <v>318</v>
      </c>
      <c r="M1007" s="63" t="str">
        <f t="shared" si="31"/>
        <v>X</v>
      </c>
      <c r="N1007" s="205" t="s">
        <v>3825</v>
      </c>
      <c r="O1007" s="63" t="s">
        <v>980</v>
      </c>
      <c r="P1007" s="63" t="s">
        <v>1663</v>
      </c>
      <c r="Q1007" s="63"/>
      <c r="R1007" s="51"/>
      <c r="S1007" s="51"/>
      <c r="T1007" s="51"/>
    </row>
    <row r="1008" spans="1:20" ht="94.5">
      <c r="A1008" s="153"/>
      <c r="B1008" s="154"/>
      <c r="C1008" s="155" t="s">
        <v>3785</v>
      </c>
      <c r="D1008" s="154" t="s">
        <v>3826</v>
      </c>
      <c r="E1008" s="153" t="s">
        <v>300</v>
      </c>
      <c r="F1008" s="160">
        <v>98</v>
      </c>
      <c r="G1008" s="156" t="str">
        <f t="shared" si="34"/>
        <v>K</v>
      </c>
      <c r="H1008" s="160">
        <v>384</v>
      </c>
      <c r="I1008" s="153">
        <v>85</v>
      </c>
      <c r="J1008" s="153">
        <v>11</v>
      </c>
      <c r="K1008" s="153">
        <v>10</v>
      </c>
      <c r="L1008" s="153" t="s">
        <v>318</v>
      </c>
      <c r="M1008" s="153" t="str">
        <f t="shared" si="31"/>
        <v>X</v>
      </c>
      <c r="N1008" s="206" t="s">
        <v>3827</v>
      </c>
      <c r="O1008" s="153" t="s">
        <v>2647</v>
      </c>
      <c r="P1008" s="153" t="s">
        <v>1663</v>
      </c>
      <c r="Q1008" s="153"/>
      <c r="R1008" s="51"/>
      <c r="S1008" s="51"/>
      <c r="T1008" s="51"/>
    </row>
    <row r="1009" spans="1:20" ht="78.75">
      <c r="A1009" s="63"/>
      <c r="B1009" s="72"/>
      <c r="C1009" s="61" t="s">
        <v>3785</v>
      </c>
      <c r="D1009" s="72" t="s">
        <v>1815</v>
      </c>
      <c r="E1009" s="63" t="s">
        <v>300</v>
      </c>
      <c r="F1009" s="73">
        <v>95</v>
      </c>
      <c r="G1009" s="64" t="str">
        <f t="shared" si="34"/>
        <v>K</v>
      </c>
      <c r="H1009" s="73">
        <v>453</v>
      </c>
      <c r="I1009" s="63">
        <v>96</v>
      </c>
      <c r="J1009" s="63">
        <v>61</v>
      </c>
      <c r="K1009" s="63">
        <v>26</v>
      </c>
      <c r="L1009" s="63" t="s">
        <v>266</v>
      </c>
      <c r="M1009" s="63" t="str">
        <f t="shared" si="31"/>
        <v>X</v>
      </c>
      <c r="N1009" s="205" t="s">
        <v>3828</v>
      </c>
      <c r="O1009" s="63" t="s">
        <v>2603</v>
      </c>
      <c r="P1009" s="63" t="s">
        <v>1663</v>
      </c>
      <c r="Q1009" s="63"/>
      <c r="R1009" s="51"/>
      <c r="S1009" s="51"/>
      <c r="T1009" s="51"/>
    </row>
    <row r="1010" spans="1:20" ht="78.75">
      <c r="A1010" s="153"/>
      <c r="B1010" s="154"/>
      <c r="C1010" s="155" t="s">
        <v>3785</v>
      </c>
      <c r="D1010" s="154" t="s">
        <v>2395</v>
      </c>
      <c r="E1010" s="153" t="s">
        <v>300</v>
      </c>
      <c r="F1010" s="160">
        <v>55</v>
      </c>
      <c r="G1010" s="156" t="str">
        <f t="shared" si="34"/>
        <v>K</v>
      </c>
      <c r="H1010" s="160">
        <v>202</v>
      </c>
      <c r="I1010" s="153">
        <v>44</v>
      </c>
      <c r="J1010" s="153">
        <v>15</v>
      </c>
      <c r="K1010" s="153">
        <v>4</v>
      </c>
      <c r="L1010" s="153" t="s">
        <v>311</v>
      </c>
      <c r="M1010" s="153" t="str">
        <f t="shared" si="31"/>
        <v>X</v>
      </c>
      <c r="N1010" s="206" t="s">
        <v>3829</v>
      </c>
      <c r="O1010" s="153" t="s">
        <v>980</v>
      </c>
      <c r="P1010" s="153" t="s">
        <v>1663</v>
      </c>
      <c r="Q1010" s="153"/>
      <c r="R1010" s="51"/>
      <c r="S1010" s="51"/>
      <c r="T1010" s="51"/>
    </row>
    <row r="1011" spans="1:20" ht="78.75">
      <c r="A1011" s="63"/>
      <c r="B1011" s="72"/>
      <c r="C1011" s="61" t="s">
        <v>3785</v>
      </c>
      <c r="D1011" s="72" t="s">
        <v>3830</v>
      </c>
      <c r="E1011" s="63" t="s">
        <v>300</v>
      </c>
      <c r="F1011" s="73">
        <v>63</v>
      </c>
      <c r="G1011" s="64" t="str">
        <f t="shared" si="34"/>
        <v>K</v>
      </c>
      <c r="H1011" s="73">
        <v>264</v>
      </c>
      <c r="I1011" s="63">
        <v>62</v>
      </c>
      <c r="J1011" s="63">
        <v>15</v>
      </c>
      <c r="K1011" s="63">
        <v>10</v>
      </c>
      <c r="L1011" s="63" t="s">
        <v>351</v>
      </c>
      <c r="M1011" s="63" t="str">
        <f t="shared" si="31"/>
        <v>X</v>
      </c>
      <c r="N1011" s="205" t="s">
        <v>3831</v>
      </c>
      <c r="O1011" s="63" t="s">
        <v>2640</v>
      </c>
      <c r="P1011" s="63" t="s">
        <v>1663</v>
      </c>
      <c r="Q1011" s="63"/>
      <c r="R1011" s="51"/>
      <c r="S1011" s="51"/>
      <c r="T1011" s="51"/>
    </row>
    <row r="1012" spans="1:20" ht="78.75">
      <c r="A1012" s="153"/>
      <c r="B1012" s="154"/>
      <c r="C1012" s="155" t="s">
        <v>3785</v>
      </c>
      <c r="D1012" s="154" t="s">
        <v>1887</v>
      </c>
      <c r="E1012" s="153" t="s">
        <v>265</v>
      </c>
      <c r="F1012" s="160">
        <v>108</v>
      </c>
      <c r="G1012" s="156" t="str">
        <f t="shared" si="34"/>
        <v>K</v>
      </c>
      <c r="H1012" s="160">
        <v>438</v>
      </c>
      <c r="I1012" s="153">
        <v>88</v>
      </c>
      <c r="J1012" s="153">
        <v>14</v>
      </c>
      <c r="K1012" s="153">
        <v>9</v>
      </c>
      <c r="L1012" s="153" t="s">
        <v>301</v>
      </c>
      <c r="M1012" s="153" t="str">
        <f t="shared" si="31"/>
        <v>X</v>
      </c>
      <c r="N1012" s="206" t="s">
        <v>3832</v>
      </c>
      <c r="O1012" s="153" t="s">
        <v>2640</v>
      </c>
      <c r="P1012" s="153" t="s">
        <v>1663</v>
      </c>
      <c r="Q1012" s="153"/>
      <c r="R1012" s="51"/>
      <c r="S1012" s="51"/>
      <c r="T1012" s="51"/>
    </row>
    <row r="1013" spans="1:20" ht="94.5">
      <c r="A1013" s="63"/>
      <c r="B1013" s="72"/>
      <c r="C1013" s="61" t="s">
        <v>3785</v>
      </c>
      <c r="D1013" s="72" t="s">
        <v>2000</v>
      </c>
      <c r="E1013" s="63" t="s">
        <v>300</v>
      </c>
      <c r="F1013" s="73">
        <v>96</v>
      </c>
      <c r="G1013" s="64" t="str">
        <f t="shared" si="34"/>
        <v>K</v>
      </c>
      <c r="H1013" s="73">
        <v>347</v>
      </c>
      <c r="I1013" s="63">
        <v>94</v>
      </c>
      <c r="J1013" s="63">
        <v>26</v>
      </c>
      <c r="K1013" s="63">
        <v>30</v>
      </c>
      <c r="L1013" s="63" t="s">
        <v>460</v>
      </c>
      <c r="M1013" s="63" t="str">
        <f t="shared" si="31"/>
        <v>X</v>
      </c>
      <c r="N1013" s="205" t="s">
        <v>3833</v>
      </c>
      <c r="O1013" s="63" t="s">
        <v>2607</v>
      </c>
      <c r="P1013" s="63" t="s">
        <v>1663</v>
      </c>
      <c r="Q1013" s="63"/>
      <c r="R1013" s="51"/>
      <c r="S1013" s="51"/>
      <c r="T1013" s="51"/>
    </row>
    <row r="1014" spans="1:20" ht="31.5">
      <c r="A1014" s="162">
        <f t="shared" ref="A1014:A1023" si="38">IF(LEN(B1014)=0,"",SUBTOTAL(3,$B$3:B1014))</f>
        <v>32</v>
      </c>
      <c r="B1014" s="163" t="s">
        <v>3834</v>
      </c>
      <c r="C1014" s="155" t="s">
        <v>3834</v>
      </c>
      <c r="D1014" s="154" t="s">
        <v>3835</v>
      </c>
      <c r="E1014" s="153" t="s">
        <v>265</v>
      </c>
      <c r="F1014" s="160">
        <v>117</v>
      </c>
      <c r="G1014" s="156" t="str">
        <f t="shared" si="34"/>
        <v>K</v>
      </c>
      <c r="H1014" s="160">
        <v>510</v>
      </c>
      <c r="I1014" s="153">
        <v>117</v>
      </c>
      <c r="J1014" s="153">
        <v>20</v>
      </c>
      <c r="K1014" s="153">
        <v>8</v>
      </c>
      <c r="L1014" s="153" t="s">
        <v>311</v>
      </c>
      <c r="M1014" s="153" t="str">
        <f t="shared" si="31"/>
        <v>X</v>
      </c>
      <c r="N1014" s="153" t="s">
        <v>3836</v>
      </c>
      <c r="O1014" s="153">
        <v>17</v>
      </c>
      <c r="P1014" s="153" t="s">
        <v>1663</v>
      </c>
      <c r="Q1014" s="153"/>
      <c r="R1014" s="51"/>
      <c r="S1014" s="51"/>
      <c r="T1014" s="51"/>
    </row>
    <row r="1015" spans="1:20" ht="31.5">
      <c r="A1015" s="63" t="str">
        <f t="shared" si="38"/>
        <v/>
      </c>
      <c r="B1015" s="72"/>
      <c r="C1015" s="61" t="s">
        <v>3834</v>
      </c>
      <c r="D1015" s="72" t="s">
        <v>3837</v>
      </c>
      <c r="E1015" s="63" t="s">
        <v>265</v>
      </c>
      <c r="F1015" s="73">
        <v>124</v>
      </c>
      <c r="G1015" s="64" t="str">
        <f t="shared" si="34"/>
        <v>K</v>
      </c>
      <c r="H1015" s="73">
        <v>544</v>
      </c>
      <c r="I1015" s="63">
        <v>124</v>
      </c>
      <c r="J1015" s="63">
        <v>20</v>
      </c>
      <c r="K1015" s="63">
        <v>22</v>
      </c>
      <c r="L1015" s="63" t="s">
        <v>301</v>
      </c>
      <c r="M1015" s="63" t="str">
        <f t="shared" si="31"/>
        <v>X</v>
      </c>
      <c r="N1015" s="63" t="s">
        <v>3838</v>
      </c>
      <c r="O1015" s="63">
        <v>22</v>
      </c>
      <c r="P1015" s="63" t="s">
        <v>1663</v>
      </c>
      <c r="Q1015" s="63"/>
      <c r="R1015" s="51"/>
      <c r="S1015" s="51"/>
      <c r="T1015" s="51"/>
    </row>
    <row r="1016" spans="1:20">
      <c r="A1016" s="153" t="str">
        <f t="shared" si="38"/>
        <v/>
      </c>
      <c r="B1016" s="154"/>
      <c r="C1016" s="155" t="s">
        <v>3834</v>
      </c>
      <c r="D1016" s="154" t="s">
        <v>3839</v>
      </c>
      <c r="E1016" s="153" t="s">
        <v>265</v>
      </c>
      <c r="F1016" s="160">
        <v>110</v>
      </c>
      <c r="G1016" s="156" t="str">
        <f t="shared" si="34"/>
        <v>K</v>
      </c>
      <c r="H1016" s="160">
        <v>519</v>
      </c>
      <c r="I1016" s="153">
        <v>110</v>
      </c>
      <c r="J1016" s="153">
        <v>5</v>
      </c>
      <c r="K1016" s="153">
        <v>3</v>
      </c>
      <c r="L1016" s="153" t="s">
        <v>274</v>
      </c>
      <c r="M1016" s="153" t="str">
        <f t="shared" si="31"/>
        <v>X</v>
      </c>
      <c r="N1016" s="153" t="s">
        <v>3840</v>
      </c>
      <c r="O1016" s="153">
        <v>23</v>
      </c>
      <c r="P1016" s="153">
        <v>0</v>
      </c>
      <c r="Q1016" s="153"/>
      <c r="R1016" s="51"/>
      <c r="S1016" s="51"/>
      <c r="T1016" s="51"/>
    </row>
    <row r="1017" spans="1:20" ht="31.5">
      <c r="A1017" s="63" t="str">
        <f t="shared" si="38"/>
        <v/>
      </c>
      <c r="B1017" s="72"/>
      <c r="C1017" s="61" t="s">
        <v>3834</v>
      </c>
      <c r="D1017" s="72" t="s">
        <v>3841</v>
      </c>
      <c r="E1017" s="63" t="s">
        <v>300</v>
      </c>
      <c r="F1017" s="73">
        <v>76</v>
      </c>
      <c r="G1017" s="64" t="str">
        <f t="shared" si="34"/>
        <v>K</v>
      </c>
      <c r="H1017" s="73">
        <v>307</v>
      </c>
      <c r="I1017" s="63">
        <v>76</v>
      </c>
      <c r="J1017" s="63">
        <v>8</v>
      </c>
      <c r="K1017" s="63">
        <v>5</v>
      </c>
      <c r="L1017" s="63" t="s">
        <v>311</v>
      </c>
      <c r="M1017" s="63" t="str">
        <f t="shared" si="31"/>
        <v>X</v>
      </c>
      <c r="N1017" s="63" t="s">
        <v>3842</v>
      </c>
      <c r="O1017" s="63">
        <v>25</v>
      </c>
      <c r="P1017" s="63" t="s">
        <v>1663</v>
      </c>
      <c r="Q1017" s="63"/>
      <c r="R1017" s="51"/>
      <c r="S1017" s="51"/>
      <c r="T1017" s="51"/>
    </row>
    <row r="1018" spans="1:20">
      <c r="A1018" s="153" t="str">
        <f t="shared" si="38"/>
        <v/>
      </c>
      <c r="B1018" s="154"/>
      <c r="C1018" s="155" t="s">
        <v>3834</v>
      </c>
      <c r="D1018" s="154" t="s">
        <v>3843</v>
      </c>
      <c r="E1018" s="153" t="s">
        <v>265</v>
      </c>
      <c r="F1018" s="160">
        <v>105</v>
      </c>
      <c r="G1018" s="156" t="str">
        <f t="shared" si="34"/>
        <v>K</v>
      </c>
      <c r="H1018" s="160">
        <v>586</v>
      </c>
      <c r="I1018" s="153">
        <v>105</v>
      </c>
      <c r="J1018" s="153">
        <v>75</v>
      </c>
      <c r="K1018" s="153">
        <v>17</v>
      </c>
      <c r="L1018" s="153" t="s">
        <v>351</v>
      </c>
      <c r="M1018" s="153" t="str">
        <f t="shared" si="31"/>
        <v>X</v>
      </c>
      <c r="N1018" s="153" t="s">
        <v>2145</v>
      </c>
      <c r="O1018" s="153">
        <v>30</v>
      </c>
      <c r="P1018" s="153" t="s">
        <v>1663</v>
      </c>
      <c r="Q1018" s="153"/>
      <c r="R1018" s="51"/>
      <c r="S1018" s="51"/>
      <c r="T1018" s="51"/>
    </row>
    <row r="1019" spans="1:20">
      <c r="A1019" s="63" t="str">
        <f t="shared" si="38"/>
        <v/>
      </c>
      <c r="B1019" s="72"/>
      <c r="C1019" s="61" t="s">
        <v>3834</v>
      </c>
      <c r="D1019" s="72" t="s">
        <v>3844</v>
      </c>
      <c r="E1019" s="63" t="s">
        <v>265</v>
      </c>
      <c r="F1019" s="73">
        <v>96</v>
      </c>
      <c r="G1019" s="64" t="str">
        <f t="shared" si="34"/>
        <v>K</v>
      </c>
      <c r="H1019" s="73">
        <v>546</v>
      </c>
      <c r="I1019" s="63">
        <v>96</v>
      </c>
      <c r="J1019" s="63">
        <v>86</v>
      </c>
      <c r="K1019" s="63">
        <v>7</v>
      </c>
      <c r="L1019" s="63" t="s">
        <v>311</v>
      </c>
      <c r="M1019" s="63" t="str">
        <f t="shared" si="31"/>
        <v>X</v>
      </c>
      <c r="N1019" s="63" t="s">
        <v>2145</v>
      </c>
      <c r="O1019" s="63">
        <v>35</v>
      </c>
      <c r="P1019" s="63" t="s">
        <v>1663</v>
      </c>
      <c r="Q1019" s="63"/>
      <c r="R1019" s="51"/>
      <c r="S1019" s="51"/>
      <c r="T1019" s="51"/>
    </row>
    <row r="1020" spans="1:20">
      <c r="A1020" s="153" t="str">
        <f t="shared" si="38"/>
        <v/>
      </c>
      <c r="B1020" s="154"/>
      <c r="C1020" s="155" t="s">
        <v>3834</v>
      </c>
      <c r="D1020" s="154" t="s">
        <v>3845</v>
      </c>
      <c r="E1020" s="153" t="s">
        <v>300</v>
      </c>
      <c r="F1020" s="160">
        <v>74</v>
      </c>
      <c r="G1020" s="156" t="str">
        <f t="shared" si="34"/>
        <v>K</v>
      </c>
      <c r="H1020" s="160">
        <v>412</v>
      </c>
      <c r="I1020" s="153">
        <v>74</v>
      </c>
      <c r="J1020" s="153">
        <v>57</v>
      </c>
      <c r="K1020" s="153">
        <v>7</v>
      </c>
      <c r="L1020" s="153" t="s">
        <v>311</v>
      </c>
      <c r="M1020" s="153" t="str">
        <f t="shared" si="31"/>
        <v>X</v>
      </c>
      <c r="N1020" s="153" t="s">
        <v>2145</v>
      </c>
      <c r="O1020" s="153">
        <v>25</v>
      </c>
      <c r="P1020" s="153" t="s">
        <v>1663</v>
      </c>
      <c r="Q1020" s="153"/>
      <c r="R1020" s="51"/>
      <c r="S1020" s="51"/>
      <c r="T1020" s="51"/>
    </row>
    <row r="1021" spans="1:20">
      <c r="A1021" s="63" t="str">
        <f t="shared" si="38"/>
        <v/>
      </c>
      <c r="B1021" s="72"/>
      <c r="C1021" s="61" t="s">
        <v>3834</v>
      </c>
      <c r="D1021" s="72" t="s">
        <v>3846</v>
      </c>
      <c r="E1021" s="63" t="s">
        <v>300</v>
      </c>
      <c r="F1021" s="73">
        <v>89</v>
      </c>
      <c r="G1021" s="64" t="str">
        <f t="shared" si="34"/>
        <v>K</v>
      </c>
      <c r="H1021" s="73">
        <v>541</v>
      </c>
      <c r="I1021" s="63">
        <v>89</v>
      </c>
      <c r="J1021" s="63">
        <v>59</v>
      </c>
      <c r="K1021" s="63">
        <v>16</v>
      </c>
      <c r="L1021" s="63" t="s">
        <v>351</v>
      </c>
      <c r="M1021" s="63" t="str">
        <f t="shared" si="31"/>
        <v>X</v>
      </c>
      <c r="N1021" s="63" t="s">
        <v>2145</v>
      </c>
      <c r="O1021" s="63">
        <v>30</v>
      </c>
      <c r="P1021" s="63" t="s">
        <v>1663</v>
      </c>
      <c r="Q1021" s="63"/>
      <c r="R1021" s="51"/>
      <c r="S1021" s="51"/>
      <c r="T1021" s="51"/>
    </row>
    <row r="1022" spans="1:20">
      <c r="A1022" s="153" t="str">
        <f t="shared" si="38"/>
        <v/>
      </c>
      <c r="B1022" s="154"/>
      <c r="C1022" s="155" t="s">
        <v>3834</v>
      </c>
      <c r="D1022" s="154" t="s">
        <v>3847</v>
      </c>
      <c r="E1022" s="153" t="s">
        <v>265</v>
      </c>
      <c r="F1022" s="160">
        <v>108</v>
      </c>
      <c r="G1022" s="156" t="str">
        <f t="shared" si="34"/>
        <v>K</v>
      </c>
      <c r="H1022" s="160">
        <v>545</v>
      </c>
      <c r="I1022" s="153">
        <v>108</v>
      </c>
      <c r="J1022" s="153">
        <v>47</v>
      </c>
      <c r="K1022" s="153">
        <v>31</v>
      </c>
      <c r="L1022" s="153" t="s">
        <v>301</v>
      </c>
      <c r="M1022" s="153" t="str">
        <f t="shared" si="31"/>
        <v>X</v>
      </c>
      <c r="N1022" s="153" t="s">
        <v>2145</v>
      </c>
      <c r="O1022" s="153">
        <v>25</v>
      </c>
      <c r="P1022" s="153" t="s">
        <v>1663</v>
      </c>
      <c r="Q1022" s="153"/>
      <c r="R1022" s="51"/>
      <c r="S1022" s="51"/>
      <c r="T1022" s="51"/>
    </row>
    <row r="1023" spans="1:20" ht="31.5">
      <c r="A1023" s="63" t="str">
        <f t="shared" si="38"/>
        <v/>
      </c>
      <c r="B1023" s="72"/>
      <c r="C1023" s="61" t="s">
        <v>3834</v>
      </c>
      <c r="D1023" s="72" t="s">
        <v>3848</v>
      </c>
      <c r="E1023" s="63" t="s">
        <v>270</v>
      </c>
      <c r="F1023" s="73">
        <v>159</v>
      </c>
      <c r="G1023" s="64" t="str">
        <f t="shared" si="34"/>
        <v>Đ</v>
      </c>
      <c r="H1023" s="73">
        <v>681</v>
      </c>
      <c r="I1023" s="63">
        <v>131</v>
      </c>
      <c r="J1023" s="63">
        <v>5</v>
      </c>
      <c r="K1023" s="63">
        <v>0</v>
      </c>
      <c r="L1023" s="63" t="s">
        <v>301</v>
      </c>
      <c r="M1023" s="63" t="str">
        <f t="shared" ref="M1023:M1277" si="39">LEFT(L1023,1)</f>
        <v>X</v>
      </c>
      <c r="N1023" s="63" t="s">
        <v>3849</v>
      </c>
      <c r="O1023" s="63">
        <v>1</v>
      </c>
      <c r="P1023" s="63">
        <v>0</v>
      </c>
      <c r="Q1023" s="63"/>
      <c r="R1023" s="51"/>
      <c r="S1023" s="51"/>
      <c r="T1023" s="51"/>
    </row>
    <row r="1024" spans="1:20" ht="31.5">
      <c r="A1024" s="153"/>
      <c r="B1024" s="154"/>
      <c r="C1024" s="155" t="s">
        <v>3834</v>
      </c>
      <c r="D1024" s="154" t="s">
        <v>3850</v>
      </c>
      <c r="E1024" s="153" t="s">
        <v>270</v>
      </c>
      <c r="F1024" s="160">
        <v>157</v>
      </c>
      <c r="G1024" s="156" t="str">
        <f t="shared" si="34"/>
        <v>Đ</v>
      </c>
      <c r="H1024" s="160">
        <v>662</v>
      </c>
      <c r="I1024" s="153">
        <v>136</v>
      </c>
      <c r="J1024" s="153">
        <v>3</v>
      </c>
      <c r="K1024" s="153">
        <v>0</v>
      </c>
      <c r="L1024" s="153" t="s">
        <v>311</v>
      </c>
      <c r="M1024" s="153" t="str">
        <f t="shared" si="39"/>
        <v>X</v>
      </c>
      <c r="N1024" s="153" t="s">
        <v>3851</v>
      </c>
      <c r="O1024" s="153">
        <v>2</v>
      </c>
      <c r="P1024" s="153">
        <v>0</v>
      </c>
      <c r="Q1024" s="153"/>
      <c r="R1024" s="51"/>
      <c r="S1024" s="51"/>
      <c r="T1024" s="51"/>
    </row>
    <row r="1025" spans="1:20" ht="47.25">
      <c r="A1025" s="63"/>
      <c r="B1025" s="72"/>
      <c r="C1025" s="61" t="s">
        <v>3834</v>
      </c>
      <c r="D1025" s="72" t="s">
        <v>3852</v>
      </c>
      <c r="E1025" s="63" t="s">
        <v>265</v>
      </c>
      <c r="F1025" s="73">
        <v>108</v>
      </c>
      <c r="G1025" s="64" t="str">
        <f t="shared" si="34"/>
        <v>K</v>
      </c>
      <c r="H1025" s="73">
        <v>484</v>
      </c>
      <c r="I1025" s="63">
        <v>93</v>
      </c>
      <c r="J1025" s="63">
        <v>4</v>
      </c>
      <c r="K1025" s="63">
        <v>0</v>
      </c>
      <c r="L1025" s="63" t="s">
        <v>311</v>
      </c>
      <c r="M1025" s="63" t="str">
        <f t="shared" si="39"/>
        <v>X</v>
      </c>
      <c r="N1025" s="63" t="s">
        <v>3853</v>
      </c>
      <c r="O1025" s="63">
        <v>3</v>
      </c>
      <c r="P1025" s="63">
        <v>0</v>
      </c>
      <c r="Q1025" s="63"/>
      <c r="R1025" s="51"/>
      <c r="S1025" s="51"/>
      <c r="T1025" s="51"/>
    </row>
    <row r="1026" spans="1:20" ht="47.25">
      <c r="A1026" s="153"/>
      <c r="B1026" s="154"/>
      <c r="C1026" s="155" t="s">
        <v>3834</v>
      </c>
      <c r="D1026" s="154" t="s">
        <v>3854</v>
      </c>
      <c r="E1026" s="153" t="s">
        <v>300</v>
      </c>
      <c r="F1026" s="160">
        <v>87</v>
      </c>
      <c r="G1026" s="156" t="str">
        <f t="shared" si="34"/>
        <v>K</v>
      </c>
      <c r="H1026" s="160">
        <v>358</v>
      </c>
      <c r="I1026" s="153">
        <v>86</v>
      </c>
      <c r="J1026" s="153">
        <v>4</v>
      </c>
      <c r="K1026" s="153">
        <v>4</v>
      </c>
      <c r="L1026" s="153" t="s">
        <v>311</v>
      </c>
      <c r="M1026" s="153" t="str">
        <f t="shared" si="39"/>
        <v>X</v>
      </c>
      <c r="N1026" s="153" t="s">
        <v>3855</v>
      </c>
      <c r="O1026" s="153">
        <v>2</v>
      </c>
      <c r="P1026" s="153">
        <v>0</v>
      </c>
      <c r="Q1026" s="153"/>
      <c r="R1026" s="51"/>
      <c r="S1026" s="51"/>
      <c r="T1026" s="51"/>
    </row>
    <row r="1027" spans="1:20" ht="31.5">
      <c r="A1027" s="63"/>
      <c r="B1027" s="72"/>
      <c r="C1027" s="61" t="s">
        <v>3834</v>
      </c>
      <c r="D1027" s="72" t="s">
        <v>3856</v>
      </c>
      <c r="E1027" s="63" t="s">
        <v>300</v>
      </c>
      <c r="F1027" s="73">
        <v>80</v>
      </c>
      <c r="G1027" s="64" t="str">
        <f t="shared" si="34"/>
        <v>K</v>
      </c>
      <c r="H1027" s="73">
        <v>369</v>
      </c>
      <c r="I1027" s="63">
        <v>80</v>
      </c>
      <c r="J1027" s="63">
        <v>0</v>
      </c>
      <c r="K1027" s="63">
        <v>0</v>
      </c>
      <c r="L1027" s="63" t="s">
        <v>274</v>
      </c>
      <c r="M1027" s="63" t="str">
        <f t="shared" si="39"/>
        <v>X</v>
      </c>
      <c r="N1027" s="63" t="s">
        <v>3857</v>
      </c>
      <c r="O1027" s="63">
        <v>2</v>
      </c>
      <c r="P1027" s="63">
        <v>0</v>
      </c>
      <c r="Q1027" s="63"/>
      <c r="R1027" s="51"/>
      <c r="S1027" s="51"/>
      <c r="T1027" s="51"/>
    </row>
    <row r="1028" spans="1:20" ht="31.5">
      <c r="A1028" s="153"/>
      <c r="B1028" s="154"/>
      <c r="C1028" s="155" t="s">
        <v>3834</v>
      </c>
      <c r="D1028" s="154" t="s">
        <v>3858</v>
      </c>
      <c r="E1028" s="153" t="s">
        <v>300</v>
      </c>
      <c r="F1028" s="160">
        <v>76</v>
      </c>
      <c r="G1028" s="156" t="str">
        <f t="shared" si="34"/>
        <v>K</v>
      </c>
      <c r="H1028" s="160">
        <v>385</v>
      </c>
      <c r="I1028" s="153">
        <v>76</v>
      </c>
      <c r="J1028" s="153">
        <v>15</v>
      </c>
      <c r="K1028" s="153">
        <v>4</v>
      </c>
      <c r="L1028" s="153" t="s">
        <v>274</v>
      </c>
      <c r="M1028" s="153" t="str">
        <f t="shared" si="39"/>
        <v>X</v>
      </c>
      <c r="N1028" s="153" t="s">
        <v>3859</v>
      </c>
      <c r="O1028" s="153">
        <v>3</v>
      </c>
      <c r="P1028" s="153" t="s">
        <v>1663</v>
      </c>
      <c r="Q1028" s="153"/>
      <c r="R1028" s="51"/>
      <c r="S1028" s="51"/>
      <c r="T1028" s="51"/>
    </row>
    <row r="1029" spans="1:20">
      <c r="A1029" s="63"/>
      <c r="B1029" s="72"/>
      <c r="C1029" s="61" t="s">
        <v>3834</v>
      </c>
      <c r="D1029" s="72" t="s">
        <v>3860</v>
      </c>
      <c r="E1029" s="63" t="s">
        <v>265</v>
      </c>
      <c r="F1029" s="73">
        <v>112</v>
      </c>
      <c r="G1029" s="64" t="str">
        <f t="shared" si="34"/>
        <v>K</v>
      </c>
      <c r="H1029" s="73">
        <v>488</v>
      </c>
      <c r="I1029" s="63">
        <v>112</v>
      </c>
      <c r="J1029" s="63">
        <v>8</v>
      </c>
      <c r="K1029" s="63">
        <v>4</v>
      </c>
      <c r="L1029" s="63" t="s">
        <v>274</v>
      </c>
      <c r="M1029" s="63" t="str">
        <f t="shared" si="39"/>
        <v>X</v>
      </c>
      <c r="N1029" s="63" t="s">
        <v>3861</v>
      </c>
      <c r="O1029" s="63">
        <v>7</v>
      </c>
      <c r="P1029" s="63" t="s">
        <v>1663</v>
      </c>
      <c r="Q1029" s="63"/>
      <c r="R1029" s="51"/>
      <c r="S1029" s="51"/>
      <c r="T1029" s="51"/>
    </row>
    <row r="1030" spans="1:20">
      <c r="A1030" s="153"/>
      <c r="B1030" s="154"/>
      <c r="C1030" s="155" t="s">
        <v>3834</v>
      </c>
      <c r="D1030" s="154" t="s">
        <v>3862</v>
      </c>
      <c r="E1030" s="153" t="s">
        <v>300</v>
      </c>
      <c r="F1030" s="160">
        <v>54</v>
      </c>
      <c r="G1030" s="156" t="str">
        <f t="shared" si="34"/>
        <v>K</v>
      </c>
      <c r="H1030" s="160">
        <v>259</v>
      </c>
      <c r="I1030" s="153">
        <v>54</v>
      </c>
      <c r="J1030" s="153">
        <v>24</v>
      </c>
      <c r="K1030" s="153">
        <v>11</v>
      </c>
      <c r="L1030" s="153" t="s">
        <v>311</v>
      </c>
      <c r="M1030" s="153" t="str">
        <f t="shared" si="39"/>
        <v>X</v>
      </c>
      <c r="N1030" s="153" t="s">
        <v>2145</v>
      </c>
      <c r="O1030" s="153">
        <v>10</v>
      </c>
      <c r="P1030" s="153" t="s">
        <v>1663</v>
      </c>
      <c r="Q1030" s="153"/>
      <c r="R1030" s="51"/>
      <c r="S1030" s="51"/>
      <c r="T1030" s="51"/>
    </row>
    <row r="1031" spans="1:20" ht="31.5">
      <c r="A1031" s="63"/>
      <c r="B1031" s="72"/>
      <c r="C1031" s="61" t="s">
        <v>3834</v>
      </c>
      <c r="D1031" s="72" t="s">
        <v>3863</v>
      </c>
      <c r="E1031" s="63" t="s">
        <v>300</v>
      </c>
      <c r="F1031" s="73">
        <v>102</v>
      </c>
      <c r="G1031" s="64" t="str">
        <f t="shared" si="34"/>
        <v>K</v>
      </c>
      <c r="H1031" s="73">
        <v>414</v>
      </c>
      <c r="I1031" s="63">
        <v>95</v>
      </c>
      <c r="J1031" s="63">
        <v>1</v>
      </c>
      <c r="K1031" s="63">
        <v>0</v>
      </c>
      <c r="L1031" s="63" t="s">
        <v>274</v>
      </c>
      <c r="M1031" s="63" t="str">
        <f t="shared" si="39"/>
        <v>X</v>
      </c>
      <c r="N1031" s="63" t="s">
        <v>3864</v>
      </c>
      <c r="O1031" s="63">
        <v>13</v>
      </c>
      <c r="P1031" s="63">
        <v>0</v>
      </c>
      <c r="Q1031" s="63"/>
      <c r="R1031" s="51"/>
      <c r="S1031" s="51"/>
      <c r="T1031" s="51"/>
    </row>
    <row r="1032" spans="1:20">
      <c r="A1032" s="153"/>
      <c r="B1032" s="154"/>
      <c r="C1032" s="155" t="s">
        <v>3834</v>
      </c>
      <c r="D1032" s="154" t="s">
        <v>3865</v>
      </c>
      <c r="E1032" s="153" t="s">
        <v>265</v>
      </c>
      <c r="F1032" s="160">
        <v>104</v>
      </c>
      <c r="G1032" s="156" t="str">
        <f t="shared" si="34"/>
        <v>K</v>
      </c>
      <c r="H1032" s="160">
        <v>477</v>
      </c>
      <c r="I1032" s="153">
        <v>104</v>
      </c>
      <c r="J1032" s="153">
        <v>2</v>
      </c>
      <c r="K1032" s="153">
        <v>3</v>
      </c>
      <c r="L1032" s="153" t="s">
        <v>274</v>
      </c>
      <c r="M1032" s="153" t="str">
        <f t="shared" si="39"/>
        <v>X</v>
      </c>
      <c r="N1032" s="153" t="s">
        <v>3866</v>
      </c>
      <c r="O1032" s="153">
        <v>11</v>
      </c>
      <c r="P1032" s="153">
        <v>0</v>
      </c>
      <c r="Q1032" s="153"/>
      <c r="R1032" s="51"/>
      <c r="S1032" s="51"/>
      <c r="T1032" s="51"/>
    </row>
    <row r="1033" spans="1:20" ht="31.5">
      <c r="A1033" s="63"/>
      <c r="B1033" s="72"/>
      <c r="C1033" s="61" t="s">
        <v>3834</v>
      </c>
      <c r="D1033" s="72" t="s">
        <v>3867</v>
      </c>
      <c r="E1033" s="63" t="s">
        <v>300</v>
      </c>
      <c r="F1033" s="73">
        <v>78</v>
      </c>
      <c r="G1033" s="64" t="str">
        <f t="shared" si="34"/>
        <v>K</v>
      </c>
      <c r="H1033" s="73">
        <v>323</v>
      </c>
      <c r="I1033" s="63">
        <v>76</v>
      </c>
      <c r="J1033" s="63">
        <v>4</v>
      </c>
      <c r="K1033" s="63">
        <v>2</v>
      </c>
      <c r="L1033" s="63" t="s">
        <v>301</v>
      </c>
      <c r="M1033" s="63" t="str">
        <f t="shared" si="39"/>
        <v>X</v>
      </c>
      <c r="N1033" s="63" t="s">
        <v>3868</v>
      </c>
      <c r="O1033" s="63">
        <v>10</v>
      </c>
      <c r="P1033" s="63">
        <v>0</v>
      </c>
      <c r="Q1033" s="63"/>
      <c r="R1033" s="51"/>
      <c r="S1033" s="51"/>
      <c r="T1033" s="51"/>
    </row>
    <row r="1034" spans="1:20" ht="31.5">
      <c r="A1034" s="153"/>
      <c r="B1034" s="154"/>
      <c r="C1034" s="155" t="s">
        <v>3834</v>
      </c>
      <c r="D1034" s="154" t="s">
        <v>3869</v>
      </c>
      <c r="E1034" s="153" t="s">
        <v>265</v>
      </c>
      <c r="F1034" s="160">
        <v>113</v>
      </c>
      <c r="G1034" s="156" t="str">
        <f t="shared" si="34"/>
        <v>K</v>
      </c>
      <c r="H1034" s="160">
        <v>487</v>
      </c>
      <c r="I1034" s="153">
        <v>111</v>
      </c>
      <c r="J1034" s="153">
        <v>3</v>
      </c>
      <c r="K1034" s="153">
        <v>1</v>
      </c>
      <c r="L1034" s="153" t="s">
        <v>274</v>
      </c>
      <c r="M1034" s="153" t="str">
        <f t="shared" si="39"/>
        <v>X</v>
      </c>
      <c r="N1034" s="153" t="s">
        <v>3870</v>
      </c>
      <c r="O1034" s="153">
        <v>8</v>
      </c>
      <c r="P1034" s="153">
        <v>0</v>
      </c>
      <c r="Q1034" s="153"/>
      <c r="R1034" s="51"/>
      <c r="S1034" s="51"/>
      <c r="T1034" s="51"/>
    </row>
    <row r="1035" spans="1:20" ht="31.5">
      <c r="A1035" s="63"/>
      <c r="B1035" s="72"/>
      <c r="C1035" s="61" t="s">
        <v>3834</v>
      </c>
      <c r="D1035" s="72" t="s">
        <v>3871</v>
      </c>
      <c r="E1035" s="63" t="s">
        <v>300</v>
      </c>
      <c r="F1035" s="73">
        <v>62</v>
      </c>
      <c r="G1035" s="64" t="str">
        <f t="shared" si="34"/>
        <v>K</v>
      </c>
      <c r="H1035" s="73">
        <v>262</v>
      </c>
      <c r="I1035" s="63">
        <v>54</v>
      </c>
      <c r="J1035" s="63">
        <v>1</v>
      </c>
      <c r="K1035" s="63">
        <v>0</v>
      </c>
      <c r="L1035" s="63" t="s">
        <v>301</v>
      </c>
      <c r="M1035" s="63" t="str">
        <f t="shared" si="39"/>
        <v>X</v>
      </c>
      <c r="N1035" s="63" t="s">
        <v>3872</v>
      </c>
      <c r="O1035" s="63">
        <v>5</v>
      </c>
      <c r="P1035" s="63">
        <v>0</v>
      </c>
      <c r="Q1035" s="63"/>
      <c r="R1035" s="51"/>
      <c r="S1035" s="51"/>
      <c r="T1035" s="51"/>
    </row>
    <row r="1036" spans="1:20" ht="47.25">
      <c r="A1036" s="153"/>
      <c r="B1036" s="154"/>
      <c r="C1036" s="155" t="s">
        <v>3834</v>
      </c>
      <c r="D1036" s="154" t="s">
        <v>3873</v>
      </c>
      <c r="E1036" s="153" t="s">
        <v>265</v>
      </c>
      <c r="F1036" s="160">
        <v>132</v>
      </c>
      <c r="G1036" s="156" t="str">
        <f t="shared" si="34"/>
        <v>K</v>
      </c>
      <c r="H1036" s="160">
        <v>584</v>
      </c>
      <c r="I1036" s="153">
        <v>121</v>
      </c>
      <c r="J1036" s="153">
        <v>3</v>
      </c>
      <c r="K1036" s="153">
        <v>1</v>
      </c>
      <c r="L1036" s="153" t="s">
        <v>274</v>
      </c>
      <c r="M1036" s="153" t="str">
        <f t="shared" si="39"/>
        <v>X</v>
      </c>
      <c r="N1036" s="153" t="s">
        <v>3874</v>
      </c>
      <c r="O1036" s="153">
        <v>4</v>
      </c>
      <c r="P1036" s="153">
        <v>0</v>
      </c>
      <c r="Q1036" s="153"/>
      <c r="R1036" s="51"/>
      <c r="S1036" s="51"/>
      <c r="T1036" s="51"/>
    </row>
    <row r="1037" spans="1:20" ht="94.5">
      <c r="A1037" s="59">
        <f t="shared" ref="A1037:A1046" si="40">IF(LEN(B1037)=0,"",SUBTOTAL(3,$B$3:B1037))</f>
        <v>33</v>
      </c>
      <c r="B1037" s="60" t="s">
        <v>3875</v>
      </c>
      <c r="C1037" s="61" t="s">
        <v>3875</v>
      </c>
      <c r="D1037" s="72" t="s">
        <v>3876</v>
      </c>
      <c r="E1037" s="63" t="s">
        <v>270</v>
      </c>
      <c r="F1037" s="73">
        <v>157</v>
      </c>
      <c r="G1037" s="64" t="str">
        <f t="shared" si="34"/>
        <v>Đ</v>
      </c>
      <c r="H1037" s="73">
        <v>648</v>
      </c>
      <c r="I1037" s="63">
        <v>89</v>
      </c>
      <c r="J1037" s="63">
        <v>5</v>
      </c>
      <c r="K1037" s="63">
        <v>4</v>
      </c>
      <c r="L1037" s="63" t="s">
        <v>460</v>
      </c>
      <c r="M1037" s="63" t="str">
        <f t="shared" si="39"/>
        <v>X</v>
      </c>
      <c r="N1037" s="63" t="s">
        <v>3877</v>
      </c>
      <c r="O1037" s="63" t="s">
        <v>2640</v>
      </c>
      <c r="P1037" s="63">
        <v>0</v>
      </c>
      <c r="Q1037" s="63"/>
      <c r="R1037" s="51"/>
      <c r="S1037" s="51"/>
      <c r="T1037" s="51"/>
    </row>
    <row r="1038" spans="1:20" ht="94.5">
      <c r="A1038" s="153" t="str">
        <f t="shared" si="40"/>
        <v/>
      </c>
      <c r="B1038" s="154"/>
      <c r="C1038" s="155" t="s">
        <v>3875</v>
      </c>
      <c r="D1038" s="154" t="s">
        <v>3878</v>
      </c>
      <c r="E1038" s="153" t="s">
        <v>270</v>
      </c>
      <c r="F1038" s="160">
        <v>130</v>
      </c>
      <c r="G1038" s="156" t="str">
        <f t="shared" si="34"/>
        <v>K</v>
      </c>
      <c r="H1038" s="160">
        <v>493</v>
      </c>
      <c r="I1038" s="153">
        <v>102</v>
      </c>
      <c r="J1038" s="153">
        <v>5</v>
      </c>
      <c r="K1038" s="153">
        <v>0</v>
      </c>
      <c r="L1038" s="153" t="s">
        <v>266</v>
      </c>
      <c r="M1038" s="153" t="str">
        <f t="shared" si="39"/>
        <v>X</v>
      </c>
      <c r="N1038" s="153" t="s">
        <v>3879</v>
      </c>
      <c r="O1038" s="153" t="s">
        <v>716</v>
      </c>
      <c r="P1038" s="153">
        <v>0</v>
      </c>
      <c r="Q1038" s="153"/>
      <c r="R1038" s="51"/>
      <c r="S1038" s="51"/>
      <c r="T1038" s="51"/>
    </row>
    <row r="1039" spans="1:20" ht="94.5">
      <c r="A1039" s="63" t="str">
        <f t="shared" si="40"/>
        <v/>
      </c>
      <c r="B1039" s="72"/>
      <c r="C1039" s="61" t="s">
        <v>3875</v>
      </c>
      <c r="D1039" s="72" t="s">
        <v>3880</v>
      </c>
      <c r="E1039" s="63" t="s">
        <v>270</v>
      </c>
      <c r="F1039" s="73">
        <v>226</v>
      </c>
      <c r="G1039" s="64" t="str">
        <f t="shared" si="34"/>
        <v>Đ</v>
      </c>
      <c r="H1039" s="73">
        <v>1023</v>
      </c>
      <c r="I1039" s="63">
        <v>165</v>
      </c>
      <c r="J1039" s="63">
        <v>5</v>
      </c>
      <c r="K1039" s="63">
        <v>9</v>
      </c>
      <c r="L1039" s="63" t="s">
        <v>460</v>
      </c>
      <c r="M1039" s="63" t="str">
        <f t="shared" si="39"/>
        <v>X</v>
      </c>
      <c r="N1039" s="63" t="s">
        <v>3881</v>
      </c>
      <c r="O1039" s="63" t="s">
        <v>1369</v>
      </c>
      <c r="P1039" s="63">
        <v>0</v>
      </c>
      <c r="Q1039" s="63"/>
      <c r="R1039" s="51"/>
      <c r="S1039" s="51"/>
      <c r="T1039" s="51"/>
    </row>
    <row r="1040" spans="1:20" ht="94.5">
      <c r="A1040" s="153" t="str">
        <f t="shared" si="40"/>
        <v/>
      </c>
      <c r="B1040" s="154"/>
      <c r="C1040" s="155" t="s">
        <v>3875</v>
      </c>
      <c r="D1040" s="154" t="s">
        <v>3882</v>
      </c>
      <c r="E1040" s="153" t="s">
        <v>265</v>
      </c>
      <c r="F1040" s="160">
        <v>100</v>
      </c>
      <c r="G1040" s="156" t="str">
        <f t="shared" si="34"/>
        <v>K</v>
      </c>
      <c r="H1040" s="160">
        <v>413</v>
      </c>
      <c r="I1040" s="153">
        <v>68</v>
      </c>
      <c r="J1040" s="153">
        <v>4</v>
      </c>
      <c r="K1040" s="153">
        <v>9</v>
      </c>
      <c r="L1040" s="153" t="s">
        <v>301</v>
      </c>
      <c r="M1040" s="153" t="str">
        <f t="shared" si="39"/>
        <v>X</v>
      </c>
      <c r="N1040" s="153" t="s">
        <v>3883</v>
      </c>
      <c r="O1040" s="153" t="s">
        <v>716</v>
      </c>
      <c r="P1040" s="153">
        <v>0</v>
      </c>
      <c r="Q1040" s="153"/>
      <c r="R1040" s="51"/>
      <c r="S1040" s="51"/>
      <c r="T1040" s="51"/>
    </row>
    <row r="1041" spans="1:20" ht="110.25">
      <c r="A1041" s="63" t="str">
        <f t="shared" si="40"/>
        <v/>
      </c>
      <c r="B1041" s="72"/>
      <c r="C1041" s="61" t="s">
        <v>3875</v>
      </c>
      <c r="D1041" s="72" t="s">
        <v>1756</v>
      </c>
      <c r="E1041" s="63" t="s">
        <v>270</v>
      </c>
      <c r="F1041" s="73">
        <v>154</v>
      </c>
      <c r="G1041" s="64" t="str">
        <f t="shared" si="34"/>
        <v>Đ</v>
      </c>
      <c r="H1041" s="73">
        <v>592</v>
      </c>
      <c r="I1041" s="63">
        <v>103</v>
      </c>
      <c r="J1041" s="63">
        <v>2</v>
      </c>
      <c r="K1041" s="63">
        <v>0</v>
      </c>
      <c r="L1041" s="63" t="s">
        <v>460</v>
      </c>
      <c r="M1041" s="63" t="str">
        <f t="shared" si="39"/>
        <v>X</v>
      </c>
      <c r="N1041" s="63" t="s">
        <v>3884</v>
      </c>
      <c r="O1041" s="63" t="s">
        <v>3117</v>
      </c>
      <c r="P1041" s="63">
        <v>0</v>
      </c>
      <c r="Q1041" s="63"/>
      <c r="R1041" s="51"/>
      <c r="S1041" s="51"/>
      <c r="T1041" s="51"/>
    </row>
    <row r="1042" spans="1:20" ht="110.25">
      <c r="A1042" s="153" t="str">
        <f t="shared" si="40"/>
        <v/>
      </c>
      <c r="B1042" s="154"/>
      <c r="C1042" s="155" t="s">
        <v>3875</v>
      </c>
      <c r="D1042" s="154" t="s">
        <v>3885</v>
      </c>
      <c r="E1042" s="153" t="s">
        <v>270</v>
      </c>
      <c r="F1042" s="160">
        <v>194</v>
      </c>
      <c r="G1042" s="156" t="str">
        <f t="shared" si="34"/>
        <v>Đ</v>
      </c>
      <c r="H1042" s="160">
        <v>941</v>
      </c>
      <c r="I1042" s="153">
        <v>188</v>
      </c>
      <c r="J1042" s="153">
        <v>4</v>
      </c>
      <c r="K1042" s="153">
        <v>7</v>
      </c>
      <c r="L1042" s="153" t="s">
        <v>311</v>
      </c>
      <c r="M1042" s="153" t="str">
        <f t="shared" si="39"/>
        <v>X</v>
      </c>
      <c r="N1042" s="153" t="s">
        <v>3886</v>
      </c>
      <c r="O1042" s="153" t="s">
        <v>968</v>
      </c>
      <c r="P1042" s="153">
        <v>0</v>
      </c>
      <c r="Q1042" s="153"/>
      <c r="R1042" s="51"/>
      <c r="S1042" s="51"/>
      <c r="T1042" s="51"/>
    </row>
    <row r="1043" spans="1:20" ht="94.5">
      <c r="A1043" s="63" t="str">
        <f t="shared" si="40"/>
        <v/>
      </c>
      <c r="B1043" s="72"/>
      <c r="C1043" s="61" t="s">
        <v>3875</v>
      </c>
      <c r="D1043" s="72" t="s">
        <v>3887</v>
      </c>
      <c r="E1043" s="63" t="s">
        <v>270</v>
      </c>
      <c r="F1043" s="73">
        <v>151</v>
      </c>
      <c r="G1043" s="64" t="str">
        <f t="shared" si="34"/>
        <v>Đ</v>
      </c>
      <c r="H1043" s="73">
        <v>531</v>
      </c>
      <c r="I1043" s="63">
        <v>94</v>
      </c>
      <c r="J1043" s="63">
        <v>2</v>
      </c>
      <c r="K1043" s="63">
        <v>1</v>
      </c>
      <c r="L1043" s="63" t="s">
        <v>460</v>
      </c>
      <c r="M1043" s="63" t="str">
        <f t="shared" si="39"/>
        <v>X</v>
      </c>
      <c r="N1043" s="63" t="s">
        <v>3888</v>
      </c>
      <c r="O1043" s="63" t="s">
        <v>2640</v>
      </c>
      <c r="P1043" s="63">
        <v>0</v>
      </c>
      <c r="Q1043" s="63"/>
      <c r="R1043" s="51"/>
      <c r="S1043" s="51"/>
      <c r="T1043" s="51"/>
    </row>
    <row r="1044" spans="1:20" ht="94.5">
      <c r="A1044" s="153" t="str">
        <f t="shared" si="40"/>
        <v/>
      </c>
      <c r="B1044" s="154"/>
      <c r="C1044" s="155" t="s">
        <v>3875</v>
      </c>
      <c r="D1044" s="154" t="s">
        <v>3889</v>
      </c>
      <c r="E1044" s="153" t="s">
        <v>270</v>
      </c>
      <c r="F1044" s="160">
        <v>180</v>
      </c>
      <c r="G1044" s="156" t="str">
        <f t="shared" si="34"/>
        <v>Đ</v>
      </c>
      <c r="H1044" s="160">
        <v>758</v>
      </c>
      <c r="I1044" s="153">
        <v>46</v>
      </c>
      <c r="J1044" s="153">
        <v>6</v>
      </c>
      <c r="K1044" s="153">
        <v>3</v>
      </c>
      <c r="L1044" s="153" t="s">
        <v>266</v>
      </c>
      <c r="M1044" s="153" t="str">
        <f t="shared" si="39"/>
        <v>X</v>
      </c>
      <c r="N1044" s="153" t="s">
        <v>3890</v>
      </c>
      <c r="O1044" s="153" t="s">
        <v>1369</v>
      </c>
      <c r="P1044" s="153">
        <v>0</v>
      </c>
      <c r="Q1044" s="153"/>
      <c r="R1044" s="51"/>
      <c r="S1044" s="51"/>
      <c r="T1044" s="51"/>
    </row>
    <row r="1045" spans="1:20" ht="94.5">
      <c r="A1045" s="63" t="str">
        <f t="shared" si="40"/>
        <v/>
      </c>
      <c r="B1045" s="72"/>
      <c r="C1045" s="61" t="s">
        <v>3875</v>
      </c>
      <c r="D1045" s="72" t="s">
        <v>3891</v>
      </c>
      <c r="E1045" s="63" t="s">
        <v>270</v>
      </c>
      <c r="F1045" s="73">
        <v>153</v>
      </c>
      <c r="G1045" s="64" t="str">
        <f t="shared" si="34"/>
        <v>Đ</v>
      </c>
      <c r="H1045" s="73">
        <v>737</v>
      </c>
      <c r="I1045" s="63">
        <v>142</v>
      </c>
      <c r="J1045" s="63">
        <v>2</v>
      </c>
      <c r="K1045" s="63">
        <v>0</v>
      </c>
      <c r="L1045" s="63" t="s">
        <v>266</v>
      </c>
      <c r="M1045" s="63" t="str">
        <f t="shared" si="39"/>
        <v>X</v>
      </c>
      <c r="N1045" s="63" t="s">
        <v>3892</v>
      </c>
      <c r="O1045" s="63" t="s">
        <v>716</v>
      </c>
      <c r="P1045" s="63">
        <v>0</v>
      </c>
      <c r="Q1045" s="63"/>
      <c r="R1045" s="51"/>
      <c r="S1045" s="51"/>
      <c r="T1045" s="51"/>
    </row>
    <row r="1046" spans="1:20" ht="94.5">
      <c r="A1046" s="153" t="str">
        <f t="shared" si="40"/>
        <v/>
      </c>
      <c r="B1046" s="154"/>
      <c r="C1046" s="155" t="s">
        <v>3875</v>
      </c>
      <c r="D1046" s="154" t="s">
        <v>3893</v>
      </c>
      <c r="E1046" s="153" t="s">
        <v>270</v>
      </c>
      <c r="F1046" s="160">
        <v>178</v>
      </c>
      <c r="G1046" s="156" t="str">
        <f t="shared" si="34"/>
        <v>Đ</v>
      </c>
      <c r="H1046" s="160">
        <v>880</v>
      </c>
      <c r="I1046" s="153">
        <v>179</v>
      </c>
      <c r="J1046" s="153">
        <v>4</v>
      </c>
      <c r="K1046" s="153">
        <v>3</v>
      </c>
      <c r="L1046" s="153" t="s">
        <v>460</v>
      </c>
      <c r="M1046" s="153" t="str">
        <f t="shared" si="39"/>
        <v>X</v>
      </c>
      <c r="N1046" s="153" t="s">
        <v>3894</v>
      </c>
      <c r="O1046" s="153" t="s">
        <v>1369</v>
      </c>
      <c r="P1046" s="153">
        <v>0</v>
      </c>
      <c r="Q1046" s="153"/>
      <c r="R1046" s="51"/>
      <c r="S1046" s="51"/>
      <c r="T1046" s="51"/>
    </row>
    <row r="1047" spans="1:20" ht="110.25">
      <c r="A1047" s="63"/>
      <c r="B1047" s="72"/>
      <c r="C1047" s="61" t="s">
        <v>3875</v>
      </c>
      <c r="D1047" s="72" t="s">
        <v>3895</v>
      </c>
      <c r="E1047" s="63" t="s">
        <v>270</v>
      </c>
      <c r="F1047" s="73">
        <v>267</v>
      </c>
      <c r="G1047" s="64" t="str">
        <f t="shared" si="34"/>
        <v>Đ</v>
      </c>
      <c r="H1047" s="73">
        <v>1197</v>
      </c>
      <c r="I1047" s="63">
        <v>238</v>
      </c>
      <c r="J1047" s="63">
        <v>5</v>
      </c>
      <c r="K1047" s="63">
        <v>12</v>
      </c>
      <c r="L1047" s="63" t="s">
        <v>765</v>
      </c>
      <c r="M1047" s="63" t="str">
        <f t="shared" si="39"/>
        <v>X</v>
      </c>
      <c r="N1047" s="63" t="s">
        <v>3896</v>
      </c>
      <c r="O1047" s="63" t="s">
        <v>968</v>
      </c>
      <c r="P1047" s="63">
        <v>0</v>
      </c>
      <c r="Q1047" s="63"/>
      <c r="R1047" s="51"/>
      <c r="S1047" s="51"/>
      <c r="T1047" s="51"/>
    </row>
    <row r="1048" spans="1:20" ht="78.75">
      <c r="A1048" s="153"/>
      <c r="B1048" s="154"/>
      <c r="C1048" s="155" t="s">
        <v>3875</v>
      </c>
      <c r="D1048" s="154" t="s">
        <v>3897</v>
      </c>
      <c r="E1048" s="153" t="s">
        <v>265</v>
      </c>
      <c r="F1048" s="160">
        <v>85</v>
      </c>
      <c r="G1048" s="156" t="str">
        <f t="shared" si="34"/>
        <v>K</v>
      </c>
      <c r="H1048" s="160">
        <v>415</v>
      </c>
      <c r="I1048" s="153">
        <v>78</v>
      </c>
      <c r="J1048" s="153">
        <v>2</v>
      </c>
      <c r="K1048" s="153">
        <v>1</v>
      </c>
      <c r="L1048" s="153" t="s">
        <v>311</v>
      </c>
      <c r="M1048" s="153" t="str">
        <f t="shared" si="39"/>
        <v>X</v>
      </c>
      <c r="N1048" s="153" t="s">
        <v>3898</v>
      </c>
      <c r="O1048" s="153" t="s">
        <v>1369</v>
      </c>
      <c r="P1048" s="153">
        <v>0</v>
      </c>
      <c r="Q1048" s="153"/>
      <c r="R1048" s="51"/>
      <c r="S1048" s="51"/>
      <c r="T1048" s="51"/>
    </row>
    <row r="1049" spans="1:20" ht="94.5">
      <c r="A1049" s="63"/>
      <c r="B1049" s="72"/>
      <c r="C1049" s="61" t="s">
        <v>3875</v>
      </c>
      <c r="D1049" s="72" t="s">
        <v>3899</v>
      </c>
      <c r="E1049" s="63" t="s">
        <v>270</v>
      </c>
      <c r="F1049" s="73">
        <v>234</v>
      </c>
      <c r="G1049" s="64" t="str">
        <f t="shared" si="34"/>
        <v>Đ</v>
      </c>
      <c r="H1049" s="73">
        <v>1095</v>
      </c>
      <c r="I1049" s="63">
        <v>215</v>
      </c>
      <c r="J1049" s="63">
        <v>4</v>
      </c>
      <c r="K1049" s="63">
        <v>6</v>
      </c>
      <c r="L1049" s="63" t="s">
        <v>460</v>
      </c>
      <c r="M1049" s="63" t="str">
        <f t="shared" si="39"/>
        <v>X</v>
      </c>
      <c r="N1049" s="63" t="s">
        <v>3900</v>
      </c>
      <c r="O1049" s="63" t="s">
        <v>1399</v>
      </c>
      <c r="P1049" s="63">
        <v>0</v>
      </c>
      <c r="Q1049" s="63"/>
      <c r="R1049" s="51"/>
      <c r="S1049" s="51"/>
      <c r="T1049" s="51"/>
    </row>
    <row r="1050" spans="1:20" ht="94.5">
      <c r="A1050" s="153"/>
      <c r="B1050" s="154"/>
      <c r="C1050" s="155" t="s">
        <v>3875</v>
      </c>
      <c r="D1050" s="154" t="s">
        <v>3901</v>
      </c>
      <c r="E1050" s="153" t="s">
        <v>270</v>
      </c>
      <c r="F1050" s="160">
        <v>150</v>
      </c>
      <c r="G1050" s="156" t="str">
        <f t="shared" si="34"/>
        <v>Đ</v>
      </c>
      <c r="H1050" s="160">
        <v>640</v>
      </c>
      <c r="I1050" s="153">
        <v>72</v>
      </c>
      <c r="J1050" s="153">
        <v>3</v>
      </c>
      <c r="K1050" s="153">
        <v>6</v>
      </c>
      <c r="L1050" s="153" t="s">
        <v>301</v>
      </c>
      <c r="M1050" s="153" t="str">
        <f t="shared" si="39"/>
        <v>X</v>
      </c>
      <c r="N1050" s="153" t="s">
        <v>3902</v>
      </c>
      <c r="O1050" s="153" t="s">
        <v>1399</v>
      </c>
      <c r="P1050" s="153">
        <v>0</v>
      </c>
      <c r="Q1050" s="153"/>
      <c r="R1050" s="51"/>
      <c r="S1050" s="51"/>
      <c r="T1050" s="51"/>
    </row>
    <row r="1051" spans="1:20" ht="94.5">
      <c r="A1051" s="63"/>
      <c r="B1051" s="72"/>
      <c r="C1051" s="61" t="s">
        <v>3875</v>
      </c>
      <c r="D1051" s="72" t="s">
        <v>3903</v>
      </c>
      <c r="E1051" s="63" t="s">
        <v>270</v>
      </c>
      <c r="F1051" s="73">
        <v>154</v>
      </c>
      <c r="G1051" s="64" t="str">
        <f t="shared" si="34"/>
        <v>Đ</v>
      </c>
      <c r="H1051" s="73">
        <v>680</v>
      </c>
      <c r="I1051" s="63">
        <v>108</v>
      </c>
      <c r="J1051" s="63">
        <v>4</v>
      </c>
      <c r="K1051" s="63">
        <v>0</v>
      </c>
      <c r="L1051" s="63" t="s">
        <v>543</v>
      </c>
      <c r="M1051" s="63" t="str">
        <f t="shared" si="39"/>
        <v>X</v>
      </c>
      <c r="N1051" s="63" t="s">
        <v>3904</v>
      </c>
      <c r="O1051" s="63" t="s">
        <v>2793</v>
      </c>
      <c r="P1051" s="63">
        <v>0</v>
      </c>
      <c r="Q1051" s="63"/>
      <c r="R1051" s="51"/>
      <c r="S1051" s="51"/>
      <c r="T1051" s="51"/>
    </row>
    <row r="1052" spans="1:20" ht="110.25">
      <c r="A1052" s="153"/>
      <c r="B1052" s="154"/>
      <c r="C1052" s="155" t="s">
        <v>3875</v>
      </c>
      <c r="D1052" s="154" t="s">
        <v>3905</v>
      </c>
      <c r="E1052" s="153" t="s">
        <v>270</v>
      </c>
      <c r="F1052" s="160">
        <v>227</v>
      </c>
      <c r="G1052" s="156" t="str">
        <f t="shared" si="34"/>
        <v>Đ</v>
      </c>
      <c r="H1052" s="160">
        <v>1084</v>
      </c>
      <c r="I1052" s="153">
        <v>218</v>
      </c>
      <c r="J1052" s="153">
        <v>4</v>
      </c>
      <c r="K1052" s="153">
        <v>6</v>
      </c>
      <c r="L1052" s="153" t="s">
        <v>301</v>
      </c>
      <c r="M1052" s="153" t="str">
        <f t="shared" si="39"/>
        <v>X</v>
      </c>
      <c r="N1052" s="153" t="s">
        <v>3906</v>
      </c>
      <c r="O1052" s="153" t="s">
        <v>2640</v>
      </c>
      <c r="P1052" s="153">
        <v>0</v>
      </c>
      <c r="Q1052" s="153"/>
      <c r="R1052" s="51"/>
      <c r="S1052" s="51"/>
      <c r="T1052" s="51"/>
    </row>
    <row r="1053" spans="1:20" ht="94.5">
      <c r="A1053" s="63"/>
      <c r="B1053" s="72"/>
      <c r="C1053" s="61" t="s">
        <v>3875</v>
      </c>
      <c r="D1053" s="72" t="s">
        <v>3907</v>
      </c>
      <c r="E1053" s="63" t="s">
        <v>270</v>
      </c>
      <c r="F1053" s="73">
        <v>193</v>
      </c>
      <c r="G1053" s="64" t="str">
        <f t="shared" si="34"/>
        <v>Đ</v>
      </c>
      <c r="H1053" s="73">
        <v>868</v>
      </c>
      <c r="I1053" s="63">
        <v>159</v>
      </c>
      <c r="J1053" s="63">
        <v>4</v>
      </c>
      <c r="K1053" s="63">
        <v>2</v>
      </c>
      <c r="L1053" s="63" t="s">
        <v>460</v>
      </c>
      <c r="M1053" s="63" t="str">
        <f t="shared" si="39"/>
        <v>X</v>
      </c>
      <c r="N1053" s="63" t="s">
        <v>3908</v>
      </c>
      <c r="O1053" s="63" t="s">
        <v>2727</v>
      </c>
      <c r="P1053" s="63">
        <v>0</v>
      </c>
      <c r="Q1053" s="63"/>
      <c r="R1053" s="51"/>
      <c r="S1053" s="51"/>
      <c r="T1053" s="51"/>
    </row>
    <row r="1054" spans="1:20" ht="78.75">
      <c r="A1054" s="153"/>
      <c r="B1054" s="154"/>
      <c r="C1054" s="155" t="s">
        <v>3875</v>
      </c>
      <c r="D1054" s="154" t="s">
        <v>3909</v>
      </c>
      <c r="E1054" s="153" t="s">
        <v>265</v>
      </c>
      <c r="F1054" s="160">
        <v>90</v>
      </c>
      <c r="G1054" s="156" t="str">
        <f t="shared" si="34"/>
        <v>K</v>
      </c>
      <c r="H1054" s="160">
        <v>395</v>
      </c>
      <c r="I1054" s="153">
        <v>59</v>
      </c>
      <c r="J1054" s="153">
        <v>3</v>
      </c>
      <c r="K1054" s="153">
        <v>0</v>
      </c>
      <c r="L1054" s="153" t="s">
        <v>266</v>
      </c>
      <c r="M1054" s="153" t="str">
        <f t="shared" si="39"/>
        <v>X</v>
      </c>
      <c r="N1054" s="153" t="s">
        <v>3910</v>
      </c>
      <c r="O1054" s="153" t="s">
        <v>2647</v>
      </c>
      <c r="P1054" s="153">
        <v>0</v>
      </c>
      <c r="Q1054" s="153"/>
      <c r="R1054" s="51"/>
      <c r="S1054" s="51"/>
      <c r="T1054" s="51"/>
    </row>
    <row r="1055" spans="1:20" ht="94.5">
      <c r="A1055" s="63"/>
      <c r="B1055" s="72"/>
      <c r="C1055" s="61" t="s">
        <v>3875</v>
      </c>
      <c r="D1055" s="72" t="s">
        <v>3911</v>
      </c>
      <c r="E1055" s="63" t="s">
        <v>270</v>
      </c>
      <c r="F1055" s="73">
        <v>240</v>
      </c>
      <c r="G1055" s="64" t="str">
        <f t="shared" si="34"/>
        <v>Đ</v>
      </c>
      <c r="H1055" s="73">
        <v>946</v>
      </c>
      <c r="I1055" s="63">
        <v>39</v>
      </c>
      <c r="J1055" s="63">
        <v>8</v>
      </c>
      <c r="K1055" s="63">
        <v>2</v>
      </c>
      <c r="L1055" s="63" t="s">
        <v>460</v>
      </c>
      <c r="M1055" s="63" t="str">
        <f t="shared" si="39"/>
        <v>X</v>
      </c>
      <c r="N1055" s="63" t="s">
        <v>3912</v>
      </c>
      <c r="O1055" s="63" t="s">
        <v>990</v>
      </c>
      <c r="P1055" s="63">
        <v>0</v>
      </c>
      <c r="Q1055" s="63"/>
      <c r="R1055" s="51"/>
      <c r="S1055" s="51"/>
      <c r="T1055" s="51"/>
    </row>
    <row r="1056" spans="1:20" ht="78.75">
      <c r="A1056" s="153"/>
      <c r="B1056" s="154"/>
      <c r="C1056" s="155" t="s">
        <v>3875</v>
      </c>
      <c r="D1056" s="154" t="s">
        <v>2664</v>
      </c>
      <c r="E1056" s="153" t="s">
        <v>270</v>
      </c>
      <c r="F1056" s="160">
        <v>179</v>
      </c>
      <c r="G1056" s="156" t="str">
        <f t="shared" si="34"/>
        <v>Đ</v>
      </c>
      <c r="H1056" s="160">
        <v>721</v>
      </c>
      <c r="I1056" s="153">
        <v>133</v>
      </c>
      <c r="J1056" s="153">
        <v>7</v>
      </c>
      <c r="K1056" s="153">
        <v>2</v>
      </c>
      <c r="L1056" s="153" t="s">
        <v>543</v>
      </c>
      <c r="M1056" s="153" t="str">
        <f t="shared" si="39"/>
        <v>X</v>
      </c>
      <c r="N1056" s="153" t="s">
        <v>3913</v>
      </c>
      <c r="O1056" s="153" t="s">
        <v>689</v>
      </c>
      <c r="P1056" s="153">
        <v>0</v>
      </c>
      <c r="Q1056" s="153"/>
      <c r="R1056" s="51"/>
      <c r="S1056" s="51"/>
      <c r="T1056" s="51"/>
    </row>
    <row r="1057" spans="1:20" ht="78.75">
      <c r="A1057" s="63"/>
      <c r="B1057" s="72"/>
      <c r="C1057" s="61" t="s">
        <v>3875</v>
      </c>
      <c r="D1057" s="72" t="s">
        <v>3914</v>
      </c>
      <c r="E1057" s="63" t="s">
        <v>300</v>
      </c>
      <c r="F1057" s="73">
        <v>57</v>
      </c>
      <c r="G1057" s="64" t="str">
        <f t="shared" si="34"/>
        <v>K</v>
      </c>
      <c r="H1057" s="73">
        <v>209</v>
      </c>
      <c r="I1057" s="63">
        <v>40</v>
      </c>
      <c r="J1057" s="63">
        <v>4</v>
      </c>
      <c r="K1057" s="63">
        <v>2</v>
      </c>
      <c r="L1057" s="63" t="s">
        <v>351</v>
      </c>
      <c r="M1057" s="63" t="str">
        <f t="shared" si="39"/>
        <v>X</v>
      </c>
      <c r="N1057" s="63" t="s">
        <v>3915</v>
      </c>
      <c r="O1057" s="63" t="s">
        <v>2603</v>
      </c>
      <c r="P1057" s="63">
        <v>0</v>
      </c>
      <c r="Q1057" s="63"/>
      <c r="R1057" s="51"/>
      <c r="S1057" s="51"/>
      <c r="T1057" s="51"/>
    </row>
    <row r="1058" spans="1:20" ht="94.5">
      <c r="A1058" s="153"/>
      <c r="B1058" s="154"/>
      <c r="C1058" s="155" t="s">
        <v>3875</v>
      </c>
      <c r="D1058" s="154" t="s">
        <v>3916</v>
      </c>
      <c r="E1058" s="153" t="s">
        <v>300</v>
      </c>
      <c r="F1058" s="160">
        <v>64</v>
      </c>
      <c r="G1058" s="156" t="str">
        <f t="shared" si="34"/>
        <v>K</v>
      </c>
      <c r="H1058" s="160">
        <v>237</v>
      </c>
      <c r="I1058" s="153">
        <v>45</v>
      </c>
      <c r="J1058" s="153">
        <v>8</v>
      </c>
      <c r="K1058" s="153">
        <v>3</v>
      </c>
      <c r="L1058" s="153" t="s">
        <v>351</v>
      </c>
      <c r="M1058" s="153" t="str">
        <f t="shared" si="39"/>
        <v>X</v>
      </c>
      <c r="N1058" s="153" t="s">
        <v>3917</v>
      </c>
      <c r="O1058" s="153" t="s">
        <v>2683</v>
      </c>
      <c r="P1058" s="153" t="s">
        <v>1663</v>
      </c>
      <c r="Q1058" s="153"/>
      <c r="R1058" s="51"/>
      <c r="S1058" s="51"/>
      <c r="T1058" s="51"/>
    </row>
    <row r="1059" spans="1:20" ht="78.75">
      <c r="A1059" s="63"/>
      <c r="B1059" s="72"/>
      <c r="C1059" s="61" t="s">
        <v>3875</v>
      </c>
      <c r="D1059" s="72" t="s">
        <v>3918</v>
      </c>
      <c r="E1059" s="63" t="s">
        <v>270</v>
      </c>
      <c r="F1059" s="73">
        <v>146</v>
      </c>
      <c r="G1059" s="64" t="str">
        <f t="shared" si="34"/>
        <v>K</v>
      </c>
      <c r="H1059" s="73">
        <v>631</v>
      </c>
      <c r="I1059" s="63">
        <v>81</v>
      </c>
      <c r="J1059" s="63">
        <v>3</v>
      </c>
      <c r="K1059" s="63">
        <v>2</v>
      </c>
      <c r="L1059" s="63" t="s">
        <v>266</v>
      </c>
      <c r="M1059" s="63" t="str">
        <f t="shared" si="39"/>
        <v>X</v>
      </c>
      <c r="N1059" s="63" t="s">
        <v>3919</v>
      </c>
      <c r="O1059" s="63" t="s">
        <v>3920</v>
      </c>
      <c r="P1059" s="63">
        <v>0</v>
      </c>
      <c r="Q1059" s="63"/>
      <c r="R1059" s="51"/>
      <c r="S1059" s="51"/>
      <c r="T1059" s="51"/>
    </row>
    <row r="1060" spans="1:20" ht="47.25">
      <c r="A1060" s="162">
        <f t="shared" ref="A1060:A1069" si="41">IF(LEN(B1060)=0,"",SUBTOTAL(3,$B$3:B1060))</f>
        <v>34</v>
      </c>
      <c r="B1060" s="163" t="s">
        <v>3921</v>
      </c>
      <c r="C1060" s="155" t="s">
        <v>3921</v>
      </c>
      <c r="D1060" s="154" t="s">
        <v>3922</v>
      </c>
      <c r="E1060" s="153" t="s">
        <v>300</v>
      </c>
      <c r="F1060" s="152">
        <v>39</v>
      </c>
      <c r="G1060" s="156" t="str">
        <f t="shared" si="34"/>
        <v>K</v>
      </c>
      <c r="H1060" s="152">
        <v>169</v>
      </c>
      <c r="I1060" s="157">
        <v>39</v>
      </c>
      <c r="J1060" s="157">
        <v>30</v>
      </c>
      <c r="K1060" s="157">
        <v>3</v>
      </c>
      <c r="L1060" s="157" t="s">
        <v>290</v>
      </c>
      <c r="M1060" s="153" t="str">
        <f t="shared" si="39"/>
        <v>C</v>
      </c>
      <c r="N1060" s="173" t="s">
        <v>3923</v>
      </c>
      <c r="O1060" s="173" t="s">
        <v>3924</v>
      </c>
      <c r="P1060" s="157" t="s">
        <v>1663</v>
      </c>
      <c r="Q1060" s="153"/>
      <c r="R1060" s="51"/>
      <c r="S1060" s="51"/>
      <c r="T1060" s="51"/>
    </row>
    <row r="1061" spans="1:20" ht="63">
      <c r="A1061" s="63" t="str">
        <f t="shared" si="41"/>
        <v/>
      </c>
      <c r="B1061" s="72"/>
      <c r="C1061" s="61" t="s">
        <v>3921</v>
      </c>
      <c r="D1061" s="72" t="s">
        <v>3925</v>
      </c>
      <c r="E1061" s="63" t="s">
        <v>300</v>
      </c>
      <c r="F1061" s="90">
        <v>55</v>
      </c>
      <c r="G1061" s="64" t="str">
        <f t="shared" si="34"/>
        <v>K</v>
      </c>
      <c r="H1061" s="90">
        <v>278</v>
      </c>
      <c r="I1061" s="91">
        <v>55</v>
      </c>
      <c r="J1061" s="91">
        <v>9</v>
      </c>
      <c r="K1061" s="91">
        <v>4</v>
      </c>
      <c r="L1061" s="91" t="s">
        <v>290</v>
      </c>
      <c r="M1061" s="63" t="str">
        <f t="shared" si="39"/>
        <v>C</v>
      </c>
      <c r="N1061" s="87" t="s">
        <v>3926</v>
      </c>
      <c r="O1061" s="87">
        <v>18</v>
      </c>
      <c r="P1061" s="91" t="s">
        <v>1663</v>
      </c>
      <c r="Q1061" s="63"/>
      <c r="R1061" s="51"/>
      <c r="S1061" s="51"/>
      <c r="T1061" s="51"/>
    </row>
    <row r="1062" spans="1:20" ht="31.5">
      <c r="A1062" s="153" t="str">
        <f t="shared" si="41"/>
        <v/>
      </c>
      <c r="B1062" s="154"/>
      <c r="C1062" s="155" t="s">
        <v>3921</v>
      </c>
      <c r="D1062" s="154" t="s">
        <v>3927</v>
      </c>
      <c r="E1062" s="153" t="s">
        <v>300</v>
      </c>
      <c r="F1062" s="152">
        <v>45</v>
      </c>
      <c r="G1062" s="156" t="str">
        <f t="shared" si="34"/>
        <v>K</v>
      </c>
      <c r="H1062" s="152">
        <v>205</v>
      </c>
      <c r="I1062" s="157">
        <v>45</v>
      </c>
      <c r="J1062" s="157">
        <v>41</v>
      </c>
      <c r="K1062" s="157">
        <v>2</v>
      </c>
      <c r="L1062" s="157" t="s">
        <v>290</v>
      </c>
      <c r="M1062" s="153" t="str">
        <f t="shared" si="39"/>
        <v>C</v>
      </c>
      <c r="N1062" s="173" t="s">
        <v>3928</v>
      </c>
      <c r="O1062" s="173" t="s">
        <v>3929</v>
      </c>
      <c r="P1062" s="157" t="s">
        <v>1663</v>
      </c>
      <c r="Q1062" s="153"/>
      <c r="R1062" s="51"/>
      <c r="S1062" s="51"/>
      <c r="T1062" s="51"/>
    </row>
    <row r="1063" spans="1:20" ht="47.25">
      <c r="A1063" s="63" t="str">
        <f t="shared" si="41"/>
        <v/>
      </c>
      <c r="B1063" s="72"/>
      <c r="C1063" s="61" t="s">
        <v>3921</v>
      </c>
      <c r="D1063" s="72" t="s">
        <v>3930</v>
      </c>
      <c r="E1063" s="63" t="s">
        <v>300</v>
      </c>
      <c r="F1063" s="90">
        <v>42</v>
      </c>
      <c r="G1063" s="64" t="str">
        <f t="shared" si="34"/>
        <v>K</v>
      </c>
      <c r="H1063" s="90">
        <v>190</v>
      </c>
      <c r="I1063" s="91">
        <v>42</v>
      </c>
      <c r="J1063" s="91">
        <v>37</v>
      </c>
      <c r="K1063" s="91">
        <v>1</v>
      </c>
      <c r="L1063" s="91" t="s">
        <v>367</v>
      </c>
      <c r="M1063" s="63" t="str">
        <f t="shared" si="39"/>
        <v>T</v>
      </c>
      <c r="N1063" s="87" t="s">
        <v>3931</v>
      </c>
      <c r="O1063" s="87" t="s">
        <v>3932</v>
      </c>
      <c r="P1063" s="91" t="s">
        <v>1663</v>
      </c>
      <c r="Q1063" s="63"/>
      <c r="R1063" s="51"/>
      <c r="S1063" s="51"/>
      <c r="T1063" s="51"/>
    </row>
    <row r="1064" spans="1:20" ht="31.5">
      <c r="A1064" s="153" t="str">
        <f t="shared" si="41"/>
        <v/>
      </c>
      <c r="B1064" s="154"/>
      <c r="C1064" s="155" t="s">
        <v>3921</v>
      </c>
      <c r="D1064" s="154" t="s">
        <v>3933</v>
      </c>
      <c r="E1064" s="153" t="s">
        <v>300</v>
      </c>
      <c r="F1064" s="152">
        <v>62</v>
      </c>
      <c r="G1064" s="156" t="str">
        <f t="shared" si="34"/>
        <v>K</v>
      </c>
      <c r="H1064" s="152">
        <v>287</v>
      </c>
      <c r="I1064" s="157">
        <v>62</v>
      </c>
      <c r="J1064" s="157">
        <v>41</v>
      </c>
      <c r="K1064" s="157">
        <v>5</v>
      </c>
      <c r="L1064" s="157" t="s">
        <v>367</v>
      </c>
      <c r="M1064" s="153" t="str">
        <f t="shared" si="39"/>
        <v>T</v>
      </c>
      <c r="N1064" s="173" t="s">
        <v>3934</v>
      </c>
      <c r="O1064" s="173" t="s">
        <v>3935</v>
      </c>
      <c r="P1064" s="157" t="s">
        <v>1663</v>
      </c>
      <c r="Q1064" s="153"/>
      <c r="R1064" s="51"/>
      <c r="S1064" s="51"/>
      <c r="T1064" s="51"/>
    </row>
    <row r="1065" spans="1:20" ht="31.5">
      <c r="A1065" s="63" t="str">
        <f t="shared" si="41"/>
        <v/>
      </c>
      <c r="B1065" s="72"/>
      <c r="C1065" s="61" t="s">
        <v>3921</v>
      </c>
      <c r="D1065" s="72" t="s">
        <v>2262</v>
      </c>
      <c r="E1065" s="63" t="s">
        <v>300</v>
      </c>
      <c r="F1065" s="90">
        <v>49</v>
      </c>
      <c r="G1065" s="64" t="str">
        <f t="shared" si="34"/>
        <v>K</v>
      </c>
      <c r="H1065" s="90">
        <v>216</v>
      </c>
      <c r="I1065" s="91">
        <v>47</v>
      </c>
      <c r="J1065" s="91">
        <v>16</v>
      </c>
      <c r="K1065" s="91">
        <v>8</v>
      </c>
      <c r="L1065" s="91" t="s">
        <v>367</v>
      </c>
      <c r="M1065" s="63" t="str">
        <f t="shared" si="39"/>
        <v>T</v>
      </c>
      <c r="N1065" s="87" t="s">
        <v>3694</v>
      </c>
      <c r="O1065" s="87" t="s">
        <v>3936</v>
      </c>
      <c r="P1065" s="91" t="s">
        <v>1663</v>
      </c>
      <c r="Q1065" s="63"/>
      <c r="R1065" s="51"/>
      <c r="S1065" s="51"/>
      <c r="T1065" s="51"/>
    </row>
    <row r="1066" spans="1:20" ht="31.5">
      <c r="A1066" s="153" t="str">
        <f t="shared" si="41"/>
        <v/>
      </c>
      <c r="B1066" s="154"/>
      <c r="C1066" s="155" t="s">
        <v>3921</v>
      </c>
      <c r="D1066" s="154" t="s">
        <v>2002</v>
      </c>
      <c r="E1066" s="153" t="s">
        <v>300</v>
      </c>
      <c r="F1066" s="152">
        <v>37</v>
      </c>
      <c r="G1066" s="156" t="str">
        <f t="shared" si="34"/>
        <v>K</v>
      </c>
      <c r="H1066" s="152">
        <v>152</v>
      </c>
      <c r="I1066" s="157">
        <v>37</v>
      </c>
      <c r="J1066" s="157">
        <v>36</v>
      </c>
      <c r="K1066" s="157">
        <v>1</v>
      </c>
      <c r="L1066" s="157" t="s">
        <v>367</v>
      </c>
      <c r="M1066" s="153" t="str">
        <f t="shared" si="39"/>
        <v>T</v>
      </c>
      <c r="N1066" s="173" t="s">
        <v>3937</v>
      </c>
      <c r="O1066" s="173" t="s">
        <v>3938</v>
      </c>
      <c r="P1066" s="157" t="s">
        <v>1663</v>
      </c>
      <c r="Q1066" s="153"/>
      <c r="R1066" s="51"/>
      <c r="S1066" s="51"/>
      <c r="T1066" s="51"/>
    </row>
    <row r="1067" spans="1:20" ht="31.5">
      <c r="A1067" s="63" t="str">
        <f t="shared" si="41"/>
        <v/>
      </c>
      <c r="B1067" s="72"/>
      <c r="C1067" s="61" t="s">
        <v>3921</v>
      </c>
      <c r="D1067" s="161" t="s">
        <v>3939</v>
      </c>
      <c r="E1067" s="63" t="s">
        <v>300</v>
      </c>
      <c r="F1067" s="90">
        <v>32</v>
      </c>
      <c r="G1067" s="64" t="str">
        <f t="shared" si="34"/>
        <v>K</v>
      </c>
      <c r="H1067" s="90">
        <v>129</v>
      </c>
      <c r="I1067" s="91">
        <v>30</v>
      </c>
      <c r="J1067" s="91">
        <v>5</v>
      </c>
      <c r="K1067" s="91">
        <v>4</v>
      </c>
      <c r="L1067" s="91" t="s">
        <v>290</v>
      </c>
      <c r="M1067" s="63" t="str">
        <f t="shared" si="39"/>
        <v>C</v>
      </c>
      <c r="N1067" s="87" t="s">
        <v>3940</v>
      </c>
      <c r="O1067" s="87" t="s">
        <v>3941</v>
      </c>
      <c r="P1067" s="91" t="s">
        <v>1663</v>
      </c>
      <c r="Q1067" s="63" t="s">
        <v>3942</v>
      </c>
      <c r="R1067" s="51"/>
      <c r="S1067" s="51"/>
      <c r="T1067" s="51"/>
    </row>
    <row r="1068" spans="1:20" ht="31.5">
      <c r="A1068" s="153" t="str">
        <f t="shared" si="41"/>
        <v/>
      </c>
      <c r="B1068" s="154"/>
      <c r="C1068" s="155" t="s">
        <v>3921</v>
      </c>
      <c r="D1068" s="154" t="s">
        <v>3943</v>
      </c>
      <c r="E1068" s="153" t="s">
        <v>300</v>
      </c>
      <c r="F1068" s="152">
        <v>48</v>
      </c>
      <c r="G1068" s="156" t="str">
        <f t="shared" si="34"/>
        <v>K</v>
      </c>
      <c r="H1068" s="152">
        <v>186</v>
      </c>
      <c r="I1068" s="157">
        <v>47</v>
      </c>
      <c r="J1068" s="157">
        <v>18</v>
      </c>
      <c r="K1068" s="157">
        <v>25</v>
      </c>
      <c r="L1068" s="157" t="s">
        <v>367</v>
      </c>
      <c r="M1068" s="153" t="str">
        <f t="shared" si="39"/>
        <v>T</v>
      </c>
      <c r="N1068" s="173" t="s">
        <v>3944</v>
      </c>
      <c r="O1068" s="173" t="s">
        <v>3945</v>
      </c>
      <c r="P1068" s="157" t="s">
        <v>1663</v>
      </c>
      <c r="Q1068" s="153"/>
      <c r="R1068" s="51"/>
      <c r="S1068" s="51"/>
      <c r="T1068" s="51"/>
    </row>
    <row r="1069" spans="1:20" ht="31.5">
      <c r="A1069" s="63" t="str">
        <f t="shared" si="41"/>
        <v/>
      </c>
      <c r="B1069" s="72"/>
      <c r="C1069" s="61" t="s">
        <v>3921</v>
      </c>
      <c r="D1069" s="72" t="s">
        <v>3946</v>
      </c>
      <c r="E1069" s="63" t="s">
        <v>300</v>
      </c>
      <c r="F1069" s="90">
        <v>36</v>
      </c>
      <c r="G1069" s="64" t="str">
        <f t="shared" si="34"/>
        <v>K</v>
      </c>
      <c r="H1069" s="90">
        <v>155</v>
      </c>
      <c r="I1069" s="91">
        <v>36</v>
      </c>
      <c r="J1069" s="91">
        <v>35</v>
      </c>
      <c r="K1069" s="91">
        <v>0</v>
      </c>
      <c r="L1069" s="91" t="s">
        <v>290</v>
      </c>
      <c r="M1069" s="63" t="str">
        <f t="shared" si="39"/>
        <v>C</v>
      </c>
      <c r="N1069" s="87" t="s">
        <v>3947</v>
      </c>
      <c r="O1069" s="87" t="s">
        <v>3948</v>
      </c>
      <c r="P1069" s="91" t="s">
        <v>1663</v>
      </c>
      <c r="Q1069" s="63"/>
      <c r="R1069" s="51"/>
      <c r="S1069" s="51"/>
      <c r="T1069" s="51"/>
    </row>
    <row r="1070" spans="1:20" ht="31.5">
      <c r="A1070" s="153"/>
      <c r="B1070" s="154"/>
      <c r="C1070" s="155" t="s">
        <v>3921</v>
      </c>
      <c r="D1070" s="154" t="s">
        <v>3949</v>
      </c>
      <c r="E1070" s="153" t="s">
        <v>300</v>
      </c>
      <c r="F1070" s="152">
        <v>31</v>
      </c>
      <c r="G1070" s="156" t="str">
        <f t="shared" si="34"/>
        <v>K</v>
      </c>
      <c r="H1070" s="152">
        <v>139</v>
      </c>
      <c r="I1070" s="157">
        <v>29</v>
      </c>
      <c r="J1070" s="157">
        <v>17</v>
      </c>
      <c r="K1070" s="157">
        <v>13</v>
      </c>
      <c r="L1070" s="157" t="s">
        <v>367</v>
      </c>
      <c r="M1070" s="153" t="str">
        <f t="shared" si="39"/>
        <v>T</v>
      </c>
      <c r="N1070" s="173" t="s">
        <v>3950</v>
      </c>
      <c r="O1070" s="173" t="s">
        <v>3951</v>
      </c>
      <c r="P1070" s="157" t="s">
        <v>1663</v>
      </c>
      <c r="Q1070" s="153"/>
      <c r="R1070" s="51"/>
      <c r="S1070" s="51"/>
      <c r="T1070" s="51"/>
    </row>
    <row r="1071" spans="1:20" ht="47.25">
      <c r="A1071" s="63"/>
      <c r="B1071" s="72"/>
      <c r="C1071" s="61" t="s">
        <v>3921</v>
      </c>
      <c r="D1071" s="72" t="s">
        <v>3952</v>
      </c>
      <c r="E1071" s="63" t="s">
        <v>300</v>
      </c>
      <c r="F1071" s="90">
        <v>54</v>
      </c>
      <c r="G1071" s="64" t="str">
        <f t="shared" si="34"/>
        <v>K</v>
      </c>
      <c r="H1071" s="90">
        <v>219</v>
      </c>
      <c r="I1071" s="91">
        <v>54</v>
      </c>
      <c r="J1071" s="91">
        <v>7</v>
      </c>
      <c r="K1071" s="91">
        <v>14</v>
      </c>
      <c r="L1071" s="91" t="s">
        <v>367</v>
      </c>
      <c r="M1071" s="63" t="str">
        <f t="shared" si="39"/>
        <v>T</v>
      </c>
      <c r="N1071" s="87" t="s">
        <v>3953</v>
      </c>
      <c r="O1071" s="87">
        <v>13</v>
      </c>
      <c r="P1071" s="91" t="s">
        <v>1663</v>
      </c>
      <c r="Q1071" s="63"/>
      <c r="R1071" s="51"/>
      <c r="S1071" s="51"/>
      <c r="T1071" s="51"/>
    </row>
    <row r="1072" spans="1:20" ht="63">
      <c r="A1072" s="153"/>
      <c r="B1072" s="154"/>
      <c r="C1072" s="155" t="s">
        <v>3921</v>
      </c>
      <c r="D1072" s="154" t="s">
        <v>3954</v>
      </c>
      <c r="E1072" s="153" t="s">
        <v>300</v>
      </c>
      <c r="F1072" s="152">
        <v>41</v>
      </c>
      <c r="G1072" s="156" t="str">
        <f t="shared" si="34"/>
        <v>K</v>
      </c>
      <c r="H1072" s="152">
        <v>203</v>
      </c>
      <c r="I1072" s="157">
        <v>41</v>
      </c>
      <c r="J1072" s="157">
        <v>11</v>
      </c>
      <c r="K1072" s="157">
        <v>3</v>
      </c>
      <c r="L1072" s="157" t="s">
        <v>274</v>
      </c>
      <c r="M1072" s="153" t="str">
        <f t="shared" si="39"/>
        <v>X</v>
      </c>
      <c r="N1072" s="173" t="s">
        <v>3955</v>
      </c>
      <c r="O1072" s="173">
        <v>13</v>
      </c>
      <c r="P1072" s="157">
        <v>0</v>
      </c>
      <c r="Q1072" s="153"/>
      <c r="R1072" s="51"/>
      <c r="S1072" s="51"/>
      <c r="T1072" s="51"/>
    </row>
    <row r="1073" spans="1:20" ht="47.25">
      <c r="A1073" s="63"/>
      <c r="B1073" s="72"/>
      <c r="C1073" s="61" t="s">
        <v>3921</v>
      </c>
      <c r="D1073" s="72" t="s">
        <v>3956</v>
      </c>
      <c r="E1073" s="63" t="s">
        <v>300</v>
      </c>
      <c r="F1073" s="90">
        <v>58</v>
      </c>
      <c r="G1073" s="64" t="str">
        <f t="shared" si="34"/>
        <v>K</v>
      </c>
      <c r="H1073" s="90">
        <v>261</v>
      </c>
      <c r="I1073" s="91">
        <v>57</v>
      </c>
      <c r="J1073" s="91">
        <v>1</v>
      </c>
      <c r="K1073" s="91">
        <v>8</v>
      </c>
      <c r="L1073" s="91" t="s">
        <v>367</v>
      </c>
      <c r="M1073" s="63" t="str">
        <f t="shared" si="39"/>
        <v>T</v>
      </c>
      <c r="N1073" s="87" t="s">
        <v>3957</v>
      </c>
      <c r="O1073" s="87">
        <v>13</v>
      </c>
      <c r="P1073" s="91">
        <v>0</v>
      </c>
      <c r="Q1073" s="63"/>
      <c r="R1073" s="51"/>
      <c r="S1073" s="51"/>
      <c r="T1073" s="51"/>
    </row>
    <row r="1074" spans="1:20" ht="63">
      <c r="A1074" s="153"/>
      <c r="B1074" s="154"/>
      <c r="C1074" s="155" t="s">
        <v>3921</v>
      </c>
      <c r="D1074" s="154" t="s">
        <v>3226</v>
      </c>
      <c r="E1074" s="153" t="s">
        <v>300</v>
      </c>
      <c r="F1074" s="152">
        <v>78</v>
      </c>
      <c r="G1074" s="156" t="str">
        <f t="shared" si="34"/>
        <v>K</v>
      </c>
      <c r="H1074" s="152">
        <v>316</v>
      </c>
      <c r="I1074" s="157">
        <v>76</v>
      </c>
      <c r="J1074" s="157">
        <v>10</v>
      </c>
      <c r="K1074" s="157">
        <v>14</v>
      </c>
      <c r="L1074" s="157" t="s">
        <v>367</v>
      </c>
      <c r="M1074" s="153" t="str">
        <f t="shared" si="39"/>
        <v>T</v>
      </c>
      <c r="N1074" s="173" t="s">
        <v>3958</v>
      </c>
      <c r="O1074" s="173">
        <v>7</v>
      </c>
      <c r="P1074" s="157">
        <v>0</v>
      </c>
      <c r="Q1074" s="153"/>
      <c r="R1074" s="51"/>
      <c r="S1074" s="51"/>
      <c r="T1074" s="51"/>
    </row>
    <row r="1075" spans="1:20" ht="47.25">
      <c r="A1075" s="63"/>
      <c r="B1075" s="72"/>
      <c r="C1075" s="61" t="s">
        <v>3921</v>
      </c>
      <c r="D1075" s="72" t="s">
        <v>3959</v>
      </c>
      <c r="E1075" s="63" t="s">
        <v>300</v>
      </c>
      <c r="F1075" s="90">
        <v>51</v>
      </c>
      <c r="G1075" s="64" t="str">
        <f t="shared" si="34"/>
        <v>K</v>
      </c>
      <c r="H1075" s="90">
        <v>200</v>
      </c>
      <c r="I1075" s="91">
        <v>49</v>
      </c>
      <c r="J1075" s="91">
        <v>5</v>
      </c>
      <c r="K1075" s="91">
        <v>11</v>
      </c>
      <c r="L1075" s="91" t="s">
        <v>367</v>
      </c>
      <c r="M1075" s="63" t="str">
        <f t="shared" si="39"/>
        <v>T</v>
      </c>
      <c r="N1075" s="87" t="s">
        <v>3960</v>
      </c>
      <c r="O1075" s="87">
        <v>8</v>
      </c>
      <c r="P1075" s="91">
        <v>0</v>
      </c>
      <c r="Q1075" s="63"/>
      <c r="R1075" s="51"/>
      <c r="S1075" s="51"/>
      <c r="T1075" s="51"/>
    </row>
    <row r="1076" spans="1:20" ht="47.25">
      <c r="A1076" s="153"/>
      <c r="B1076" s="154"/>
      <c r="C1076" s="155" t="s">
        <v>3921</v>
      </c>
      <c r="D1076" s="154" t="s">
        <v>3961</v>
      </c>
      <c r="E1076" s="153" t="s">
        <v>300</v>
      </c>
      <c r="F1076" s="152">
        <v>96</v>
      </c>
      <c r="G1076" s="156" t="str">
        <f t="shared" si="34"/>
        <v>K</v>
      </c>
      <c r="H1076" s="152">
        <v>340</v>
      </c>
      <c r="I1076" s="157">
        <v>92</v>
      </c>
      <c r="J1076" s="157">
        <v>19</v>
      </c>
      <c r="K1076" s="157">
        <v>31</v>
      </c>
      <c r="L1076" s="157" t="s">
        <v>367</v>
      </c>
      <c r="M1076" s="153" t="str">
        <f t="shared" si="39"/>
        <v>T</v>
      </c>
      <c r="N1076" s="173" t="s">
        <v>3962</v>
      </c>
      <c r="O1076" s="173">
        <v>20</v>
      </c>
      <c r="P1076" s="157" t="s">
        <v>1663</v>
      </c>
      <c r="Q1076" s="153"/>
      <c r="R1076" s="51"/>
      <c r="S1076" s="51"/>
      <c r="T1076" s="51"/>
    </row>
    <row r="1077" spans="1:20" ht="47.25">
      <c r="A1077" s="63"/>
      <c r="B1077" s="72"/>
      <c r="C1077" s="61" t="s">
        <v>3921</v>
      </c>
      <c r="D1077" s="72" t="s">
        <v>3963</v>
      </c>
      <c r="E1077" s="63" t="s">
        <v>300</v>
      </c>
      <c r="F1077" s="90">
        <v>86</v>
      </c>
      <c r="G1077" s="64" t="str">
        <f t="shared" si="34"/>
        <v>K</v>
      </c>
      <c r="H1077" s="90">
        <v>362</v>
      </c>
      <c r="I1077" s="91">
        <v>84</v>
      </c>
      <c r="J1077" s="91">
        <v>8</v>
      </c>
      <c r="K1077" s="91">
        <v>15</v>
      </c>
      <c r="L1077" s="91" t="s">
        <v>367</v>
      </c>
      <c r="M1077" s="63" t="str">
        <f t="shared" si="39"/>
        <v>T</v>
      </c>
      <c r="N1077" s="87" t="s">
        <v>3964</v>
      </c>
      <c r="O1077" s="87">
        <v>13</v>
      </c>
      <c r="P1077" s="91">
        <v>0</v>
      </c>
      <c r="Q1077" s="63"/>
      <c r="R1077" s="51"/>
      <c r="S1077" s="51"/>
      <c r="T1077" s="51"/>
    </row>
    <row r="1078" spans="1:20" ht="47.25">
      <c r="A1078" s="153"/>
      <c r="B1078" s="154"/>
      <c r="C1078" s="155" t="s">
        <v>3921</v>
      </c>
      <c r="D1078" s="154" t="s">
        <v>3965</v>
      </c>
      <c r="E1078" s="153" t="s">
        <v>300</v>
      </c>
      <c r="F1078" s="152">
        <v>73</v>
      </c>
      <c r="G1078" s="156" t="str">
        <f t="shared" si="34"/>
        <v>K</v>
      </c>
      <c r="H1078" s="152">
        <v>303</v>
      </c>
      <c r="I1078" s="157">
        <v>72</v>
      </c>
      <c r="J1078" s="157">
        <v>12</v>
      </c>
      <c r="K1078" s="157">
        <v>15</v>
      </c>
      <c r="L1078" s="157" t="s">
        <v>367</v>
      </c>
      <c r="M1078" s="153" t="str">
        <f t="shared" si="39"/>
        <v>T</v>
      </c>
      <c r="N1078" s="173" t="s">
        <v>3966</v>
      </c>
      <c r="O1078" s="173" t="s">
        <v>3967</v>
      </c>
      <c r="P1078" s="157" t="s">
        <v>1663</v>
      </c>
      <c r="Q1078" s="153"/>
      <c r="R1078" s="51"/>
      <c r="S1078" s="51"/>
      <c r="T1078" s="51"/>
    </row>
    <row r="1079" spans="1:20" ht="78.75">
      <c r="A1079" s="63"/>
      <c r="B1079" s="72"/>
      <c r="C1079" s="61" t="s">
        <v>3921</v>
      </c>
      <c r="D1079" s="72" t="s">
        <v>3968</v>
      </c>
      <c r="E1079" s="63" t="s">
        <v>265</v>
      </c>
      <c r="F1079" s="90">
        <v>162</v>
      </c>
      <c r="G1079" s="64" t="str">
        <f t="shared" si="34"/>
        <v>Đ</v>
      </c>
      <c r="H1079" s="90">
        <v>540</v>
      </c>
      <c r="I1079" s="91">
        <v>145</v>
      </c>
      <c r="J1079" s="91">
        <v>2</v>
      </c>
      <c r="K1079" s="91">
        <v>0</v>
      </c>
      <c r="L1079" s="91" t="s">
        <v>460</v>
      </c>
      <c r="M1079" s="63" t="str">
        <f t="shared" si="39"/>
        <v>X</v>
      </c>
      <c r="N1079" s="87" t="s">
        <v>3969</v>
      </c>
      <c r="O1079" s="87">
        <v>4</v>
      </c>
      <c r="P1079" s="91">
        <v>0</v>
      </c>
      <c r="Q1079" s="63"/>
      <c r="R1079" s="51"/>
      <c r="S1079" s="51"/>
      <c r="T1079" s="51"/>
    </row>
    <row r="1080" spans="1:20" ht="63">
      <c r="A1080" s="153"/>
      <c r="B1080" s="154"/>
      <c r="C1080" s="155" t="s">
        <v>3921</v>
      </c>
      <c r="D1080" s="154" t="s">
        <v>3970</v>
      </c>
      <c r="E1080" s="153" t="s">
        <v>265</v>
      </c>
      <c r="F1080" s="152">
        <v>152</v>
      </c>
      <c r="G1080" s="156" t="str">
        <f t="shared" si="34"/>
        <v>Đ</v>
      </c>
      <c r="H1080" s="152">
        <v>599</v>
      </c>
      <c r="I1080" s="157">
        <v>149</v>
      </c>
      <c r="J1080" s="157">
        <v>18</v>
      </c>
      <c r="K1080" s="157">
        <v>18</v>
      </c>
      <c r="L1080" s="157" t="s">
        <v>274</v>
      </c>
      <c r="M1080" s="153" t="str">
        <f t="shared" si="39"/>
        <v>X</v>
      </c>
      <c r="N1080" s="173" t="s">
        <v>3971</v>
      </c>
      <c r="O1080" s="173" t="s">
        <v>3972</v>
      </c>
      <c r="P1080" s="157">
        <v>0</v>
      </c>
      <c r="Q1080" s="153"/>
      <c r="R1080" s="51"/>
      <c r="S1080" s="51"/>
      <c r="T1080" s="51"/>
    </row>
    <row r="1081" spans="1:20" ht="78.75">
      <c r="A1081" s="63"/>
      <c r="B1081" s="72"/>
      <c r="C1081" s="61" t="s">
        <v>3921</v>
      </c>
      <c r="D1081" s="72" t="s">
        <v>3973</v>
      </c>
      <c r="E1081" s="63" t="s">
        <v>300</v>
      </c>
      <c r="F1081" s="90">
        <v>150</v>
      </c>
      <c r="G1081" s="64" t="str">
        <f t="shared" si="34"/>
        <v>Đ</v>
      </c>
      <c r="H1081" s="90">
        <v>531</v>
      </c>
      <c r="I1081" s="91">
        <v>121</v>
      </c>
      <c r="J1081" s="91">
        <v>0</v>
      </c>
      <c r="K1081" s="91">
        <v>0</v>
      </c>
      <c r="L1081" s="91" t="s">
        <v>290</v>
      </c>
      <c r="M1081" s="63" t="str">
        <f t="shared" si="39"/>
        <v>C</v>
      </c>
      <c r="N1081" s="87" t="s">
        <v>3974</v>
      </c>
      <c r="O1081" s="87">
        <v>3</v>
      </c>
      <c r="P1081" s="91">
        <v>0</v>
      </c>
      <c r="Q1081" s="63"/>
      <c r="R1081" s="51"/>
      <c r="S1081" s="51"/>
      <c r="T1081" s="51"/>
    </row>
    <row r="1082" spans="1:20" ht="78.75">
      <c r="A1082" s="153"/>
      <c r="B1082" s="154"/>
      <c r="C1082" s="155" t="s">
        <v>3921</v>
      </c>
      <c r="D1082" s="154" t="s">
        <v>3975</v>
      </c>
      <c r="E1082" s="153" t="s">
        <v>300</v>
      </c>
      <c r="F1082" s="152">
        <v>154</v>
      </c>
      <c r="G1082" s="156" t="str">
        <f t="shared" si="34"/>
        <v>Đ</v>
      </c>
      <c r="H1082" s="152">
        <v>595</v>
      </c>
      <c r="I1082" s="157">
        <v>110</v>
      </c>
      <c r="J1082" s="157">
        <v>4</v>
      </c>
      <c r="K1082" s="157">
        <v>0</v>
      </c>
      <c r="L1082" s="157" t="s">
        <v>767</v>
      </c>
      <c r="M1082" s="153" t="str">
        <f t="shared" si="39"/>
        <v>X</v>
      </c>
      <c r="N1082" s="173" t="s">
        <v>3976</v>
      </c>
      <c r="O1082" s="173">
        <v>3</v>
      </c>
      <c r="P1082" s="157">
        <v>0</v>
      </c>
      <c r="Q1082" s="153"/>
      <c r="R1082" s="51"/>
      <c r="S1082" s="51"/>
      <c r="T1082" s="51"/>
    </row>
    <row r="1083" spans="1:20" ht="63">
      <c r="A1083" s="63"/>
      <c r="B1083" s="72"/>
      <c r="C1083" s="61" t="s">
        <v>3921</v>
      </c>
      <c r="D1083" s="72" t="s">
        <v>3977</v>
      </c>
      <c r="E1083" s="63" t="s">
        <v>300</v>
      </c>
      <c r="F1083" s="90">
        <v>86</v>
      </c>
      <c r="G1083" s="64" t="str">
        <f t="shared" si="34"/>
        <v>K</v>
      </c>
      <c r="H1083" s="90">
        <v>326</v>
      </c>
      <c r="I1083" s="91">
        <v>77</v>
      </c>
      <c r="J1083" s="91">
        <v>5</v>
      </c>
      <c r="K1083" s="91">
        <v>11</v>
      </c>
      <c r="L1083" s="91" t="s">
        <v>367</v>
      </c>
      <c r="M1083" s="63" t="str">
        <f t="shared" si="39"/>
        <v>T</v>
      </c>
      <c r="N1083" s="87" t="s">
        <v>3978</v>
      </c>
      <c r="O1083" s="87">
        <v>7</v>
      </c>
      <c r="P1083" s="91">
        <v>0</v>
      </c>
      <c r="Q1083" s="63"/>
      <c r="R1083" s="51"/>
      <c r="S1083" s="51"/>
      <c r="T1083" s="51"/>
    </row>
    <row r="1084" spans="1:20" ht="63">
      <c r="A1084" s="153"/>
      <c r="B1084" s="154"/>
      <c r="C1084" s="155" t="s">
        <v>3921</v>
      </c>
      <c r="D1084" s="154" t="s">
        <v>3979</v>
      </c>
      <c r="E1084" s="153" t="s">
        <v>300</v>
      </c>
      <c r="F1084" s="152">
        <v>116</v>
      </c>
      <c r="G1084" s="156" t="str">
        <f t="shared" si="34"/>
        <v>K</v>
      </c>
      <c r="H1084" s="152">
        <v>466</v>
      </c>
      <c r="I1084" s="157">
        <v>115</v>
      </c>
      <c r="J1084" s="157">
        <v>8</v>
      </c>
      <c r="K1084" s="157">
        <v>12</v>
      </c>
      <c r="L1084" s="157" t="s">
        <v>367</v>
      </c>
      <c r="M1084" s="153" t="str">
        <f t="shared" si="39"/>
        <v>T</v>
      </c>
      <c r="N1084" s="173" t="s">
        <v>3980</v>
      </c>
      <c r="O1084" s="173">
        <v>7</v>
      </c>
      <c r="P1084" s="157">
        <v>0</v>
      </c>
      <c r="Q1084" s="153"/>
      <c r="R1084" s="51"/>
      <c r="S1084" s="51"/>
      <c r="T1084" s="51"/>
    </row>
    <row r="1085" spans="1:20" ht="63">
      <c r="A1085" s="63"/>
      <c r="B1085" s="72"/>
      <c r="C1085" s="61" t="s">
        <v>3921</v>
      </c>
      <c r="D1085" s="72" t="s">
        <v>3981</v>
      </c>
      <c r="E1085" s="63" t="s">
        <v>300</v>
      </c>
      <c r="F1085" s="90">
        <v>101</v>
      </c>
      <c r="G1085" s="64" t="str">
        <f t="shared" si="34"/>
        <v>K</v>
      </c>
      <c r="H1085" s="90">
        <v>382</v>
      </c>
      <c r="I1085" s="91">
        <v>96</v>
      </c>
      <c r="J1085" s="91">
        <v>10</v>
      </c>
      <c r="K1085" s="91">
        <v>19</v>
      </c>
      <c r="L1085" s="91" t="s">
        <v>367</v>
      </c>
      <c r="M1085" s="63" t="str">
        <f t="shared" si="39"/>
        <v>T</v>
      </c>
      <c r="N1085" s="87" t="s">
        <v>3982</v>
      </c>
      <c r="O1085" s="87" t="s">
        <v>3983</v>
      </c>
      <c r="P1085" s="91" t="s">
        <v>1663</v>
      </c>
      <c r="Q1085" s="63"/>
      <c r="R1085" s="51"/>
      <c r="S1085" s="51"/>
      <c r="T1085" s="51"/>
    </row>
    <row r="1086" spans="1:20" ht="63">
      <c r="A1086" s="153"/>
      <c r="B1086" s="154"/>
      <c r="C1086" s="155" t="s">
        <v>3921</v>
      </c>
      <c r="D1086" s="154" t="s">
        <v>3984</v>
      </c>
      <c r="E1086" s="153" t="s">
        <v>300</v>
      </c>
      <c r="F1086" s="152">
        <v>84</v>
      </c>
      <c r="G1086" s="156" t="str">
        <f t="shared" si="34"/>
        <v>K</v>
      </c>
      <c r="H1086" s="152">
        <v>330</v>
      </c>
      <c r="I1086" s="157">
        <v>83</v>
      </c>
      <c r="J1086" s="157">
        <v>10</v>
      </c>
      <c r="K1086" s="157">
        <v>16</v>
      </c>
      <c r="L1086" s="157" t="s">
        <v>367</v>
      </c>
      <c r="M1086" s="153" t="str">
        <f t="shared" si="39"/>
        <v>T</v>
      </c>
      <c r="N1086" s="173" t="s">
        <v>3985</v>
      </c>
      <c r="O1086" s="173" t="s">
        <v>3986</v>
      </c>
      <c r="P1086" s="157" t="s">
        <v>1663</v>
      </c>
      <c r="Q1086" s="153"/>
      <c r="R1086" s="51"/>
      <c r="S1086" s="51"/>
      <c r="T1086" s="51"/>
    </row>
    <row r="1087" spans="1:20" ht="31.5">
      <c r="A1087" s="59">
        <f t="shared" ref="A1087:A1096" si="42">IF(LEN(B1087)=0,"",SUBTOTAL(3,$B$3:B1087))</f>
        <v>35</v>
      </c>
      <c r="B1087" s="60" t="s">
        <v>3987</v>
      </c>
      <c r="C1087" s="61" t="s">
        <v>3987</v>
      </c>
      <c r="D1087" s="62" t="s">
        <v>3988</v>
      </c>
      <c r="E1087" s="63" t="s">
        <v>300</v>
      </c>
      <c r="F1087" s="73">
        <v>114</v>
      </c>
      <c r="G1087" s="64" t="str">
        <f t="shared" si="34"/>
        <v>K</v>
      </c>
      <c r="H1087" s="73">
        <v>501</v>
      </c>
      <c r="I1087" s="63">
        <v>114</v>
      </c>
      <c r="J1087" s="63">
        <v>9</v>
      </c>
      <c r="K1087" s="63">
        <v>7</v>
      </c>
      <c r="L1087" s="63" t="s">
        <v>274</v>
      </c>
      <c r="M1087" s="63" t="str">
        <f t="shared" si="39"/>
        <v>X</v>
      </c>
      <c r="N1087" s="63" t="s">
        <v>3989</v>
      </c>
      <c r="O1087" s="63" t="s">
        <v>503</v>
      </c>
      <c r="P1087" s="63">
        <v>0</v>
      </c>
      <c r="Q1087" s="63"/>
      <c r="R1087" s="51"/>
      <c r="S1087" s="51"/>
      <c r="T1087" s="51"/>
    </row>
    <row r="1088" spans="1:20" ht="31.5">
      <c r="A1088" s="153" t="str">
        <f t="shared" si="42"/>
        <v/>
      </c>
      <c r="B1088" s="154"/>
      <c r="C1088" s="155" t="s">
        <v>3987</v>
      </c>
      <c r="D1088" s="164" t="s">
        <v>2389</v>
      </c>
      <c r="E1088" s="153" t="s">
        <v>300</v>
      </c>
      <c r="F1088" s="160">
        <v>113</v>
      </c>
      <c r="G1088" s="156" t="str">
        <f t="shared" si="34"/>
        <v>K</v>
      </c>
      <c r="H1088" s="160">
        <v>470</v>
      </c>
      <c r="I1088" s="153">
        <v>113</v>
      </c>
      <c r="J1088" s="153">
        <v>8</v>
      </c>
      <c r="K1088" s="153">
        <v>29</v>
      </c>
      <c r="L1088" s="153" t="s">
        <v>351</v>
      </c>
      <c r="M1088" s="153" t="str">
        <f t="shared" si="39"/>
        <v>X</v>
      </c>
      <c r="N1088" s="153" t="s">
        <v>3990</v>
      </c>
      <c r="O1088" s="153" t="s">
        <v>3214</v>
      </c>
      <c r="P1088" s="153" t="s">
        <v>1663</v>
      </c>
      <c r="Q1088" s="153"/>
      <c r="R1088" s="51"/>
      <c r="S1088" s="51"/>
      <c r="T1088" s="51"/>
    </row>
    <row r="1089" spans="1:20" ht="31.5">
      <c r="A1089" s="63" t="str">
        <f t="shared" si="42"/>
        <v/>
      </c>
      <c r="B1089" s="72"/>
      <c r="C1089" s="61" t="s">
        <v>3987</v>
      </c>
      <c r="D1089" s="62" t="s">
        <v>3991</v>
      </c>
      <c r="E1089" s="63" t="s">
        <v>265</v>
      </c>
      <c r="F1089" s="73">
        <v>101</v>
      </c>
      <c r="G1089" s="64" t="str">
        <f t="shared" si="34"/>
        <v>K</v>
      </c>
      <c r="H1089" s="73">
        <v>453</v>
      </c>
      <c r="I1089" s="63">
        <v>97</v>
      </c>
      <c r="J1089" s="63">
        <v>3</v>
      </c>
      <c r="K1089" s="63">
        <v>1</v>
      </c>
      <c r="L1089" s="63" t="s">
        <v>311</v>
      </c>
      <c r="M1089" s="63" t="str">
        <f t="shared" si="39"/>
        <v>X</v>
      </c>
      <c r="N1089" s="63" t="s">
        <v>3992</v>
      </c>
      <c r="O1089" s="63" t="s">
        <v>332</v>
      </c>
      <c r="P1089" s="63">
        <v>0</v>
      </c>
      <c r="Q1089" s="63"/>
      <c r="R1089" s="51"/>
      <c r="S1089" s="51"/>
      <c r="T1089" s="51"/>
    </row>
    <row r="1090" spans="1:20" ht="31.5">
      <c r="A1090" s="153" t="str">
        <f t="shared" si="42"/>
        <v/>
      </c>
      <c r="B1090" s="154"/>
      <c r="C1090" s="155" t="s">
        <v>3987</v>
      </c>
      <c r="D1090" s="164" t="s">
        <v>3993</v>
      </c>
      <c r="E1090" s="153" t="s">
        <v>300</v>
      </c>
      <c r="F1090" s="160">
        <v>80</v>
      </c>
      <c r="G1090" s="156" t="str">
        <f t="shared" si="34"/>
        <v>K</v>
      </c>
      <c r="H1090" s="160">
        <v>346</v>
      </c>
      <c r="I1090" s="153">
        <v>80</v>
      </c>
      <c r="J1090" s="153">
        <v>15</v>
      </c>
      <c r="K1090" s="153">
        <v>7</v>
      </c>
      <c r="L1090" s="153" t="s">
        <v>274</v>
      </c>
      <c r="M1090" s="153" t="str">
        <f t="shared" si="39"/>
        <v>X</v>
      </c>
      <c r="N1090" s="153" t="s">
        <v>3992</v>
      </c>
      <c r="O1090" s="153" t="s">
        <v>498</v>
      </c>
      <c r="P1090" s="153" t="s">
        <v>1663</v>
      </c>
      <c r="Q1090" s="153"/>
      <c r="R1090" s="51"/>
      <c r="S1090" s="51"/>
      <c r="T1090" s="51"/>
    </row>
    <row r="1091" spans="1:20" ht="47.25">
      <c r="A1091" s="63" t="str">
        <f t="shared" si="42"/>
        <v/>
      </c>
      <c r="B1091" s="72"/>
      <c r="C1091" s="61" t="s">
        <v>3987</v>
      </c>
      <c r="D1091" s="62" t="s">
        <v>2000</v>
      </c>
      <c r="E1091" s="63" t="s">
        <v>300</v>
      </c>
      <c r="F1091" s="207">
        <v>131</v>
      </c>
      <c r="G1091" s="64" t="str">
        <f t="shared" si="34"/>
        <v>K</v>
      </c>
      <c r="H1091" s="207">
        <v>533</v>
      </c>
      <c r="I1091" s="208">
        <v>128</v>
      </c>
      <c r="J1091" s="208">
        <v>14</v>
      </c>
      <c r="K1091" s="208">
        <v>13</v>
      </c>
      <c r="L1091" s="208" t="s">
        <v>351</v>
      </c>
      <c r="M1091" s="63" t="str">
        <f t="shared" si="39"/>
        <v>X</v>
      </c>
      <c r="N1091" s="208" t="s">
        <v>3994</v>
      </c>
      <c r="O1091" s="208" t="s">
        <v>513</v>
      </c>
      <c r="P1091" s="208" t="s">
        <v>1663</v>
      </c>
      <c r="Q1091" s="63"/>
      <c r="R1091" s="51"/>
      <c r="S1091" s="51"/>
      <c r="T1091" s="51"/>
    </row>
    <row r="1092" spans="1:20" ht="31.5">
      <c r="A1092" s="153" t="str">
        <f t="shared" si="42"/>
        <v/>
      </c>
      <c r="B1092" s="154"/>
      <c r="C1092" s="155" t="s">
        <v>3987</v>
      </c>
      <c r="D1092" s="164" t="s">
        <v>3995</v>
      </c>
      <c r="E1092" s="153" t="s">
        <v>300</v>
      </c>
      <c r="F1092" s="160">
        <v>75</v>
      </c>
      <c r="G1092" s="156" t="str">
        <f t="shared" si="34"/>
        <v>K</v>
      </c>
      <c r="H1092" s="209">
        <v>302</v>
      </c>
      <c r="I1092" s="204">
        <v>75</v>
      </c>
      <c r="J1092" s="204">
        <v>14</v>
      </c>
      <c r="K1092" s="204">
        <v>5</v>
      </c>
      <c r="L1092" s="204" t="s">
        <v>460</v>
      </c>
      <c r="M1092" s="153" t="str">
        <f t="shared" si="39"/>
        <v>X</v>
      </c>
      <c r="N1092" s="204" t="s">
        <v>3996</v>
      </c>
      <c r="O1092" s="204" t="s">
        <v>3997</v>
      </c>
      <c r="P1092" s="204" t="s">
        <v>1663</v>
      </c>
      <c r="Q1092" s="153"/>
      <c r="R1092" s="51"/>
      <c r="S1092" s="51"/>
      <c r="T1092" s="51"/>
    </row>
    <row r="1093" spans="1:20" ht="31.5">
      <c r="A1093" s="63" t="str">
        <f t="shared" si="42"/>
        <v/>
      </c>
      <c r="B1093" s="72"/>
      <c r="C1093" s="61" t="s">
        <v>3987</v>
      </c>
      <c r="D1093" s="62" t="s">
        <v>3998</v>
      </c>
      <c r="E1093" s="63" t="s">
        <v>300</v>
      </c>
      <c r="F1093" s="207">
        <v>60</v>
      </c>
      <c r="G1093" s="64" t="str">
        <f t="shared" si="34"/>
        <v>K</v>
      </c>
      <c r="H1093" s="210">
        <v>214</v>
      </c>
      <c r="I1093" s="211">
        <v>60</v>
      </c>
      <c r="J1093" s="211">
        <v>28</v>
      </c>
      <c r="K1093" s="211">
        <v>5</v>
      </c>
      <c r="L1093" s="211" t="s">
        <v>266</v>
      </c>
      <c r="M1093" s="63" t="str">
        <f t="shared" si="39"/>
        <v>X</v>
      </c>
      <c r="N1093" s="211" t="s">
        <v>3999</v>
      </c>
      <c r="O1093" s="211" t="s">
        <v>4000</v>
      </c>
      <c r="P1093" s="211" t="s">
        <v>1663</v>
      </c>
      <c r="Q1093" s="63"/>
      <c r="R1093" s="51"/>
      <c r="S1093" s="51"/>
      <c r="T1093" s="51"/>
    </row>
    <row r="1094" spans="1:20">
      <c r="A1094" s="153" t="str">
        <f t="shared" si="42"/>
        <v/>
      </c>
      <c r="B1094" s="154"/>
      <c r="C1094" s="155" t="s">
        <v>3987</v>
      </c>
      <c r="D1094" s="164" t="s">
        <v>4001</v>
      </c>
      <c r="E1094" s="153" t="s">
        <v>300</v>
      </c>
      <c r="F1094" s="160">
        <v>87</v>
      </c>
      <c r="G1094" s="156" t="str">
        <f t="shared" si="34"/>
        <v>K</v>
      </c>
      <c r="H1094" s="160">
        <v>408</v>
      </c>
      <c r="I1094" s="153">
        <v>87</v>
      </c>
      <c r="J1094" s="153">
        <v>77</v>
      </c>
      <c r="K1094" s="153">
        <v>3</v>
      </c>
      <c r="L1094" s="153" t="s">
        <v>274</v>
      </c>
      <c r="M1094" s="153" t="str">
        <f t="shared" si="39"/>
        <v>X</v>
      </c>
      <c r="N1094" s="153" t="s">
        <v>2145</v>
      </c>
      <c r="O1094" s="153" t="s">
        <v>2547</v>
      </c>
      <c r="P1094" s="153" t="s">
        <v>1663</v>
      </c>
      <c r="Q1094" s="153"/>
      <c r="R1094" s="51"/>
      <c r="S1094" s="51"/>
      <c r="T1094" s="51"/>
    </row>
    <row r="1095" spans="1:20">
      <c r="A1095" s="63" t="str">
        <f t="shared" si="42"/>
        <v/>
      </c>
      <c r="B1095" s="72"/>
      <c r="C1095" s="61" t="s">
        <v>3987</v>
      </c>
      <c r="D1095" s="62" t="s">
        <v>4002</v>
      </c>
      <c r="E1095" s="63" t="s">
        <v>300</v>
      </c>
      <c r="F1095" s="73">
        <v>93</v>
      </c>
      <c r="G1095" s="64" t="str">
        <f t="shared" si="34"/>
        <v>K</v>
      </c>
      <c r="H1095" s="73">
        <v>460</v>
      </c>
      <c r="I1095" s="63">
        <v>93</v>
      </c>
      <c r="J1095" s="63">
        <v>73</v>
      </c>
      <c r="K1095" s="63">
        <v>8</v>
      </c>
      <c r="L1095" s="63" t="s">
        <v>301</v>
      </c>
      <c r="M1095" s="63" t="str">
        <f t="shared" si="39"/>
        <v>X</v>
      </c>
      <c r="N1095" s="63" t="s">
        <v>2145</v>
      </c>
      <c r="O1095" s="63" t="s">
        <v>4003</v>
      </c>
      <c r="P1095" s="63" t="s">
        <v>1663</v>
      </c>
      <c r="Q1095" s="63"/>
      <c r="R1095" s="51"/>
      <c r="S1095" s="51"/>
      <c r="T1095" s="51"/>
    </row>
    <row r="1096" spans="1:20" ht="31.5">
      <c r="A1096" s="153" t="str">
        <f t="shared" si="42"/>
        <v/>
      </c>
      <c r="B1096" s="154"/>
      <c r="C1096" s="155" t="s">
        <v>3987</v>
      </c>
      <c r="D1096" s="154" t="s">
        <v>4004</v>
      </c>
      <c r="E1096" s="153" t="s">
        <v>300</v>
      </c>
      <c r="F1096" s="160">
        <v>56</v>
      </c>
      <c r="G1096" s="156" t="str">
        <f t="shared" si="34"/>
        <v>K</v>
      </c>
      <c r="H1096" s="160">
        <v>237</v>
      </c>
      <c r="I1096" s="153">
        <v>56</v>
      </c>
      <c r="J1096" s="153">
        <v>4</v>
      </c>
      <c r="K1096" s="153">
        <v>4</v>
      </c>
      <c r="L1096" s="153" t="s">
        <v>301</v>
      </c>
      <c r="M1096" s="153" t="str">
        <f t="shared" si="39"/>
        <v>X</v>
      </c>
      <c r="N1096" s="153" t="s">
        <v>4005</v>
      </c>
      <c r="O1096" s="153" t="s">
        <v>398</v>
      </c>
      <c r="P1096" s="153" t="s">
        <v>1663</v>
      </c>
      <c r="Q1096" s="153"/>
      <c r="R1096" s="51"/>
      <c r="S1096" s="51"/>
      <c r="T1096" s="51"/>
    </row>
    <row r="1097" spans="1:20" ht="47.25">
      <c r="A1097" s="63"/>
      <c r="B1097" s="72"/>
      <c r="C1097" s="61" t="s">
        <v>3987</v>
      </c>
      <c r="D1097" s="72" t="s">
        <v>4006</v>
      </c>
      <c r="E1097" s="63" t="s">
        <v>300</v>
      </c>
      <c r="F1097" s="73">
        <v>21</v>
      </c>
      <c r="G1097" s="64" t="str">
        <f t="shared" si="34"/>
        <v>K</v>
      </c>
      <c r="H1097" s="73">
        <v>89</v>
      </c>
      <c r="I1097" s="63">
        <v>21</v>
      </c>
      <c r="J1097" s="63">
        <v>3</v>
      </c>
      <c r="K1097" s="63">
        <v>5</v>
      </c>
      <c r="L1097" s="63" t="s">
        <v>367</v>
      </c>
      <c r="M1097" s="63" t="str">
        <f t="shared" si="39"/>
        <v>T</v>
      </c>
      <c r="N1097" s="63" t="s">
        <v>4007</v>
      </c>
      <c r="O1097" s="63" t="s">
        <v>3502</v>
      </c>
      <c r="P1097" s="63" t="s">
        <v>1663</v>
      </c>
      <c r="Q1097" s="63"/>
      <c r="R1097" s="51"/>
      <c r="S1097" s="51"/>
      <c r="T1097" s="51"/>
    </row>
    <row r="1098" spans="1:20" ht="47.25">
      <c r="A1098" s="153"/>
      <c r="B1098" s="154"/>
      <c r="C1098" s="155" t="s">
        <v>3987</v>
      </c>
      <c r="D1098" s="154" t="s">
        <v>4008</v>
      </c>
      <c r="E1098" s="153" t="s">
        <v>300</v>
      </c>
      <c r="F1098" s="160">
        <v>64</v>
      </c>
      <c r="G1098" s="156" t="str">
        <f t="shared" si="34"/>
        <v>K</v>
      </c>
      <c r="H1098" s="160">
        <v>287</v>
      </c>
      <c r="I1098" s="153">
        <v>65</v>
      </c>
      <c r="J1098" s="153">
        <v>5</v>
      </c>
      <c r="K1098" s="153">
        <v>9</v>
      </c>
      <c r="L1098" s="153" t="s">
        <v>301</v>
      </c>
      <c r="M1098" s="153" t="str">
        <f t="shared" si="39"/>
        <v>X</v>
      </c>
      <c r="N1098" s="153" t="s">
        <v>4009</v>
      </c>
      <c r="O1098" s="153" t="s">
        <v>1783</v>
      </c>
      <c r="P1098" s="153" t="s">
        <v>1663</v>
      </c>
      <c r="Q1098" s="153"/>
      <c r="R1098" s="51"/>
      <c r="S1098" s="51"/>
      <c r="T1098" s="51"/>
    </row>
    <row r="1099" spans="1:20" ht="31.5">
      <c r="A1099" s="63"/>
      <c r="B1099" s="72"/>
      <c r="C1099" s="61" t="s">
        <v>3987</v>
      </c>
      <c r="D1099" s="72" t="s">
        <v>4010</v>
      </c>
      <c r="E1099" s="63" t="s">
        <v>265</v>
      </c>
      <c r="F1099" s="73">
        <v>84</v>
      </c>
      <c r="G1099" s="64" t="str">
        <f t="shared" si="34"/>
        <v>K</v>
      </c>
      <c r="H1099" s="73">
        <v>330</v>
      </c>
      <c r="I1099" s="63">
        <v>84</v>
      </c>
      <c r="J1099" s="63">
        <v>2</v>
      </c>
      <c r="K1099" s="63">
        <v>4</v>
      </c>
      <c r="L1099" s="63" t="s">
        <v>311</v>
      </c>
      <c r="M1099" s="63" t="str">
        <f t="shared" si="39"/>
        <v>X</v>
      </c>
      <c r="N1099" s="63" t="s">
        <v>4011</v>
      </c>
      <c r="O1099" s="63" t="s">
        <v>1853</v>
      </c>
      <c r="P1099" s="63">
        <v>0</v>
      </c>
      <c r="Q1099" s="63"/>
      <c r="R1099" s="51"/>
      <c r="S1099" s="51"/>
      <c r="T1099" s="51"/>
    </row>
    <row r="1100" spans="1:20" ht="31.5">
      <c r="A1100" s="153"/>
      <c r="B1100" s="154"/>
      <c r="C1100" s="155" t="s">
        <v>3987</v>
      </c>
      <c r="D1100" s="154" t="s">
        <v>4012</v>
      </c>
      <c r="E1100" s="153" t="s">
        <v>265</v>
      </c>
      <c r="F1100" s="160">
        <v>83</v>
      </c>
      <c r="G1100" s="156" t="str">
        <f t="shared" si="34"/>
        <v>K</v>
      </c>
      <c r="H1100" s="160">
        <v>329</v>
      </c>
      <c r="I1100" s="153">
        <v>83</v>
      </c>
      <c r="J1100" s="153">
        <v>5</v>
      </c>
      <c r="K1100" s="153">
        <v>6</v>
      </c>
      <c r="L1100" s="153" t="s">
        <v>301</v>
      </c>
      <c r="M1100" s="153" t="str">
        <f t="shared" si="39"/>
        <v>X</v>
      </c>
      <c r="N1100" s="153" t="s">
        <v>4013</v>
      </c>
      <c r="O1100" s="153" t="s">
        <v>1183</v>
      </c>
      <c r="P1100" s="153">
        <v>0</v>
      </c>
      <c r="Q1100" s="153"/>
      <c r="R1100" s="51"/>
      <c r="S1100" s="51"/>
      <c r="T1100" s="51"/>
    </row>
    <row r="1101" spans="1:20" ht="31.5">
      <c r="A1101" s="63"/>
      <c r="B1101" s="72"/>
      <c r="C1101" s="61" t="s">
        <v>3987</v>
      </c>
      <c r="D1101" s="72" t="s">
        <v>4014</v>
      </c>
      <c r="E1101" s="63" t="s">
        <v>265</v>
      </c>
      <c r="F1101" s="73">
        <v>68</v>
      </c>
      <c r="G1101" s="64" t="str">
        <f t="shared" si="34"/>
        <v>K</v>
      </c>
      <c r="H1101" s="73">
        <v>239</v>
      </c>
      <c r="I1101" s="63">
        <v>67</v>
      </c>
      <c r="J1101" s="63">
        <v>5</v>
      </c>
      <c r="K1101" s="63">
        <v>4</v>
      </c>
      <c r="L1101" s="63" t="s">
        <v>311</v>
      </c>
      <c r="M1101" s="63" t="str">
        <f t="shared" si="39"/>
        <v>X</v>
      </c>
      <c r="N1101" s="63" t="s">
        <v>4015</v>
      </c>
      <c r="O1101" s="63" t="s">
        <v>332</v>
      </c>
      <c r="P1101" s="63">
        <v>0</v>
      </c>
      <c r="Q1101" s="63"/>
      <c r="R1101" s="51"/>
      <c r="S1101" s="51"/>
      <c r="T1101" s="51"/>
    </row>
    <row r="1102" spans="1:20" ht="31.5">
      <c r="A1102" s="153"/>
      <c r="B1102" s="154"/>
      <c r="C1102" s="155" t="s">
        <v>3987</v>
      </c>
      <c r="D1102" s="154" t="s">
        <v>4016</v>
      </c>
      <c r="E1102" s="153" t="s">
        <v>265</v>
      </c>
      <c r="F1102" s="160">
        <v>55</v>
      </c>
      <c r="G1102" s="156" t="str">
        <f t="shared" si="34"/>
        <v>K</v>
      </c>
      <c r="H1102" s="160">
        <v>219</v>
      </c>
      <c r="I1102" s="153">
        <v>55</v>
      </c>
      <c r="J1102" s="153">
        <v>4</v>
      </c>
      <c r="K1102" s="153">
        <v>2</v>
      </c>
      <c r="L1102" s="153" t="s">
        <v>351</v>
      </c>
      <c r="M1102" s="153" t="str">
        <f t="shared" si="39"/>
        <v>X</v>
      </c>
      <c r="N1102" s="153" t="s">
        <v>4017</v>
      </c>
      <c r="O1102" s="153" t="s">
        <v>332</v>
      </c>
      <c r="P1102" s="153">
        <v>0</v>
      </c>
      <c r="Q1102" s="153"/>
      <c r="R1102" s="51"/>
      <c r="S1102" s="51"/>
      <c r="T1102" s="51"/>
    </row>
    <row r="1103" spans="1:20" ht="31.5">
      <c r="A1103" s="63"/>
      <c r="B1103" s="72"/>
      <c r="C1103" s="61" t="s">
        <v>3987</v>
      </c>
      <c r="D1103" s="72" t="s">
        <v>4018</v>
      </c>
      <c r="E1103" s="63" t="s">
        <v>265</v>
      </c>
      <c r="F1103" s="73">
        <v>33</v>
      </c>
      <c r="G1103" s="64" t="str">
        <f t="shared" si="34"/>
        <v>K</v>
      </c>
      <c r="H1103" s="73">
        <v>145</v>
      </c>
      <c r="I1103" s="63">
        <v>31</v>
      </c>
      <c r="J1103" s="63">
        <v>4</v>
      </c>
      <c r="K1103" s="63">
        <v>0</v>
      </c>
      <c r="L1103" s="63" t="s">
        <v>301</v>
      </c>
      <c r="M1103" s="63" t="str">
        <f t="shared" si="39"/>
        <v>X</v>
      </c>
      <c r="N1103" s="63" t="s">
        <v>4019</v>
      </c>
      <c r="O1103" s="63" t="s">
        <v>377</v>
      </c>
      <c r="P1103" s="63">
        <v>0</v>
      </c>
      <c r="Q1103" s="63"/>
      <c r="R1103" s="51"/>
      <c r="S1103" s="51"/>
      <c r="T1103" s="51"/>
    </row>
    <row r="1104" spans="1:20" ht="31.5">
      <c r="A1104" s="153"/>
      <c r="B1104" s="154"/>
      <c r="C1104" s="155" t="s">
        <v>3987</v>
      </c>
      <c r="D1104" s="154" t="s">
        <v>3226</v>
      </c>
      <c r="E1104" s="153" t="s">
        <v>265</v>
      </c>
      <c r="F1104" s="160">
        <v>48</v>
      </c>
      <c r="G1104" s="156" t="str">
        <f t="shared" si="34"/>
        <v>K</v>
      </c>
      <c r="H1104" s="160">
        <v>179</v>
      </c>
      <c r="I1104" s="153">
        <v>46</v>
      </c>
      <c r="J1104" s="153">
        <v>3</v>
      </c>
      <c r="K1104" s="153">
        <v>0</v>
      </c>
      <c r="L1104" s="153" t="s">
        <v>351</v>
      </c>
      <c r="M1104" s="153" t="str">
        <f t="shared" si="39"/>
        <v>X</v>
      </c>
      <c r="N1104" s="153" t="s">
        <v>4020</v>
      </c>
      <c r="O1104" s="153" t="s">
        <v>362</v>
      </c>
      <c r="P1104" s="153">
        <v>0</v>
      </c>
      <c r="Q1104" s="153"/>
      <c r="R1104" s="51"/>
      <c r="S1104" s="51"/>
      <c r="T1104" s="51"/>
    </row>
    <row r="1105" spans="1:20" ht="31.5">
      <c r="A1105" s="63"/>
      <c r="B1105" s="72"/>
      <c r="C1105" s="61" t="s">
        <v>3987</v>
      </c>
      <c r="D1105" s="72" t="s">
        <v>4021</v>
      </c>
      <c r="E1105" s="63" t="s">
        <v>265</v>
      </c>
      <c r="F1105" s="73">
        <v>47</v>
      </c>
      <c r="G1105" s="64" t="str">
        <f t="shared" si="34"/>
        <v>K</v>
      </c>
      <c r="H1105" s="73">
        <v>175</v>
      </c>
      <c r="I1105" s="63">
        <v>47</v>
      </c>
      <c r="J1105" s="63">
        <v>3</v>
      </c>
      <c r="K1105" s="63">
        <v>1</v>
      </c>
      <c r="L1105" s="63" t="s">
        <v>301</v>
      </c>
      <c r="M1105" s="63" t="str">
        <f t="shared" si="39"/>
        <v>X</v>
      </c>
      <c r="N1105" s="63" t="s">
        <v>4022</v>
      </c>
      <c r="O1105" s="63" t="s">
        <v>325</v>
      </c>
      <c r="P1105" s="63">
        <v>0</v>
      </c>
      <c r="Q1105" s="63"/>
      <c r="R1105" s="51"/>
      <c r="S1105" s="51"/>
      <c r="T1105" s="51"/>
    </row>
    <row r="1106" spans="1:20" ht="31.5">
      <c r="A1106" s="153"/>
      <c r="B1106" s="154"/>
      <c r="C1106" s="155" t="s">
        <v>3987</v>
      </c>
      <c r="D1106" s="154" t="s">
        <v>1961</v>
      </c>
      <c r="E1106" s="153" t="s">
        <v>300</v>
      </c>
      <c r="F1106" s="160">
        <v>43</v>
      </c>
      <c r="G1106" s="156" t="str">
        <f t="shared" si="34"/>
        <v>K</v>
      </c>
      <c r="H1106" s="160">
        <v>160</v>
      </c>
      <c r="I1106" s="153">
        <v>41</v>
      </c>
      <c r="J1106" s="153">
        <v>4</v>
      </c>
      <c r="K1106" s="153">
        <v>1</v>
      </c>
      <c r="L1106" s="153" t="s">
        <v>351</v>
      </c>
      <c r="M1106" s="153" t="str">
        <f t="shared" si="39"/>
        <v>X</v>
      </c>
      <c r="N1106" s="153" t="s">
        <v>4023</v>
      </c>
      <c r="O1106" s="153" t="s">
        <v>325</v>
      </c>
      <c r="P1106" s="153">
        <v>0</v>
      </c>
      <c r="Q1106" s="153"/>
      <c r="R1106" s="51"/>
      <c r="S1106" s="51"/>
      <c r="T1106" s="51"/>
    </row>
    <row r="1107" spans="1:20" ht="31.5">
      <c r="A1107" s="63"/>
      <c r="B1107" s="72"/>
      <c r="C1107" s="61" t="s">
        <v>3987</v>
      </c>
      <c r="D1107" s="72" t="s">
        <v>4024</v>
      </c>
      <c r="E1107" s="63" t="s">
        <v>300</v>
      </c>
      <c r="F1107" s="73">
        <v>45</v>
      </c>
      <c r="G1107" s="64" t="str">
        <f t="shared" si="34"/>
        <v>K</v>
      </c>
      <c r="H1107" s="73">
        <v>186</v>
      </c>
      <c r="I1107" s="63">
        <v>45</v>
      </c>
      <c r="J1107" s="63">
        <v>3</v>
      </c>
      <c r="K1107" s="63">
        <v>5</v>
      </c>
      <c r="L1107" s="63" t="s">
        <v>351</v>
      </c>
      <c r="M1107" s="63" t="str">
        <f t="shared" si="39"/>
        <v>X</v>
      </c>
      <c r="N1107" s="63" t="s">
        <v>4025</v>
      </c>
      <c r="O1107" s="63" t="s">
        <v>286</v>
      </c>
      <c r="P1107" s="63">
        <v>0</v>
      </c>
      <c r="Q1107" s="63"/>
      <c r="R1107" s="51"/>
      <c r="S1107" s="51"/>
      <c r="T1107" s="51"/>
    </row>
    <row r="1108" spans="1:20" ht="31.5">
      <c r="A1108" s="153"/>
      <c r="B1108" s="154"/>
      <c r="C1108" s="155" t="s">
        <v>3987</v>
      </c>
      <c r="D1108" s="154" t="s">
        <v>4026</v>
      </c>
      <c r="E1108" s="153" t="s">
        <v>265</v>
      </c>
      <c r="F1108" s="160">
        <v>60</v>
      </c>
      <c r="G1108" s="156" t="str">
        <f t="shared" si="34"/>
        <v>K</v>
      </c>
      <c r="H1108" s="160">
        <v>211</v>
      </c>
      <c r="I1108" s="153">
        <v>60</v>
      </c>
      <c r="J1108" s="153">
        <v>3</v>
      </c>
      <c r="K1108" s="153">
        <v>4</v>
      </c>
      <c r="L1108" s="153" t="s">
        <v>351</v>
      </c>
      <c r="M1108" s="153" t="str">
        <f t="shared" si="39"/>
        <v>X</v>
      </c>
      <c r="N1108" s="153" t="s">
        <v>4027</v>
      </c>
      <c r="O1108" s="153" t="s">
        <v>377</v>
      </c>
      <c r="P1108" s="153">
        <v>0</v>
      </c>
      <c r="Q1108" s="153"/>
      <c r="R1108" s="51"/>
      <c r="S1108" s="51"/>
      <c r="T1108" s="51"/>
    </row>
    <row r="1109" spans="1:20" ht="31.5">
      <c r="A1109" s="63"/>
      <c r="B1109" s="72"/>
      <c r="C1109" s="61" t="s">
        <v>3987</v>
      </c>
      <c r="D1109" s="72" t="s">
        <v>4028</v>
      </c>
      <c r="E1109" s="63" t="s">
        <v>265</v>
      </c>
      <c r="F1109" s="73">
        <v>42</v>
      </c>
      <c r="G1109" s="64" t="str">
        <f t="shared" si="34"/>
        <v>K</v>
      </c>
      <c r="H1109" s="73">
        <v>137</v>
      </c>
      <c r="I1109" s="63">
        <v>39</v>
      </c>
      <c r="J1109" s="63">
        <v>4</v>
      </c>
      <c r="K1109" s="63">
        <v>7</v>
      </c>
      <c r="L1109" s="63" t="s">
        <v>351</v>
      </c>
      <c r="M1109" s="63" t="str">
        <f t="shared" si="39"/>
        <v>X</v>
      </c>
      <c r="N1109" s="63" t="s">
        <v>4029</v>
      </c>
      <c r="O1109" s="63" t="s">
        <v>1216</v>
      </c>
      <c r="P1109" s="63">
        <v>0</v>
      </c>
      <c r="Q1109" s="63"/>
      <c r="R1109" s="51"/>
      <c r="S1109" s="51"/>
      <c r="T1109" s="51"/>
    </row>
    <row r="1110" spans="1:20" ht="31.5">
      <c r="A1110" s="153"/>
      <c r="B1110" s="154"/>
      <c r="C1110" s="155" t="s">
        <v>3987</v>
      </c>
      <c r="D1110" s="154" t="s">
        <v>2408</v>
      </c>
      <c r="E1110" s="153" t="s">
        <v>265</v>
      </c>
      <c r="F1110" s="160">
        <v>80</v>
      </c>
      <c r="G1110" s="156" t="str">
        <f t="shared" si="34"/>
        <v>K</v>
      </c>
      <c r="H1110" s="160">
        <v>317</v>
      </c>
      <c r="I1110" s="153">
        <v>80</v>
      </c>
      <c r="J1110" s="153">
        <v>1</v>
      </c>
      <c r="K1110" s="153">
        <v>6</v>
      </c>
      <c r="L1110" s="153" t="s">
        <v>351</v>
      </c>
      <c r="M1110" s="153" t="str">
        <f t="shared" si="39"/>
        <v>X</v>
      </c>
      <c r="N1110" s="153" t="s">
        <v>4030</v>
      </c>
      <c r="O1110" s="153" t="s">
        <v>339</v>
      </c>
      <c r="P1110" s="153">
        <v>0</v>
      </c>
      <c r="Q1110" s="153"/>
      <c r="R1110" s="51"/>
      <c r="S1110" s="51"/>
      <c r="T1110" s="51"/>
    </row>
    <row r="1111" spans="1:20" ht="31.5">
      <c r="A1111" s="63"/>
      <c r="B1111" s="72"/>
      <c r="C1111" s="61" t="s">
        <v>3987</v>
      </c>
      <c r="D1111" s="212" t="s">
        <v>4031</v>
      </c>
      <c r="E1111" s="63" t="s">
        <v>265</v>
      </c>
      <c r="F1111" s="73">
        <v>56</v>
      </c>
      <c r="G1111" s="64" t="str">
        <f t="shared" si="34"/>
        <v>K</v>
      </c>
      <c r="H1111" s="73">
        <v>252</v>
      </c>
      <c r="I1111" s="63">
        <v>56</v>
      </c>
      <c r="J1111" s="63">
        <v>2</v>
      </c>
      <c r="K1111" s="63">
        <v>3</v>
      </c>
      <c r="L1111" s="63" t="s">
        <v>351</v>
      </c>
      <c r="M1111" s="63" t="str">
        <f t="shared" si="39"/>
        <v>X</v>
      </c>
      <c r="N1111" s="63" t="s">
        <v>4032</v>
      </c>
      <c r="O1111" s="63">
        <v>2.5</v>
      </c>
      <c r="P1111" s="63">
        <v>0</v>
      </c>
      <c r="Q1111" s="63"/>
      <c r="R1111" s="51"/>
      <c r="S1111" s="51"/>
      <c r="T1111" s="51"/>
    </row>
    <row r="1112" spans="1:20" ht="31.5">
      <c r="A1112" s="153"/>
      <c r="B1112" s="154"/>
      <c r="C1112" s="155" t="s">
        <v>3987</v>
      </c>
      <c r="D1112" s="154" t="s">
        <v>4033</v>
      </c>
      <c r="E1112" s="153" t="s">
        <v>265</v>
      </c>
      <c r="F1112" s="160">
        <v>54</v>
      </c>
      <c r="G1112" s="156" t="str">
        <f t="shared" si="34"/>
        <v>K</v>
      </c>
      <c r="H1112" s="160">
        <v>234</v>
      </c>
      <c r="I1112" s="153">
        <v>53</v>
      </c>
      <c r="J1112" s="153">
        <v>2</v>
      </c>
      <c r="K1112" s="153">
        <v>0</v>
      </c>
      <c r="L1112" s="153" t="s">
        <v>351</v>
      </c>
      <c r="M1112" s="153" t="str">
        <f t="shared" si="39"/>
        <v>X</v>
      </c>
      <c r="N1112" s="153" t="s">
        <v>4034</v>
      </c>
      <c r="O1112" s="153" t="s">
        <v>281</v>
      </c>
      <c r="P1112" s="153">
        <v>0</v>
      </c>
      <c r="Q1112" s="153"/>
      <c r="R1112" s="51"/>
      <c r="S1112" s="51"/>
      <c r="T1112" s="51"/>
    </row>
    <row r="1113" spans="1:20" ht="31.5">
      <c r="A1113" s="63"/>
      <c r="B1113" s="72"/>
      <c r="C1113" s="61" t="s">
        <v>3987</v>
      </c>
      <c r="D1113" s="72" t="s">
        <v>4035</v>
      </c>
      <c r="E1113" s="63" t="s">
        <v>300</v>
      </c>
      <c r="F1113" s="73">
        <v>55</v>
      </c>
      <c r="G1113" s="64" t="str">
        <f t="shared" si="34"/>
        <v>K</v>
      </c>
      <c r="H1113" s="73">
        <v>226</v>
      </c>
      <c r="I1113" s="63">
        <v>55</v>
      </c>
      <c r="J1113" s="63">
        <v>12</v>
      </c>
      <c r="K1113" s="63">
        <v>5</v>
      </c>
      <c r="L1113" s="63" t="s">
        <v>351</v>
      </c>
      <c r="M1113" s="63" t="str">
        <f t="shared" si="39"/>
        <v>X</v>
      </c>
      <c r="N1113" s="63" t="s">
        <v>4036</v>
      </c>
      <c r="O1113" s="63" t="s">
        <v>400</v>
      </c>
      <c r="P1113" s="63" t="s">
        <v>1663</v>
      </c>
      <c r="Q1113" s="63"/>
      <c r="R1113" s="51"/>
      <c r="S1113" s="51"/>
      <c r="T1113" s="51"/>
    </row>
    <row r="1114" spans="1:20" ht="31.5">
      <c r="A1114" s="162">
        <f t="shared" ref="A1114:A1123" si="43">IF(LEN(B1114)=0,"",SUBTOTAL(3,$B$3:B1114))</f>
        <v>36</v>
      </c>
      <c r="B1114" s="163" t="s">
        <v>4037</v>
      </c>
      <c r="C1114" s="155" t="s">
        <v>4037</v>
      </c>
      <c r="D1114" s="154" t="s">
        <v>4038</v>
      </c>
      <c r="E1114" s="153" t="s">
        <v>265</v>
      </c>
      <c r="F1114" s="160">
        <v>106</v>
      </c>
      <c r="G1114" s="156" t="str">
        <f t="shared" si="34"/>
        <v>K</v>
      </c>
      <c r="H1114" s="160">
        <v>485</v>
      </c>
      <c r="I1114" s="153">
        <v>106</v>
      </c>
      <c r="J1114" s="153">
        <v>39</v>
      </c>
      <c r="K1114" s="153">
        <v>30</v>
      </c>
      <c r="L1114" s="153" t="s">
        <v>290</v>
      </c>
      <c r="M1114" s="153" t="str">
        <f t="shared" si="39"/>
        <v>C</v>
      </c>
      <c r="N1114" s="153" t="s">
        <v>4039</v>
      </c>
      <c r="O1114" s="153">
        <v>6.5</v>
      </c>
      <c r="P1114" s="153" t="s">
        <v>1663</v>
      </c>
      <c r="Q1114" s="153"/>
      <c r="R1114" s="51"/>
      <c r="S1114" s="51"/>
      <c r="T1114" s="51"/>
    </row>
    <row r="1115" spans="1:20" ht="47.25">
      <c r="A1115" s="63" t="str">
        <f t="shared" si="43"/>
        <v/>
      </c>
      <c r="B1115" s="72"/>
      <c r="C1115" s="61" t="s">
        <v>4037</v>
      </c>
      <c r="D1115" s="72" t="s">
        <v>4040</v>
      </c>
      <c r="E1115" s="63" t="s">
        <v>265</v>
      </c>
      <c r="F1115" s="73">
        <v>109</v>
      </c>
      <c r="G1115" s="64" t="str">
        <f t="shared" si="34"/>
        <v>K</v>
      </c>
      <c r="H1115" s="73">
        <v>483</v>
      </c>
      <c r="I1115" s="63">
        <v>109</v>
      </c>
      <c r="J1115" s="63">
        <v>28</v>
      </c>
      <c r="K1115" s="63">
        <v>27</v>
      </c>
      <c r="L1115" s="63" t="s">
        <v>367</v>
      </c>
      <c r="M1115" s="63" t="str">
        <f t="shared" si="39"/>
        <v>T</v>
      </c>
      <c r="N1115" s="63" t="s">
        <v>4041</v>
      </c>
      <c r="O1115" s="63">
        <v>4.9000000000000004</v>
      </c>
      <c r="P1115" s="63" t="s">
        <v>1663</v>
      </c>
      <c r="Q1115" s="63"/>
      <c r="R1115" s="51"/>
      <c r="S1115" s="51"/>
      <c r="T1115" s="51"/>
    </row>
    <row r="1116" spans="1:20" ht="47.25">
      <c r="A1116" s="153" t="str">
        <f t="shared" si="43"/>
        <v/>
      </c>
      <c r="B1116" s="154"/>
      <c r="C1116" s="155" t="s">
        <v>4037</v>
      </c>
      <c r="D1116" s="154" t="s">
        <v>4042</v>
      </c>
      <c r="E1116" s="153" t="s">
        <v>265</v>
      </c>
      <c r="F1116" s="160">
        <v>119</v>
      </c>
      <c r="G1116" s="156" t="str">
        <f t="shared" si="34"/>
        <v>K</v>
      </c>
      <c r="H1116" s="160">
        <v>521</v>
      </c>
      <c r="I1116" s="153">
        <v>115</v>
      </c>
      <c r="J1116" s="153">
        <v>44</v>
      </c>
      <c r="K1116" s="153">
        <v>18</v>
      </c>
      <c r="L1116" s="153" t="s">
        <v>367</v>
      </c>
      <c r="M1116" s="153" t="str">
        <f t="shared" si="39"/>
        <v>T</v>
      </c>
      <c r="N1116" s="153" t="s">
        <v>4043</v>
      </c>
      <c r="O1116" s="153">
        <v>3.9</v>
      </c>
      <c r="P1116" s="153" t="s">
        <v>1663</v>
      </c>
      <c r="Q1116" s="153"/>
      <c r="R1116" s="51"/>
      <c r="S1116" s="51"/>
      <c r="T1116" s="51"/>
    </row>
    <row r="1117" spans="1:20" ht="63">
      <c r="A1117" s="63" t="str">
        <f t="shared" si="43"/>
        <v/>
      </c>
      <c r="B1117" s="72"/>
      <c r="C1117" s="61" t="s">
        <v>4037</v>
      </c>
      <c r="D1117" s="72" t="s">
        <v>4044</v>
      </c>
      <c r="E1117" s="63" t="s">
        <v>265</v>
      </c>
      <c r="F1117" s="73">
        <v>111</v>
      </c>
      <c r="G1117" s="64" t="str">
        <f t="shared" si="34"/>
        <v>K</v>
      </c>
      <c r="H1117" s="73">
        <v>483</v>
      </c>
      <c r="I1117" s="63">
        <v>109</v>
      </c>
      <c r="J1117" s="63">
        <v>44</v>
      </c>
      <c r="K1117" s="63">
        <v>15</v>
      </c>
      <c r="L1117" s="63" t="s">
        <v>274</v>
      </c>
      <c r="M1117" s="63" t="str">
        <f t="shared" si="39"/>
        <v>X</v>
      </c>
      <c r="N1117" s="63" t="s">
        <v>4045</v>
      </c>
      <c r="O1117" s="63">
        <v>6.7</v>
      </c>
      <c r="P1117" s="63" t="s">
        <v>1663</v>
      </c>
      <c r="Q1117" s="63"/>
      <c r="R1117" s="51"/>
      <c r="S1117" s="51"/>
      <c r="T1117" s="51"/>
    </row>
    <row r="1118" spans="1:20" ht="47.25">
      <c r="A1118" s="153" t="str">
        <f t="shared" si="43"/>
        <v/>
      </c>
      <c r="B1118" s="154"/>
      <c r="C1118" s="155" t="s">
        <v>4037</v>
      </c>
      <c r="D1118" s="154" t="s">
        <v>4046</v>
      </c>
      <c r="E1118" s="153" t="s">
        <v>300</v>
      </c>
      <c r="F1118" s="160">
        <v>95</v>
      </c>
      <c r="G1118" s="156" t="str">
        <f t="shared" si="34"/>
        <v>K</v>
      </c>
      <c r="H1118" s="160">
        <v>368</v>
      </c>
      <c r="I1118" s="153">
        <v>95</v>
      </c>
      <c r="J1118" s="153">
        <v>38</v>
      </c>
      <c r="K1118" s="153">
        <v>4</v>
      </c>
      <c r="L1118" s="153" t="s">
        <v>274</v>
      </c>
      <c r="M1118" s="153" t="str">
        <f t="shared" si="39"/>
        <v>X</v>
      </c>
      <c r="N1118" s="153" t="s">
        <v>4047</v>
      </c>
      <c r="O1118" s="153">
        <v>8.0500000000000007</v>
      </c>
      <c r="P1118" s="153" t="s">
        <v>1663</v>
      </c>
      <c r="Q1118" s="153"/>
      <c r="R1118" s="51"/>
      <c r="S1118" s="51"/>
      <c r="T1118" s="51"/>
    </row>
    <row r="1119" spans="1:20" ht="47.25">
      <c r="A1119" s="63" t="str">
        <f t="shared" si="43"/>
        <v/>
      </c>
      <c r="B1119" s="72"/>
      <c r="C1119" s="61" t="s">
        <v>4037</v>
      </c>
      <c r="D1119" s="72" t="s">
        <v>4048</v>
      </c>
      <c r="E1119" s="63" t="s">
        <v>265</v>
      </c>
      <c r="F1119" s="73">
        <v>117</v>
      </c>
      <c r="G1119" s="64" t="str">
        <f t="shared" si="34"/>
        <v>K</v>
      </c>
      <c r="H1119" s="73">
        <v>503</v>
      </c>
      <c r="I1119" s="63">
        <v>113</v>
      </c>
      <c r="J1119" s="63">
        <v>28</v>
      </c>
      <c r="K1119" s="63">
        <v>16</v>
      </c>
      <c r="L1119" s="63" t="s">
        <v>274</v>
      </c>
      <c r="M1119" s="63" t="str">
        <f t="shared" si="39"/>
        <v>X</v>
      </c>
      <c r="N1119" s="63" t="s">
        <v>4049</v>
      </c>
      <c r="O1119" s="63">
        <v>2.15</v>
      </c>
      <c r="P1119" s="63" t="s">
        <v>1663</v>
      </c>
      <c r="Q1119" s="63"/>
      <c r="R1119" s="51"/>
      <c r="S1119" s="51"/>
      <c r="T1119" s="51"/>
    </row>
    <row r="1120" spans="1:20" ht="47.25">
      <c r="A1120" s="153" t="str">
        <f t="shared" si="43"/>
        <v/>
      </c>
      <c r="B1120" s="154"/>
      <c r="C1120" s="155" t="s">
        <v>4037</v>
      </c>
      <c r="D1120" s="154" t="s">
        <v>1882</v>
      </c>
      <c r="E1120" s="153" t="s">
        <v>265</v>
      </c>
      <c r="F1120" s="160">
        <v>144</v>
      </c>
      <c r="G1120" s="156" t="str">
        <f t="shared" si="34"/>
        <v>K</v>
      </c>
      <c r="H1120" s="160">
        <v>634</v>
      </c>
      <c r="I1120" s="153">
        <v>141</v>
      </c>
      <c r="J1120" s="153">
        <v>50</v>
      </c>
      <c r="K1120" s="153">
        <v>31</v>
      </c>
      <c r="L1120" s="153" t="s">
        <v>367</v>
      </c>
      <c r="M1120" s="153" t="str">
        <f t="shared" si="39"/>
        <v>T</v>
      </c>
      <c r="N1120" s="153" t="s">
        <v>4050</v>
      </c>
      <c r="O1120" s="153">
        <v>9.9</v>
      </c>
      <c r="P1120" s="153" t="s">
        <v>1663</v>
      </c>
      <c r="Q1120" s="153"/>
      <c r="R1120" s="51"/>
      <c r="S1120" s="51"/>
      <c r="T1120" s="51"/>
    </row>
    <row r="1121" spans="1:20" ht="31.5">
      <c r="A1121" s="63" t="str">
        <f t="shared" si="43"/>
        <v/>
      </c>
      <c r="B1121" s="72"/>
      <c r="C1121" s="61" t="s">
        <v>4037</v>
      </c>
      <c r="D1121" s="72" t="s">
        <v>4051</v>
      </c>
      <c r="E1121" s="63" t="s">
        <v>300</v>
      </c>
      <c r="F1121" s="73">
        <v>76</v>
      </c>
      <c r="G1121" s="64" t="str">
        <f t="shared" si="34"/>
        <v>K</v>
      </c>
      <c r="H1121" s="73">
        <v>330</v>
      </c>
      <c r="I1121" s="63">
        <v>76</v>
      </c>
      <c r="J1121" s="63">
        <v>19</v>
      </c>
      <c r="K1121" s="63">
        <v>19</v>
      </c>
      <c r="L1121" s="63" t="s">
        <v>367</v>
      </c>
      <c r="M1121" s="63" t="str">
        <f t="shared" si="39"/>
        <v>T</v>
      </c>
      <c r="N1121" s="63" t="s">
        <v>4052</v>
      </c>
      <c r="O1121" s="63">
        <v>7.57</v>
      </c>
      <c r="P1121" s="63" t="s">
        <v>1663</v>
      </c>
      <c r="Q1121" s="63"/>
      <c r="R1121" s="51"/>
      <c r="S1121" s="51"/>
      <c r="T1121" s="51"/>
    </row>
    <row r="1122" spans="1:20">
      <c r="A1122" s="153" t="str">
        <f t="shared" si="43"/>
        <v/>
      </c>
      <c r="B1122" s="154"/>
      <c r="C1122" s="155" t="s">
        <v>4037</v>
      </c>
      <c r="D1122" s="154" t="s">
        <v>4053</v>
      </c>
      <c r="E1122" s="153" t="s">
        <v>300</v>
      </c>
      <c r="F1122" s="160">
        <v>50</v>
      </c>
      <c r="G1122" s="156" t="str">
        <f t="shared" si="34"/>
        <v>K</v>
      </c>
      <c r="H1122" s="160">
        <v>217</v>
      </c>
      <c r="I1122" s="153">
        <v>49</v>
      </c>
      <c r="J1122" s="153">
        <v>8</v>
      </c>
      <c r="K1122" s="153">
        <v>7</v>
      </c>
      <c r="L1122" s="153" t="s">
        <v>274</v>
      </c>
      <c r="M1122" s="153" t="str">
        <f t="shared" si="39"/>
        <v>X</v>
      </c>
      <c r="N1122" s="153" t="s">
        <v>4054</v>
      </c>
      <c r="O1122" s="153">
        <v>13.1</v>
      </c>
      <c r="P1122" s="153" t="s">
        <v>1663</v>
      </c>
      <c r="Q1122" s="153"/>
      <c r="R1122" s="51"/>
      <c r="S1122" s="51"/>
      <c r="T1122" s="51"/>
    </row>
    <row r="1123" spans="1:20" ht="47.25">
      <c r="A1123" s="63" t="str">
        <f t="shared" si="43"/>
        <v/>
      </c>
      <c r="B1123" s="72"/>
      <c r="C1123" s="61" t="s">
        <v>4037</v>
      </c>
      <c r="D1123" s="72" t="s">
        <v>4055</v>
      </c>
      <c r="E1123" s="63" t="s">
        <v>265</v>
      </c>
      <c r="F1123" s="73">
        <v>120</v>
      </c>
      <c r="G1123" s="64" t="str">
        <f t="shared" si="34"/>
        <v>K</v>
      </c>
      <c r="H1123" s="73">
        <v>537</v>
      </c>
      <c r="I1123" s="63">
        <v>116</v>
      </c>
      <c r="J1123" s="63">
        <v>33</v>
      </c>
      <c r="K1123" s="63">
        <v>24</v>
      </c>
      <c r="L1123" s="63" t="s">
        <v>274</v>
      </c>
      <c r="M1123" s="63" t="str">
        <f t="shared" si="39"/>
        <v>X</v>
      </c>
      <c r="N1123" s="63" t="s">
        <v>4043</v>
      </c>
      <c r="O1123" s="63">
        <v>3.35</v>
      </c>
      <c r="P1123" s="63" t="s">
        <v>1663</v>
      </c>
      <c r="Q1123" s="63"/>
      <c r="R1123" s="51"/>
      <c r="S1123" s="51"/>
      <c r="T1123" s="51"/>
    </row>
    <row r="1124" spans="1:20" ht="47.25">
      <c r="A1124" s="153"/>
      <c r="B1124" s="154"/>
      <c r="C1124" s="155" t="s">
        <v>4037</v>
      </c>
      <c r="D1124" s="154" t="s">
        <v>4056</v>
      </c>
      <c r="E1124" s="153" t="s">
        <v>265</v>
      </c>
      <c r="F1124" s="160">
        <v>147</v>
      </c>
      <c r="G1124" s="156" t="str">
        <f t="shared" si="34"/>
        <v>K</v>
      </c>
      <c r="H1124" s="160">
        <v>742</v>
      </c>
      <c r="I1124" s="153">
        <v>142</v>
      </c>
      <c r="J1124" s="153">
        <v>73</v>
      </c>
      <c r="K1124" s="153">
        <v>17</v>
      </c>
      <c r="L1124" s="153" t="s">
        <v>274</v>
      </c>
      <c r="M1124" s="153" t="str">
        <f t="shared" si="39"/>
        <v>X</v>
      </c>
      <c r="N1124" s="153" t="s">
        <v>4057</v>
      </c>
      <c r="O1124" s="153">
        <v>9.9</v>
      </c>
      <c r="P1124" s="153" t="s">
        <v>1663</v>
      </c>
      <c r="Q1124" s="153"/>
      <c r="R1124" s="51"/>
      <c r="S1124" s="51"/>
      <c r="T1124" s="51"/>
    </row>
    <row r="1125" spans="1:20" ht="31.5">
      <c r="A1125" s="63"/>
      <c r="B1125" s="72"/>
      <c r="C1125" s="61" t="s">
        <v>4037</v>
      </c>
      <c r="D1125" s="72" t="s">
        <v>4058</v>
      </c>
      <c r="E1125" s="63" t="s">
        <v>300</v>
      </c>
      <c r="F1125" s="73">
        <v>81</v>
      </c>
      <c r="G1125" s="64" t="str">
        <f t="shared" si="34"/>
        <v>K</v>
      </c>
      <c r="H1125" s="73">
        <v>378</v>
      </c>
      <c r="I1125" s="63">
        <v>81</v>
      </c>
      <c r="J1125" s="63">
        <v>56</v>
      </c>
      <c r="K1125" s="63">
        <v>5</v>
      </c>
      <c r="L1125" s="63" t="s">
        <v>367</v>
      </c>
      <c r="M1125" s="63" t="str">
        <f t="shared" si="39"/>
        <v>T</v>
      </c>
      <c r="N1125" s="63" t="s">
        <v>4059</v>
      </c>
      <c r="O1125" s="63">
        <v>9.9499999999999993</v>
      </c>
      <c r="P1125" s="63" t="s">
        <v>1663</v>
      </c>
      <c r="Q1125" s="63"/>
      <c r="R1125" s="51"/>
      <c r="S1125" s="51"/>
      <c r="T1125" s="51"/>
    </row>
    <row r="1126" spans="1:20">
      <c r="A1126" s="153"/>
      <c r="B1126" s="154"/>
      <c r="C1126" s="155" t="s">
        <v>4037</v>
      </c>
      <c r="D1126" s="154" t="s">
        <v>2288</v>
      </c>
      <c r="E1126" s="153" t="s">
        <v>300</v>
      </c>
      <c r="F1126" s="160">
        <v>89</v>
      </c>
      <c r="G1126" s="156" t="str">
        <f t="shared" si="34"/>
        <v>K</v>
      </c>
      <c r="H1126" s="160">
        <v>420</v>
      </c>
      <c r="I1126" s="153">
        <v>88</v>
      </c>
      <c r="J1126" s="153">
        <v>65</v>
      </c>
      <c r="K1126" s="153">
        <v>10</v>
      </c>
      <c r="L1126" s="153" t="s">
        <v>367</v>
      </c>
      <c r="M1126" s="153" t="str">
        <f t="shared" si="39"/>
        <v>T</v>
      </c>
      <c r="N1126" s="153" t="s">
        <v>2145</v>
      </c>
      <c r="O1126" s="153">
        <v>9.82</v>
      </c>
      <c r="P1126" s="153" t="s">
        <v>1663</v>
      </c>
      <c r="Q1126" s="153"/>
      <c r="R1126" s="51"/>
      <c r="S1126" s="51"/>
      <c r="T1126" s="51"/>
    </row>
    <row r="1127" spans="1:20" ht="31.5">
      <c r="A1127" s="63"/>
      <c r="B1127" s="72"/>
      <c r="C1127" s="61" t="s">
        <v>4037</v>
      </c>
      <c r="D1127" s="72" t="s">
        <v>4060</v>
      </c>
      <c r="E1127" s="63" t="s">
        <v>300</v>
      </c>
      <c r="F1127" s="73">
        <v>39</v>
      </c>
      <c r="G1127" s="64" t="str">
        <f t="shared" si="34"/>
        <v>K</v>
      </c>
      <c r="H1127" s="73">
        <v>177</v>
      </c>
      <c r="I1127" s="63">
        <v>38</v>
      </c>
      <c r="J1127" s="63">
        <v>22</v>
      </c>
      <c r="K1127" s="63">
        <v>4</v>
      </c>
      <c r="L1127" s="63" t="s">
        <v>367</v>
      </c>
      <c r="M1127" s="63" t="str">
        <f t="shared" si="39"/>
        <v>T</v>
      </c>
      <c r="N1127" s="63" t="s">
        <v>4061</v>
      </c>
      <c r="O1127" s="63">
        <v>14.63</v>
      </c>
      <c r="P1127" s="63" t="s">
        <v>1663</v>
      </c>
      <c r="Q1127" s="63"/>
      <c r="R1127" s="51"/>
      <c r="S1127" s="51"/>
      <c r="T1127" s="51"/>
    </row>
    <row r="1128" spans="1:20" ht="31.5">
      <c r="A1128" s="153"/>
      <c r="B1128" s="154"/>
      <c r="C1128" s="155" t="s">
        <v>4037</v>
      </c>
      <c r="D1128" s="154" t="s">
        <v>4062</v>
      </c>
      <c r="E1128" s="153" t="s">
        <v>300</v>
      </c>
      <c r="F1128" s="160">
        <v>74</v>
      </c>
      <c r="G1128" s="156" t="str">
        <f t="shared" si="34"/>
        <v>K</v>
      </c>
      <c r="H1128" s="160">
        <v>404</v>
      </c>
      <c r="I1128" s="153">
        <v>74</v>
      </c>
      <c r="J1128" s="153">
        <v>42</v>
      </c>
      <c r="K1128" s="153">
        <v>23</v>
      </c>
      <c r="L1128" s="153" t="s">
        <v>367</v>
      </c>
      <c r="M1128" s="153" t="str">
        <f t="shared" si="39"/>
        <v>T</v>
      </c>
      <c r="N1128" s="153" t="s">
        <v>4063</v>
      </c>
      <c r="O1128" s="153">
        <v>18.850000000000001</v>
      </c>
      <c r="P1128" s="153" t="s">
        <v>1663</v>
      </c>
      <c r="Q1128" s="153"/>
      <c r="R1128" s="51"/>
      <c r="S1128" s="51"/>
      <c r="T1128" s="51"/>
    </row>
    <row r="1129" spans="1:20" ht="31.5">
      <c r="A1129" s="63"/>
      <c r="B1129" s="72"/>
      <c r="C1129" s="61" t="s">
        <v>4037</v>
      </c>
      <c r="D1129" s="72" t="s">
        <v>4064</v>
      </c>
      <c r="E1129" s="63" t="s">
        <v>300</v>
      </c>
      <c r="F1129" s="73">
        <v>33</v>
      </c>
      <c r="G1129" s="64" t="str">
        <f t="shared" si="34"/>
        <v>K</v>
      </c>
      <c r="H1129" s="73">
        <v>163</v>
      </c>
      <c r="I1129" s="63">
        <v>29</v>
      </c>
      <c r="J1129" s="63">
        <v>3</v>
      </c>
      <c r="K1129" s="63">
        <v>6</v>
      </c>
      <c r="L1129" s="63" t="s">
        <v>367</v>
      </c>
      <c r="M1129" s="63" t="str">
        <f t="shared" si="39"/>
        <v>T</v>
      </c>
      <c r="N1129" s="63" t="s">
        <v>4065</v>
      </c>
      <c r="O1129" s="63">
        <v>16.28</v>
      </c>
      <c r="P1129" s="63" t="s">
        <v>1663</v>
      </c>
      <c r="Q1129" s="63"/>
      <c r="R1129" s="51"/>
      <c r="S1129" s="51"/>
      <c r="T1129" s="51"/>
    </row>
    <row r="1130" spans="1:20">
      <c r="A1130" s="153"/>
      <c r="B1130" s="154"/>
      <c r="C1130" s="155" t="s">
        <v>4037</v>
      </c>
      <c r="D1130" s="154" t="s">
        <v>3329</v>
      </c>
      <c r="E1130" s="153" t="s">
        <v>300</v>
      </c>
      <c r="F1130" s="160">
        <v>28</v>
      </c>
      <c r="G1130" s="156" t="str">
        <f t="shared" si="34"/>
        <v>K</v>
      </c>
      <c r="H1130" s="160">
        <v>132</v>
      </c>
      <c r="I1130" s="153">
        <v>27</v>
      </c>
      <c r="J1130" s="153">
        <v>6</v>
      </c>
      <c r="K1130" s="153">
        <v>2</v>
      </c>
      <c r="L1130" s="153" t="s">
        <v>367</v>
      </c>
      <c r="M1130" s="153" t="str">
        <f t="shared" si="39"/>
        <v>T</v>
      </c>
      <c r="N1130" s="153" t="s">
        <v>4066</v>
      </c>
      <c r="O1130" s="153">
        <v>17.239999999999998</v>
      </c>
      <c r="P1130" s="153" t="s">
        <v>1663</v>
      </c>
      <c r="Q1130" s="153"/>
      <c r="R1130" s="51"/>
      <c r="S1130" s="51"/>
      <c r="T1130" s="51"/>
    </row>
    <row r="1131" spans="1:20" ht="47.25">
      <c r="A1131" s="63"/>
      <c r="B1131" s="72"/>
      <c r="C1131" s="61" t="s">
        <v>4037</v>
      </c>
      <c r="D1131" s="72" t="s">
        <v>4067</v>
      </c>
      <c r="E1131" s="63" t="s">
        <v>300</v>
      </c>
      <c r="F1131" s="73">
        <v>37</v>
      </c>
      <c r="G1131" s="64" t="str">
        <f t="shared" si="34"/>
        <v>K</v>
      </c>
      <c r="H1131" s="73">
        <v>160</v>
      </c>
      <c r="I1131" s="63">
        <v>37</v>
      </c>
      <c r="J1131" s="63">
        <v>12</v>
      </c>
      <c r="K1131" s="63">
        <v>4</v>
      </c>
      <c r="L1131" s="63" t="s">
        <v>367</v>
      </c>
      <c r="M1131" s="63" t="str">
        <f t="shared" si="39"/>
        <v>T</v>
      </c>
      <c r="N1131" s="63" t="s">
        <v>4068</v>
      </c>
      <c r="O1131" s="63">
        <v>19.8</v>
      </c>
      <c r="P1131" s="63" t="s">
        <v>1663</v>
      </c>
      <c r="Q1131" s="63"/>
      <c r="R1131" s="51"/>
      <c r="S1131" s="51"/>
      <c r="T1131" s="51"/>
    </row>
    <row r="1132" spans="1:20">
      <c r="A1132" s="153"/>
      <c r="B1132" s="154"/>
      <c r="C1132" s="155" t="s">
        <v>4037</v>
      </c>
      <c r="D1132" s="154" t="s">
        <v>4069</v>
      </c>
      <c r="E1132" s="153" t="s">
        <v>300</v>
      </c>
      <c r="F1132" s="160">
        <v>56</v>
      </c>
      <c r="G1132" s="156" t="str">
        <f t="shared" si="34"/>
        <v>K</v>
      </c>
      <c r="H1132" s="160">
        <v>254</v>
      </c>
      <c r="I1132" s="153">
        <v>53</v>
      </c>
      <c r="J1132" s="153">
        <v>27</v>
      </c>
      <c r="K1132" s="153">
        <v>11</v>
      </c>
      <c r="L1132" s="153" t="s">
        <v>274</v>
      </c>
      <c r="M1132" s="153" t="str">
        <f t="shared" si="39"/>
        <v>X</v>
      </c>
      <c r="N1132" s="153" t="s">
        <v>4070</v>
      </c>
      <c r="O1132" s="153">
        <v>23.61</v>
      </c>
      <c r="P1132" s="153" t="s">
        <v>1663</v>
      </c>
      <c r="Q1132" s="153"/>
      <c r="R1132" s="51"/>
      <c r="S1132" s="51"/>
      <c r="T1132" s="51"/>
    </row>
    <row r="1133" spans="1:20">
      <c r="A1133" s="63"/>
      <c r="B1133" s="72"/>
      <c r="C1133" s="61" t="s">
        <v>4037</v>
      </c>
      <c r="D1133" s="72" t="s">
        <v>4071</v>
      </c>
      <c r="E1133" s="63" t="s">
        <v>300</v>
      </c>
      <c r="F1133" s="73">
        <v>29</v>
      </c>
      <c r="G1133" s="64" t="str">
        <f t="shared" si="34"/>
        <v>K</v>
      </c>
      <c r="H1133" s="73">
        <v>156</v>
      </c>
      <c r="I1133" s="63">
        <v>29</v>
      </c>
      <c r="J1133" s="63">
        <v>4</v>
      </c>
      <c r="K1133" s="63">
        <v>16</v>
      </c>
      <c r="L1133" s="63" t="s">
        <v>367</v>
      </c>
      <c r="M1133" s="63" t="str">
        <f t="shared" si="39"/>
        <v>T</v>
      </c>
      <c r="N1133" s="63" t="s">
        <v>4054</v>
      </c>
      <c r="O1133" s="63">
        <v>28.9</v>
      </c>
      <c r="P1133" s="63" t="s">
        <v>1663</v>
      </c>
      <c r="Q1133" s="63"/>
      <c r="R1133" s="51"/>
      <c r="S1133" s="51"/>
      <c r="T1133" s="51"/>
    </row>
    <row r="1134" spans="1:20" ht="31.5">
      <c r="A1134" s="153"/>
      <c r="B1134" s="154"/>
      <c r="C1134" s="155" t="s">
        <v>4037</v>
      </c>
      <c r="D1134" s="154" t="s">
        <v>4072</v>
      </c>
      <c r="E1134" s="153" t="s">
        <v>300</v>
      </c>
      <c r="F1134" s="160">
        <v>47</v>
      </c>
      <c r="G1134" s="156" t="str">
        <f t="shared" si="34"/>
        <v>K</v>
      </c>
      <c r="H1134" s="160">
        <v>250</v>
      </c>
      <c r="I1134" s="153">
        <v>47</v>
      </c>
      <c r="J1134" s="153">
        <v>42</v>
      </c>
      <c r="K1134" s="153">
        <v>5</v>
      </c>
      <c r="L1134" s="153" t="s">
        <v>367</v>
      </c>
      <c r="M1134" s="153" t="str">
        <f t="shared" si="39"/>
        <v>T</v>
      </c>
      <c r="N1134" s="153" t="s">
        <v>4063</v>
      </c>
      <c r="O1134" s="153">
        <v>20.38</v>
      </c>
      <c r="P1134" s="153" t="s">
        <v>1663</v>
      </c>
      <c r="Q1134" s="153"/>
      <c r="R1134" s="51"/>
      <c r="S1134" s="51"/>
      <c r="T1134" s="51"/>
    </row>
    <row r="1135" spans="1:20" ht="31.5">
      <c r="A1135" s="63"/>
      <c r="B1135" s="72"/>
      <c r="C1135" s="61" t="s">
        <v>4037</v>
      </c>
      <c r="D1135" s="72" t="s">
        <v>4073</v>
      </c>
      <c r="E1135" s="63" t="s">
        <v>300</v>
      </c>
      <c r="F1135" s="73">
        <v>80</v>
      </c>
      <c r="G1135" s="64" t="str">
        <f t="shared" si="34"/>
        <v>K</v>
      </c>
      <c r="H1135" s="73">
        <v>369</v>
      </c>
      <c r="I1135" s="63">
        <v>78</v>
      </c>
      <c r="J1135" s="63">
        <v>30</v>
      </c>
      <c r="K1135" s="63">
        <v>16</v>
      </c>
      <c r="L1135" s="63" t="s">
        <v>367</v>
      </c>
      <c r="M1135" s="63" t="str">
        <f t="shared" si="39"/>
        <v>T</v>
      </c>
      <c r="N1135" s="63" t="s">
        <v>4074</v>
      </c>
      <c r="O1135" s="63">
        <v>18.5</v>
      </c>
      <c r="P1135" s="63" t="s">
        <v>1663</v>
      </c>
      <c r="Q1135" s="63"/>
      <c r="R1135" s="51"/>
      <c r="S1135" s="51"/>
      <c r="T1135" s="51"/>
    </row>
    <row r="1136" spans="1:20" ht="63">
      <c r="A1136" s="153"/>
      <c r="B1136" s="154"/>
      <c r="C1136" s="155" t="s">
        <v>4037</v>
      </c>
      <c r="D1136" s="154" t="s">
        <v>4075</v>
      </c>
      <c r="E1136" s="153" t="s">
        <v>270</v>
      </c>
      <c r="F1136" s="160">
        <v>162</v>
      </c>
      <c r="G1136" s="156" t="str">
        <f t="shared" si="34"/>
        <v>Đ</v>
      </c>
      <c r="H1136" s="160">
        <v>786</v>
      </c>
      <c r="I1136" s="153">
        <v>162</v>
      </c>
      <c r="J1136" s="153">
        <v>70</v>
      </c>
      <c r="K1136" s="153">
        <v>11</v>
      </c>
      <c r="L1136" s="153" t="s">
        <v>290</v>
      </c>
      <c r="M1136" s="153" t="str">
        <f t="shared" si="39"/>
        <v>C</v>
      </c>
      <c r="N1136" s="153" t="s">
        <v>4076</v>
      </c>
      <c r="O1136" s="153">
        <v>18.399999999999999</v>
      </c>
      <c r="P1136" s="153" t="s">
        <v>1663</v>
      </c>
      <c r="Q1136" s="153" t="s">
        <v>4077</v>
      </c>
      <c r="R1136" s="51"/>
      <c r="S1136" s="51" t="s">
        <v>1534</v>
      </c>
      <c r="T1136" s="51"/>
    </row>
    <row r="1137" spans="1:20" ht="31.5">
      <c r="A1137" s="63"/>
      <c r="B1137" s="72"/>
      <c r="C1137" s="61" t="s">
        <v>4037</v>
      </c>
      <c r="D1137" s="72" t="s">
        <v>4078</v>
      </c>
      <c r="E1137" s="63" t="s">
        <v>300</v>
      </c>
      <c r="F1137" s="73">
        <v>58</v>
      </c>
      <c r="G1137" s="64" t="str">
        <f t="shared" si="34"/>
        <v>K</v>
      </c>
      <c r="H1137" s="73">
        <v>277</v>
      </c>
      <c r="I1137" s="63">
        <v>58</v>
      </c>
      <c r="J1137" s="63">
        <v>15</v>
      </c>
      <c r="K1137" s="63">
        <v>13</v>
      </c>
      <c r="L1137" s="63" t="s">
        <v>274</v>
      </c>
      <c r="M1137" s="63" t="str">
        <f t="shared" si="39"/>
        <v>X</v>
      </c>
      <c r="N1137" s="63" t="s">
        <v>4079</v>
      </c>
      <c r="O1137" s="63">
        <v>14.9</v>
      </c>
      <c r="P1137" s="63" t="s">
        <v>1663</v>
      </c>
      <c r="Q1137" s="63"/>
      <c r="R1137" s="51"/>
      <c r="S1137" s="51"/>
      <c r="T1137" s="51"/>
    </row>
    <row r="1138" spans="1:20" ht="31.5">
      <c r="A1138" s="153"/>
      <c r="B1138" s="154"/>
      <c r="C1138" s="155" t="s">
        <v>4037</v>
      </c>
      <c r="D1138" s="154" t="s">
        <v>2204</v>
      </c>
      <c r="E1138" s="153" t="s">
        <v>300</v>
      </c>
      <c r="F1138" s="160">
        <v>72</v>
      </c>
      <c r="G1138" s="156" t="str">
        <f t="shared" si="34"/>
        <v>K</v>
      </c>
      <c r="H1138" s="160">
        <v>376</v>
      </c>
      <c r="I1138" s="153">
        <v>71</v>
      </c>
      <c r="J1138" s="153">
        <v>60</v>
      </c>
      <c r="K1138" s="153">
        <v>11</v>
      </c>
      <c r="L1138" s="153" t="s">
        <v>274</v>
      </c>
      <c r="M1138" s="153" t="str">
        <f t="shared" si="39"/>
        <v>X</v>
      </c>
      <c r="N1138" s="153" t="s">
        <v>4080</v>
      </c>
      <c r="O1138" s="153">
        <v>18.84</v>
      </c>
      <c r="P1138" s="153" t="s">
        <v>1663</v>
      </c>
      <c r="Q1138" s="153"/>
      <c r="R1138" s="51"/>
      <c r="S1138" s="51"/>
      <c r="T1138" s="51"/>
    </row>
    <row r="1139" spans="1:20" ht="31.5">
      <c r="A1139" s="63"/>
      <c r="B1139" s="72"/>
      <c r="C1139" s="61" t="s">
        <v>4037</v>
      </c>
      <c r="D1139" s="72" t="s">
        <v>4081</v>
      </c>
      <c r="E1139" s="63" t="s">
        <v>300</v>
      </c>
      <c r="F1139" s="73">
        <v>81</v>
      </c>
      <c r="G1139" s="64" t="str">
        <f t="shared" si="34"/>
        <v>K</v>
      </c>
      <c r="H1139" s="73">
        <v>437</v>
      </c>
      <c r="I1139" s="63">
        <v>80</v>
      </c>
      <c r="J1139" s="63">
        <v>59</v>
      </c>
      <c r="K1139" s="63">
        <v>11</v>
      </c>
      <c r="L1139" s="63" t="s">
        <v>290</v>
      </c>
      <c r="M1139" s="63" t="str">
        <f t="shared" si="39"/>
        <v>C</v>
      </c>
      <c r="N1139" s="63" t="s">
        <v>4063</v>
      </c>
      <c r="O1139" s="63">
        <v>13.5</v>
      </c>
      <c r="P1139" s="63" t="s">
        <v>1663</v>
      </c>
      <c r="Q1139" s="63"/>
      <c r="R1139" s="51"/>
      <c r="S1139" s="51"/>
      <c r="T1139" s="51"/>
    </row>
    <row r="1140" spans="1:20">
      <c r="A1140" s="153"/>
      <c r="B1140" s="154"/>
      <c r="C1140" s="155" t="s">
        <v>4037</v>
      </c>
      <c r="D1140" s="154" t="s">
        <v>4082</v>
      </c>
      <c r="E1140" s="153" t="s">
        <v>300</v>
      </c>
      <c r="F1140" s="160">
        <v>69</v>
      </c>
      <c r="G1140" s="156" t="str">
        <f t="shared" si="34"/>
        <v>K</v>
      </c>
      <c r="H1140" s="160">
        <v>359</v>
      </c>
      <c r="I1140" s="153">
        <v>68</v>
      </c>
      <c r="J1140" s="153">
        <v>46</v>
      </c>
      <c r="K1140" s="153">
        <v>15</v>
      </c>
      <c r="L1140" s="153" t="s">
        <v>274</v>
      </c>
      <c r="M1140" s="153" t="str">
        <f t="shared" si="39"/>
        <v>X</v>
      </c>
      <c r="N1140" s="153" t="s">
        <v>4054</v>
      </c>
      <c r="O1140" s="153">
        <v>24.3</v>
      </c>
      <c r="P1140" s="153" t="s">
        <v>1663</v>
      </c>
      <c r="Q1140" s="153"/>
      <c r="R1140" s="51"/>
      <c r="S1140" s="51"/>
      <c r="T1140" s="51"/>
    </row>
    <row r="1141" spans="1:20" ht="47.25">
      <c r="A1141" s="63"/>
      <c r="B1141" s="72"/>
      <c r="C1141" s="61" t="s">
        <v>4037</v>
      </c>
      <c r="D1141" s="72" t="s">
        <v>4083</v>
      </c>
      <c r="E1141" s="63" t="s">
        <v>265</v>
      </c>
      <c r="F1141" s="73">
        <v>130</v>
      </c>
      <c r="G1141" s="64" t="str">
        <f t="shared" si="34"/>
        <v>K</v>
      </c>
      <c r="H1141" s="73">
        <v>649</v>
      </c>
      <c r="I1141" s="63">
        <v>124</v>
      </c>
      <c r="J1141" s="63">
        <v>22</v>
      </c>
      <c r="K1141" s="63">
        <v>30</v>
      </c>
      <c r="L1141" s="63" t="s">
        <v>274</v>
      </c>
      <c r="M1141" s="63" t="str">
        <f t="shared" si="39"/>
        <v>X</v>
      </c>
      <c r="N1141" s="63" t="s">
        <v>4084</v>
      </c>
      <c r="O1141" s="63">
        <v>11.9</v>
      </c>
      <c r="P1141" s="63" t="s">
        <v>1663</v>
      </c>
      <c r="Q1141" s="63"/>
      <c r="R1141" s="51"/>
      <c r="S1141" s="51"/>
      <c r="T1141" s="51"/>
    </row>
    <row r="1142" spans="1:20" ht="31.5">
      <c r="A1142" s="162">
        <f t="shared" ref="A1142:A1151" si="44">IF(LEN(B1142)=0,"",SUBTOTAL(3,$B$3:B1142))</f>
        <v>37</v>
      </c>
      <c r="B1142" s="163" t="s">
        <v>4085</v>
      </c>
      <c r="C1142" s="155" t="s">
        <v>4085</v>
      </c>
      <c r="D1142" s="154" t="s">
        <v>4086</v>
      </c>
      <c r="E1142" s="153" t="s">
        <v>270</v>
      </c>
      <c r="F1142" s="160">
        <v>133</v>
      </c>
      <c r="G1142" s="156" t="str">
        <f t="shared" si="34"/>
        <v>K</v>
      </c>
      <c r="H1142" s="160">
        <v>620</v>
      </c>
      <c r="I1142" s="153">
        <v>133</v>
      </c>
      <c r="J1142" s="153">
        <v>1</v>
      </c>
      <c r="K1142" s="153">
        <v>1</v>
      </c>
      <c r="L1142" s="153" t="s">
        <v>266</v>
      </c>
      <c r="M1142" s="153" t="str">
        <f t="shared" si="39"/>
        <v>X</v>
      </c>
      <c r="N1142" s="153" t="s">
        <v>4087</v>
      </c>
      <c r="O1142" s="153" t="s">
        <v>4088</v>
      </c>
      <c r="P1142" s="153" t="s">
        <v>1663</v>
      </c>
      <c r="Q1142" s="153"/>
      <c r="R1142" s="51"/>
      <c r="S1142" s="51"/>
      <c r="T1142" s="51"/>
    </row>
    <row r="1143" spans="1:20" ht="31.5">
      <c r="A1143" s="63" t="str">
        <f t="shared" si="44"/>
        <v/>
      </c>
      <c r="B1143" s="72"/>
      <c r="C1143" s="61" t="s">
        <v>4085</v>
      </c>
      <c r="D1143" s="72" t="s">
        <v>4089</v>
      </c>
      <c r="E1143" s="63" t="s">
        <v>270</v>
      </c>
      <c r="F1143" s="73">
        <v>87</v>
      </c>
      <c r="G1143" s="64" t="str">
        <f t="shared" si="34"/>
        <v>K</v>
      </c>
      <c r="H1143" s="73">
        <v>381</v>
      </c>
      <c r="I1143" s="63">
        <v>87</v>
      </c>
      <c r="J1143" s="63">
        <v>0</v>
      </c>
      <c r="K1143" s="63">
        <v>0</v>
      </c>
      <c r="L1143" s="63" t="s">
        <v>266</v>
      </c>
      <c r="M1143" s="63" t="str">
        <f t="shared" si="39"/>
        <v>X</v>
      </c>
      <c r="N1143" s="63" t="s">
        <v>4090</v>
      </c>
      <c r="O1143" s="63" t="s">
        <v>503</v>
      </c>
      <c r="P1143" s="63" t="s">
        <v>1663</v>
      </c>
      <c r="Q1143" s="63"/>
      <c r="R1143" s="51"/>
      <c r="S1143" s="51"/>
      <c r="T1143" s="51"/>
    </row>
    <row r="1144" spans="1:20">
      <c r="A1144" s="153" t="str">
        <f t="shared" si="44"/>
        <v/>
      </c>
      <c r="B1144" s="154"/>
      <c r="C1144" s="155" t="s">
        <v>4085</v>
      </c>
      <c r="D1144" s="154" t="s">
        <v>4091</v>
      </c>
      <c r="E1144" s="153" t="s">
        <v>270</v>
      </c>
      <c r="F1144" s="160">
        <v>93</v>
      </c>
      <c r="G1144" s="156" t="str">
        <f t="shared" si="34"/>
        <v>K</v>
      </c>
      <c r="H1144" s="160">
        <v>428</v>
      </c>
      <c r="I1144" s="153">
        <v>93</v>
      </c>
      <c r="J1144" s="153">
        <v>1</v>
      </c>
      <c r="K1144" s="153">
        <v>1</v>
      </c>
      <c r="L1144" s="153" t="s">
        <v>266</v>
      </c>
      <c r="M1144" s="153" t="str">
        <f t="shared" si="39"/>
        <v>X</v>
      </c>
      <c r="N1144" s="153" t="s">
        <v>3866</v>
      </c>
      <c r="O1144" s="153" t="s">
        <v>325</v>
      </c>
      <c r="P1144" s="153" t="s">
        <v>1663</v>
      </c>
      <c r="Q1144" s="153"/>
      <c r="R1144" s="51"/>
      <c r="S1144" s="51"/>
      <c r="T1144" s="51"/>
    </row>
    <row r="1145" spans="1:20" ht="31.5">
      <c r="A1145" s="63" t="str">
        <f t="shared" si="44"/>
        <v/>
      </c>
      <c r="B1145" s="72"/>
      <c r="C1145" s="61" t="s">
        <v>4085</v>
      </c>
      <c r="D1145" s="72" t="s">
        <v>4092</v>
      </c>
      <c r="E1145" s="63" t="s">
        <v>270</v>
      </c>
      <c r="F1145" s="73">
        <v>129</v>
      </c>
      <c r="G1145" s="64" t="str">
        <f t="shared" si="34"/>
        <v>K</v>
      </c>
      <c r="H1145" s="73">
        <v>598</v>
      </c>
      <c r="I1145" s="63">
        <v>129</v>
      </c>
      <c r="J1145" s="63">
        <v>6</v>
      </c>
      <c r="K1145" s="63">
        <v>16</v>
      </c>
      <c r="L1145" s="63" t="s">
        <v>266</v>
      </c>
      <c r="M1145" s="63" t="str">
        <f t="shared" si="39"/>
        <v>X</v>
      </c>
      <c r="N1145" s="63" t="s">
        <v>4093</v>
      </c>
      <c r="O1145" s="63" t="s">
        <v>513</v>
      </c>
      <c r="P1145" s="63" t="s">
        <v>1663</v>
      </c>
      <c r="Q1145" s="63"/>
      <c r="R1145" s="51"/>
      <c r="S1145" s="51"/>
      <c r="T1145" s="51"/>
    </row>
    <row r="1146" spans="1:20" ht="31.5">
      <c r="A1146" s="153" t="str">
        <f t="shared" si="44"/>
        <v/>
      </c>
      <c r="B1146" s="154"/>
      <c r="C1146" s="155" t="s">
        <v>4085</v>
      </c>
      <c r="D1146" s="154" t="s">
        <v>4094</v>
      </c>
      <c r="E1146" s="153" t="s">
        <v>265</v>
      </c>
      <c r="F1146" s="160">
        <v>99</v>
      </c>
      <c r="G1146" s="156" t="str">
        <f t="shared" si="34"/>
        <v>K</v>
      </c>
      <c r="H1146" s="160">
        <v>403</v>
      </c>
      <c r="I1146" s="153">
        <v>99</v>
      </c>
      <c r="J1146" s="153">
        <v>7</v>
      </c>
      <c r="K1146" s="153">
        <v>22</v>
      </c>
      <c r="L1146" s="153" t="s">
        <v>266</v>
      </c>
      <c r="M1146" s="153" t="str">
        <f t="shared" si="39"/>
        <v>X</v>
      </c>
      <c r="N1146" s="153" t="s">
        <v>4095</v>
      </c>
      <c r="O1146" s="153" t="s">
        <v>332</v>
      </c>
      <c r="P1146" s="153" t="s">
        <v>1663</v>
      </c>
      <c r="Q1146" s="153"/>
      <c r="R1146" s="51"/>
      <c r="S1146" s="51"/>
      <c r="T1146" s="51"/>
    </row>
    <row r="1147" spans="1:20">
      <c r="A1147" s="63" t="str">
        <f t="shared" si="44"/>
        <v/>
      </c>
      <c r="B1147" s="72"/>
      <c r="C1147" s="61" t="s">
        <v>4085</v>
      </c>
      <c r="D1147" s="72" t="s">
        <v>4096</v>
      </c>
      <c r="E1147" s="63" t="s">
        <v>265</v>
      </c>
      <c r="F1147" s="73">
        <v>59</v>
      </c>
      <c r="G1147" s="64" t="str">
        <f t="shared" si="34"/>
        <v>K</v>
      </c>
      <c r="H1147" s="73">
        <v>259</v>
      </c>
      <c r="I1147" s="63">
        <v>59</v>
      </c>
      <c r="J1147" s="63">
        <v>3</v>
      </c>
      <c r="K1147" s="63">
        <v>24</v>
      </c>
      <c r="L1147" s="63" t="s">
        <v>351</v>
      </c>
      <c r="M1147" s="63" t="str">
        <f t="shared" si="39"/>
        <v>X</v>
      </c>
      <c r="N1147" s="63" t="s">
        <v>4097</v>
      </c>
      <c r="O1147" s="63" t="s">
        <v>3214</v>
      </c>
      <c r="P1147" s="63" t="s">
        <v>1663</v>
      </c>
      <c r="Q1147" s="63"/>
      <c r="R1147" s="51"/>
      <c r="S1147" s="51"/>
      <c r="T1147" s="51"/>
    </row>
    <row r="1148" spans="1:20">
      <c r="A1148" s="153" t="str">
        <f t="shared" si="44"/>
        <v/>
      </c>
      <c r="B1148" s="154"/>
      <c r="C1148" s="155" t="s">
        <v>4085</v>
      </c>
      <c r="D1148" s="154" t="s">
        <v>4098</v>
      </c>
      <c r="E1148" s="153" t="s">
        <v>265</v>
      </c>
      <c r="F1148" s="160">
        <v>65</v>
      </c>
      <c r="G1148" s="156" t="str">
        <f t="shared" si="34"/>
        <v>K</v>
      </c>
      <c r="H1148" s="160">
        <v>292</v>
      </c>
      <c r="I1148" s="153">
        <v>65</v>
      </c>
      <c r="J1148" s="153">
        <v>4</v>
      </c>
      <c r="K1148" s="153">
        <v>5</v>
      </c>
      <c r="L1148" s="153" t="s">
        <v>351</v>
      </c>
      <c r="M1148" s="153" t="str">
        <f t="shared" si="39"/>
        <v>X</v>
      </c>
      <c r="N1148" s="153" t="s">
        <v>4097</v>
      </c>
      <c r="O1148" s="153" t="s">
        <v>3188</v>
      </c>
      <c r="P1148" s="153" t="s">
        <v>1663</v>
      </c>
      <c r="Q1148" s="153"/>
      <c r="R1148" s="51"/>
      <c r="S1148" s="51"/>
      <c r="T1148" s="51"/>
    </row>
    <row r="1149" spans="1:20">
      <c r="A1149" s="63" t="str">
        <f t="shared" si="44"/>
        <v/>
      </c>
      <c r="B1149" s="72"/>
      <c r="C1149" s="61" t="s">
        <v>4085</v>
      </c>
      <c r="D1149" s="72" t="s">
        <v>4099</v>
      </c>
      <c r="E1149" s="63" t="s">
        <v>265</v>
      </c>
      <c r="F1149" s="73">
        <v>64</v>
      </c>
      <c r="G1149" s="64" t="str">
        <f t="shared" si="34"/>
        <v>K</v>
      </c>
      <c r="H1149" s="73">
        <v>291</v>
      </c>
      <c r="I1149" s="63">
        <v>64</v>
      </c>
      <c r="J1149" s="63">
        <v>10</v>
      </c>
      <c r="K1149" s="63">
        <v>20</v>
      </c>
      <c r="L1149" s="63" t="s">
        <v>351</v>
      </c>
      <c r="M1149" s="63" t="str">
        <f t="shared" si="39"/>
        <v>X</v>
      </c>
      <c r="N1149" s="63" t="s">
        <v>4097</v>
      </c>
      <c r="O1149" s="63" t="s">
        <v>3217</v>
      </c>
      <c r="P1149" s="63" t="s">
        <v>1663</v>
      </c>
      <c r="Q1149" s="63"/>
      <c r="R1149" s="51"/>
      <c r="S1149" s="51"/>
      <c r="T1149" s="51"/>
    </row>
    <row r="1150" spans="1:20" ht="31.5">
      <c r="A1150" s="153" t="str">
        <f t="shared" si="44"/>
        <v/>
      </c>
      <c r="B1150" s="154"/>
      <c r="C1150" s="155" t="s">
        <v>4085</v>
      </c>
      <c r="D1150" s="154" t="s">
        <v>4100</v>
      </c>
      <c r="E1150" s="153" t="s">
        <v>270</v>
      </c>
      <c r="F1150" s="160">
        <v>79</v>
      </c>
      <c r="G1150" s="156" t="str">
        <f t="shared" si="34"/>
        <v>K</v>
      </c>
      <c r="H1150" s="160">
        <v>359</v>
      </c>
      <c r="I1150" s="153">
        <v>79</v>
      </c>
      <c r="J1150" s="153">
        <v>9</v>
      </c>
      <c r="K1150" s="153">
        <v>21</v>
      </c>
      <c r="L1150" s="153" t="s">
        <v>266</v>
      </c>
      <c r="M1150" s="153" t="str">
        <f t="shared" si="39"/>
        <v>X</v>
      </c>
      <c r="N1150" s="153" t="s">
        <v>4101</v>
      </c>
      <c r="O1150" s="153" t="s">
        <v>362</v>
      </c>
      <c r="P1150" s="153" t="s">
        <v>1663</v>
      </c>
      <c r="Q1150" s="153"/>
      <c r="R1150" s="51"/>
      <c r="S1150" s="51"/>
      <c r="T1150" s="51"/>
    </row>
    <row r="1151" spans="1:20" ht="31.5">
      <c r="A1151" s="63" t="str">
        <f t="shared" si="44"/>
        <v/>
      </c>
      <c r="B1151" s="72"/>
      <c r="C1151" s="61" t="s">
        <v>4085</v>
      </c>
      <c r="D1151" s="72" t="s">
        <v>4102</v>
      </c>
      <c r="E1151" s="63" t="s">
        <v>270</v>
      </c>
      <c r="F1151" s="73">
        <v>109</v>
      </c>
      <c r="G1151" s="64" t="str">
        <f t="shared" si="34"/>
        <v>K</v>
      </c>
      <c r="H1151" s="73">
        <v>522</v>
      </c>
      <c r="I1151" s="63">
        <v>109</v>
      </c>
      <c r="J1151" s="63">
        <v>8</v>
      </c>
      <c r="K1151" s="63">
        <v>22</v>
      </c>
      <c r="L1151" s="63" t="s">
        <v>266</v>
      </c>
      <c r="M1151" s="63" t="str">
        <f t="shared" si="39"/>
        <v>X</v>
      </c>
      <c r="N1151" s="63" t="s">
        <v>4103</v>
      </c>
      <c r="O1151" s="63" t="s">
        <v>362</v>
      </c>
      <c r="P1151" s="63" t="s">
        <v>1663</v>
      </c>
      <c r="Q1151" s="63"/>
      <c r="R1151" s="51"/>
      <c r="S1151" s="51"/>
      <c r="T1151" s="51"/>
    </row>
    <row r="1152" spans="1:20">
      <c r="A1152" s="153"/>
      <c r="B1152" s="154"/>
      <c r="C1152" s="155" t="s">
        <v>4085</v>
      </c>
      <c r="D1152" s="154" t="s">
        <v>4104</v>
      </c>
      <c r="E1152" s="153" t="s">
        <v>270</v>
      </c>
      <c r="F1152" s="160">
        <v>110</v>
      </c>
      <c r="G1152" s="156" t="str">
        <f t="shared" si="34"/>
        <v>K</v>
      </c>
      <c r="H1152" s="160">
        <v>517</v>
      </c>
      <c r="I1152" s="153">
        <v>110</v>
      </c>
      <c r="J1152" s="153">
        <v>5</v>
      </c>
      <c r="K1152" s="153">
        <v>14</v>
      </c>
      <c r="L1152" s="153" t="s">
        <v>266</v>
      </c>
      <c r="M1152" s="153" t="str">
        <f t="shared" si="39"/>
        <v>X</v>
      </c>
      <c r="N1152" s="153" t="s">
        <v>3866</v>
      </c>
      <c r="O1152" s="153" t="s">
        <v>377</v>
      </c>
      <c r="P1152" s="153" t="s">
        <v>1663</v>
      </c>
      <c r="Q1152" s="153"/>
      <c r="R1152" s="51"/>
      <c r="S1152" s="51"/>
      <c r="T1152" s="51"/>
    </row>
    <row r="1153" spans="1:20">
      <c r="A1153" s="63"/>
      <c r="B1153" s="72"/>
      <c r="C1153" s="61" t="s">
        <v>4085</v>
      </c>
      <c r="D1153" s="72" t="s">
        <v>4105</v>
      </c>
      <c r="E1153" s="63" t="s">
        <v>270</v>
      </c>
      <c r="F1153" s="73">
        <v>105</v>
      </c>
      <c r="G1153" s="64" t="str">
        <f t="shared" si="34"/>
        <v>K</v>
      </c>
      <c r="H1153" s="73">
        <v>512</v>
      </c>
      <c r="I1153" s="63">
        <v>105</v>
      </c>
      <c r="J1153" s="63">
        <v>9</v>
      </c>
      <c r="K1153" s="63">
        <v>9</v>
      </c>
      <c r="L1153" s="63" t="s">
        <v>266</v>
      </c>
      <c r="M1153" s="63" t="str">
        <f t="shared" si="39"/>
        <v>X</v>
      </c>
      <c r="N1153" s="63" t="s">
        <v>3866</v>
      </c>
      <c r="O1153" s="63" t="s">
        <v>362</v>
      </c>
      <c r="P1153" s="63" t="s">
        <v>1663</v>
      </c>
      <c r="Q1153" s="63"/>
      <c r="R1153" s="51"/>
      <c r="S1153" s="51"/>
      <c r="T1153" s="51"/>
    </row>
    <row r="1154" spans="1:20" ht="31.5">
      <c r="A1154" s="153"/>
      <c r="B1154" s="154"/>
      <c r="C1154" s="155" t="s">
        <v>4085</v>
      </c>
      <c r="D1154" s="154" t="s">
        <v>4106</v>
      </c>
      <c r="E1154" s="153" t="s">
        <v>265</v>
      </c>
      <c r="F1154" s="160">
        <v>79</v>
      </c>
      <c r="G1154" s="156" t="str">
        <f t="shared" si="34"/>
        <v>K</v>
      </c>
      <c r="H1154" s="160">
        <v>333</v>
      </c>
      <c r="I1154" s="153">
        <v>79</v>
      </c>
      <c r="J1154" s="153">
        <v>17</v>
      </c>
      <c r="K1154" s="153">
        <v>32</v>
      </c>
      <c r="L1154" s="153" t="s">
        <v>266</v>
      </c>
      <c r="M1154" s="153" t="str">
        <f t="shared" si="39"/>
        <v>X</v>
      </c>
      <c r="N1154" s="153" t="s">
        <v>4107</v>
      </c>
      <c r="O1154" s="153" t="s">
        <v>332</v>
      </c>
      <c r="P1154" s="153" t="s">
        <v>1663</v>
      </c>
      <c r="Q1154" s="153"/>
      <c r="R1154" s="51"/>
      <c r="S1154" s="51"/>
      <c r="T1154" s="51"/>
    </row>
    <row r="1155" spans="1:20" ht="31.5">
      <c r="A1155" s="63"/>
      <c r="B1155" s="72"/>
      <c r="C1155" s="61" t="s">
        <v>4085</v>
      </c>
      <c r="D1155" s="72" t="s">
        <v>4108</v>
      </c>
      <c r="E1155" s="63" t="s">
        <v>270</v>
      </c>
      <c r="F1155" s="73">
        <v>132</v>
      </c>
      <c r="G1155" s="64" t="str">
        <f t="shared" si="34"/>
        <v>K</v>
      </c>
      <c r="H1155" s="73">
        <v>608</v>
      </c>
      <c r="I1155" s="63">
        <v>132</v>
      </c>
      <c r="J1155" s="63">
        <v>18</v>
      </c>
      <c r="K1155" s="63">
        <v>33</v>
      </c>
      <c r="L1155" s="63" t="s">
        <v>266</v>
      </c>
      <c r="M1155" s="63" t="str">
        <f t="shared" si="39"/>
        <v>X</v>
      </c>
      <c r="N1155" s="63" t="s">
        <v>4109</v>
      </c>
      <c r="O1155" s="63" t="s">
        <v>400</v>
      </c>
      <c r="P1155" s="63" t="s">
        <v>1663</v>
      </c>
      <c r="Q1155" s="63"/>
      <c r="R1155" s="51"/>
      <c r="S1155" s="51"/>
      <c r="T1155" s="51"/>
    </row>
    <row r="1156" spans="1:20" ht="31.5">
      <c r="A1156" s="153"/>
      <c r="B1156" s="154"/>
      <c r="C1156" s="155" t="s">
        <v>4085</v>
      </c>
      <c r="D1156" s="154" t="s">
        <v>4110</v>
      </c>
      <c r="E1156" s="153" t="s">
        <v>270</v>
      </c>
      <c r="F1156" s="160">
        <v>92</v>
      </c>
      <c r="G1156" s="156" t="str">
        <f t="shared" si="34"/>
        <v>K</v>
      </c>
      <c r="H1156" s="160">
        <v>417</v>
      </c>
      <c r="I1156" s="153">
        <v>92</v>
      </c>
      <c r="J1156" s="153">
        <v>9</v>
      </c>
      <c r="K1156" s="153">
        <v>33</v>
      </c>
      <c r="L1156" s="153" t="s">
        <v>266</v>
      </c>
      <c r="M1156" s="153" t="str">
        <f t="shared" si="39"/>
        <v>X</v>
      </c>
      <c r="N1156" s="153" t="s">
        <v>4111</v>
      </c>
      <c r="O1156" s="153" t="s">
        <v>332</v>
      </c>
      <c r="P1156" s="153" t="s">
        <v>1663</v>
      </c>
      <c r="Q1156" s="153"/>
      <c r="R1156" s="51"/>
      <c r="S1156" s="51"/>
      <c r="T1156" s="51"/>
    </row>
    <row r="1157" spans="1:20" ht="47.25">
      <c r="A1157" s="59">
        <f t="shared" ref="A1157:A1158" si="45">IF(LEN(B1157)=0,"",SUBTOTAL(3,$B$3:B1157))</f>
        <v>38</v>
      </c>
      <c r="B1157" s="60" t="s">
        <v>4112</v>
      </c>
      <c r="C1157" s="61" t="s">
        <v>4112</v>
      </c>
      <c r="D1157" s="72" t="s">
        <v>4113</v>
      </c>
      <c r="E1157" s="63" t="s">
        <v>270</v>
      </c>
      <c r="F1157" s="73">
        <v>198</v>
      </c>
      <c r="G1157" s="64" t="str">
        <f t="shared" si="34"/>
        <v>Đ</v>
      </c>
      <c r="H1157" s="73">
        <v>632</v>
      </c>
      <c r="I1157" s="63">
        <v>112</v>
      </c>
      <c r="J1157" s="63">
        <v>0</v>
      </c>
      <c r="K1157" s="63">
        <v>1</v>
      </c>
      <c r="L1157" s="63" t="s">
        <v>274</v>
      </c>
      <c r="M1157" s="63" t="str">
        <f t="shared" si="39"/>
        <v>X</v>
      </c>
      <c r="N1157" s="63" t="s">
        <v>4114</v>
      </c>
      <c r="O1157" s="63" t="s">
        <v>1218</v>
      </c>
      <c r="P1157" s="63">
        <v>0</v>
      </c>
      <c r="Q1157" s="63"/>
      <c r="R1157" s="51"/>
      <c r="S1157" s="51"/>
      <c r="T1157" s="51"/>
    </row>
    <row r="1158" spans="1:20" ht="47.25">
      <c r="A1158" s="153" t="str">
        <f t="shared" si="45"/>
        <v/>
      </c>
      <c r="B1158" s="154"/>
      <c r="C1158" s="155" t="s">
        <v>4112</v>
      </c>
      <c r="D1158" s="154" t="s">
        <v>4115</v>
      </c>
      <c r="E1158" s="153" t="s">
        <v>265</v>
      </c>
      <c r="F1158" s="160">
        <v>114</v>
      </c>
      <c r="G1158" s="156" t="str">
        <f t="shared" si="34"/>
        <v>K</v>
      </c>
      <c r="H1158" s="160">
        <v>482</v>
      </c>
      <c r="I1158" s="153">
        <v>76</v>
      </c>
      <c r="J1158" s="153">
        <v>3</v>
      </c>
      <c r="K1158" s="153">
        <v>1</v>
      </c>
      <c r="L1158" s="153" t="s">
        <v>274</v>
      </c>
      <c r="M1158" s="153" t="str">
        <f t="shared" si="39"/>
        <v>X</v>
      </c>
      <c r="N1158" s="153" t="s">
        <v>4116</v>
      </c>
      <c r="O1158" s="153" t="s">
        <v>1819</v>
      </c>
      <c r="P1158" s="153">
        <v>0</v>
      </c>
      <c r="Q1158" s="153"/>
      <c r="R1158" s="51"/>
      <c r="S1158" s="51"/>
      <c r="T1158" s="51"/>
    </row>
    <row r="1159" spans="1:20" ht="47.25">
      <c r="A1159" s="63"/>
      <c r="B1159" s="72"/>
      <c r="C1159" s="61" t="s">
        <v>4112</v>
      </c>
      <c r="D1159" s="72" t="s">
        <v>4117</v>
      </c>
      <c r="E1159" s="63" t="s">
        <v>265</v>
      </c>
      <c r="F1159" s="73">
        <v>160</v>
      </c>
      <c r="G1159" s="64" t="str">
        <f t="shared" si="34"/>
        <v>Đ</v>
      </c>
      <c r="H1159" s="73">
        <v>503</v>
      </c>
      <c r="I1159" s="63">
        <v>118</v>
      </c>
      <c r="J1159" s="63">
        <v>2</v>
      </c>
      <c r="K1159" s="63">
        <v>6</v>
      </c>
      <c r="L1159" s="63" t="s">
        <v>274</v>
      </c>
      <c r="M1159" s="63" t="str">
        <f t="shared" si="39"/>
        <v>X</v>
      </c>
      <c r="N1159" s="63" t="s">
        <v>4118</v>
      </c>
      <c r="O1159" s="63" t="s">
        <v>272</v>
      </c>
      <c r="P1159" s="63">
        <v>0</v>
      </c>
      <c r="Q1159" s="63"/>
      <c r="R1159" s="51"/>
      <c r="S1159" s="51"/>
      <c r="T1159" s="51"/>
    </row>
    <row r="1160" spans="1:20" ht="63">
      <c r="A1160" s="153"/>
      <c r="B1160" s="154"/>
      <c r="C1160" s="155" t="s">
        <v>4112</v>
      </c>
      <c r="D1160" s="154" t="s">
        <v>4119</v>
      </c>
      <c r="E1160" s="153" t="s">
        <v>265</v>
      </c>
      <c r="F1160" s="160">
        <v>117</v>
      </c>
      <c r="G1160" s="156" t="str">
        <f t="shared" si="34"/>
        <v>K</v>
      </c>
      <c r="H1160" s="160">
        <v>418</v>
      </c>
      <c r="I1160" s="153">
        <v>92</v>
      </c>
      <c r="J1160" s="153">
        <v>1</v>
      </c>
      <c r="K1160" s="153">
        <v>2</v>
      </c>
      <c r="L1160" s="153" t="s">
        <v>543</v>
      </c>
      <c r="M1160" s="153" t="str">
        <f t="shared" si="39"/>
        <v>X</v>
      </c>
      <c r="N1160" s="153" t="s">
        <v>4120</v>
      </c>
      <c r="O1160" s="153" t="s">
        <v>1207</v>
      </c>
      <c r="P1160" s="153">
        <v>0</v>
      </c>
      <c r="Q1160" s="153"/>
      <c r="R1160" s="51"/>
      <c r="S1160" s="51"/>
      <c r="T1160" s="51"/>
    </row>
    <row r="1161" spans="1:20" ht="47.25">
      <c r="A1161" s="63"/>
      <c r="B1161" s="72"/>
      <c r="C1161" s="61" t="s">
        <v>4112</v>
      </c>
      <c r="D1161" s="72" t="s">
        <v>4121</v>
      </c>
      <c r="E1161" s="63" t="s">
        <v>265</v>
      </c>
      <c r="F1161" s="73">
        <v>114</v>
      </c>
      <c r="G1161" s="64" t="str">
        <f t="shared" si="34"/>
        <v>K</v>
      </c>
      <c r="H1161" s="73">
        <v>480</v>
      </c>
      <c r="I1161" s="63">
        <v>73</v>
      </c>
      <c r="J1161" s="63">
        <v>2</v>
      </c>
      <c r="K1161" s="63">
        <v>1</v>
      </c>
      <c r="L1161" s="63" t="s">
        <v>274</v>
      </c>
      <c r="M1161" s="63" t="str">
        <f t="shared" si="39"/>
        <v>X</v>
      </c>
      <c r="N1161" s="63" t="s">
        <v>4122</v>
      </c>
      <c r="O1161" s="63" t="s">
        <v>272</v>
      </c>
      <c r="P1161" s="63">
        <v>0</v>
      </c>
      <c r="Q1161" s="63"/>
      <c r="R1161" s="51"/>
      <c r="S1161" s="51"/>
      <c r="T1161" s="51"/>
    </row>
    <row r="1162" spans="1:20" ht="47.25">
      <c r="A1162" s="153" t="str">
        <f t="shared" ref="A1162:A1169" si="46">IF(LEN(B1162)=0,"",SUBTOTAL(3,$B$3:B1162))</f>
        <v/>
      </c>
      <c r="B1162" s="154"/>
      <c r="C1162" s="155" t="s">
        <v>4112</v>
      </c>
      <c r="D1162" s="154" t="s">
        <v>4123</v>
      </c>
      <c r="E1162" s="153" t="s">
        <v>300</v>
      </c>
      <c r="F1162" s="160">
        <v>73</v>
      </c>
      <c r="G1162" s="156" t="str">
        <f t="shared" si="34"/>
        <v>K</v>
      </c>
      <c r="H1162" s="160">
        <v>257</v>
      </c>
      <c r="I1162" s="153">
        <v>49</v>
      </c>
      <c r="J1162" s="153">
        <v>5</v>
      </c>
      <c r="K1162" s="153">
        <v>2</v>
      </c>
      <c r="L1162" s="153" t="s">
        <v>274</v>
      </c>
      <c r="M1162" s="153" t="str">
        <f t="shared" si="39"/>
        <v>X</v>
      </c>
      <c r="N1162" s="153" t="s">
        <v>4124</v>
      </c>
      <c r="O1162" s="153" t="s">
        <v>1778</v>
      </c>
      <c r="P1162" s="153">
        <v>0</v>
      </c>
      <c r="Q1162" s="153"/>
      <c r="R1162" s="51"/>
      <c r="S1162" s="51"/>
      <c r="T1162" s="51"/>
    </row>
    <row r="1163" spans="1:20" ht="47.25">
      <c r="A1163" s="63" t="str">
        <f t="shared" si="46"/>
        <v/>
      </c>
      <c r="B1163" s="72"/>
      <c r="C1163" s="61" t="s">
        <v>4112</v>
      </c>
      <c r="D1163" s="72" t="s">
        <v>3766</v>
      </c>
      <c r="E1163" s="63" t="s">
        <v>300</v>
      </c>
      <c r="F1163" s="73">
        <v>60</v>
      </c>
      <c r="G1163" s="64" t="str">
        <f t="shared" si="34"/>
        <v>K</v>
      </c>
      <c r="H1163" s="73">
        <v>260</v>
      </c>
      <c r="I1163" s="63">
        <v>56</v>
      </c>
      <c r="J1163" s="63">
        <v>2</v>
      </c>
      <c r="K1163" s="63">
        <v>3</v>
      </c>
      <c r="L1163" s="63" t="s">
        <v>274</v>
      </c>
      <c r="M1163" s="63" t="str">
        <f t="shared" si="39"/>
        <v>X</v>
      </c>
      <c r="N1163" s="63" t="s">
        <v>4125</v>
      </c>
      <c r="O1163" s="63" t="s">
        <v>1783</v>
      </c>
      <c r="P1163" s="63">
        <v>0</v>
      </c>
      <c r="Q1163" s="63"/>
      <c r="R1163" s="51"/>
      <c r="S1163" s="51"/>
      <c r="T1163" s="51"/>
    </row>
    <row r="1164" spans="1:20" ht="31.5">
      <c r="A1164" s="153" t="str">
        <f t="shared" si="46"/>
        <v/>
      </c>
      <c r="B1164" s="154"/>
      <c r="C1164" s="155" t="s">
        <v>4112</v>
      </c>
      <c r="D1164" s="154" t="s">
        <v>4126</v>
      </c>
      <c r="E1164" s="153" t="s">
        <v>300</v>
      </c>
      <c r="F1164" s="160">
        <v>46</v>
      </c>
      <c r="G1164" s="156" t="str">
        <f t="shared" si="34"/>
        <v>K</v>
      </c>
      <c r="H1164" s="160">
        <v>216</v>
      </c>
      <c r="I1164" s="153">
        <v>44</v>
      </c>
      <c r="J1164" s="153">
        <v>14</v>
      </c>
      <c r="K1164" s="153">
        <v>18</v>
      </c>
      <c r="L1164" s="153" t="s">
        <v>274</v>
      </c>
      <c r="M1164" s="153" t="str">
        <f t="shared" si="39"/>
        <v>X</v>
      </c>
      <c r="N1164" s="153" t="s">
        <v>4127</v>
      </c>
      <c r="O1164" s="153" t="s">
        <v>4128</v>
      </c>
      <c r="P1164" s="153" t="s">
        <v>1663</v>
      </c>
      <c r="Q1164" s="153"/>
      <c r="R1164" s="51"/>
      <c r="S1164" s="51"/>
      <c r="T1164" s="51"/>
    </row>
    <row r="1165" spans="1:20" ht="47.25">
      <c r="A1165" s="63" t="str">
        <f t="shared" si="46"/>
        <v/>
      </c>
      <c r="B1165" s="72"/>
      <c r="C1165" s="61" t="s">
        <v>4112</v>
      </c>
      <c r="D1165" s="72" t="s">
        <v>4129</v>
      </c>
      <c r="E1165" s="63" t="s">
        <v>300</v>
      </c>
      <c r="F1165" s="73">
        <v>98</v>
      </c>
      <c r="G1165" s="64" t="str">
        <f t="shared" si="34"/>
        <v>K</v>
      </c>
      <c r="H1165" s="73">
        <v>409</v>
      </c>
      <c r="I1165" s="63">
        <v>63</v>
      </c>
      <c r="J1165" s="63">
        <v>0</v>
      </c>
      <c r="K1165" s="63">
        <v>2</v>
      </c>
      <c r="L1165" s="63" t="s">
        <v>274</v>
      </c>
      <c r="M1165" s="63" t="str">
        <f t="shared" si="39"/>
        <v>X</v>
      </c>
      <c r="N1165" s="63" t="s">
        <v>4130</v>
      </c>
      <c r="O1165" s="63" t="s">
        <v>1853</v>
      </c>
      <c r="P1165" s="63">
        <v>0</v>
      </c>
      <c r="Q1165" s="63"/>
      <c r="R1165" s="51"/>
      <c r="S1165" s="51"/>
      <c r="T1165" s="51"/>
    </row>
    <row r="1166" spans="1:20" ht="31.5">
      <c r="A1166" s="153" t="str">
        <f t="shared" si="46"/>
        <v/>
      </c>
      <c r="B1166" s="154"/>
      <c r="C1166" s="155" t="s">
        <v>4112</v>
      </c>
      <c r="D1166" s="154" t="s">
        <v>4131</v>
      </c>
      <c r="E1166" s="153" t="s">
        <v>300</v>
      </c>
      <c r="F1166" s="160">
        <v>60</v>
      </c>
      <c r="G1166" s="156" t="str">
        <f t="shared" si="34"/>
        <v>K</v>
      </c>
      <c r="H1166" s="160">
        <v>272</v>
      </c>
      <c r="I1166" s="153">
        <v>57</v>
      </c>
      <c r="J1166" s="153">
        <v>8</v>
      </c>
      <c r="K1166" s="153">
        <v>1</v>
      </c>
      <c r="L1166" s="153" t="s">
        <v>274</v>
      </c>
      <c r="M1166" s="153" t="str">
        <f t="shared" si="39"/>
        <v>X</v>
      </c>
      <c r="N1166" s="153" t="s">
        <v>4132</v>
      </c>
      <c r="O1166" s="153" t="s">
        <v>1824</v>
      </c>
      <c r="P1166" s="153">
        <v>0</v>
      </c>
      <c r="Q1166" s="153"/>
      <c r="R1166" s="51"/>
      <c r="S1166" s="51"/>
      <c r="T1166" s="51"/>
    </row>
    <row r="1167" spans="1:20" ht="31.5">
      <c r="A1167" s="63" t="str">
        <f t="shared" si="46"/>
        <v/>
      </c>
      <c r="B1167" s="72"/>
      <c r="C1167" s="61" t="s">
        <v>4112</v>
      </c>
      <c r="D1167" s="72" t="s">
        <v>4133</v>
      </c>
      <c r="E1167" s="63" t="s">
        <v>300</v>
      </c>
      <c r="F1167" s="73">
        <v>81</v>
      </c>
      <c r="G1167" s="64" t="str">
        <f t="shared" si="34"/>
        <v>K</v>
      </c>
      <c r="H1167" s="73">
        <v>383</v>
      </c>
      <c r="I1167" s="63">
        <v>76</v>
      </c>
      <c r="J1167" s="63">
        <v>10</v>
      </c>
      <c r="K1167" s="63">
        <v>31</v>
      </c>
      <c r="L1167" s="63" t="s">
        <v>274</v>
      </c>
      <c r="M1167" s="63" t="str">
        <f t="shared" si="39"/>
        <v>X</v>
      </c>
      <c r="N1167" s="63" t="s">
        <v>4134</v>
      </c>
      <c r="O1167" s="63" t="s">
        <v>1783</v>
      </c>
      <c r="P1167" s="63" t="s">
        <v>1663</v>
      </c>
      <c r="Q1167" s="63"/>
      <c r="R1167" s="51"/>
      <c r="S1167" s="51"/>
      <c r="T1167" s="51"/>
    </row>
    <row r="1168" spans="1:20" ht="31.5">
      <c r="A1168" s="153" t="str">
        <f t="shared" si="46"/>
        <v/>
      </c>
      <c r="B1168" s="154"/>
      <c r="C1168" s="155" t="s">
        <v>4112</v>
      </c>
      <c r="D1168" s="154" t="s">
        <v>4135</v>
      </c>
      <c r="E1168" s="153" t="s">
        <v>300</v>
      </c>
      <c r="F1168" s="160">
        <v>67</v>
      </c>
      <c r="G1168" s="156" t="str">
        <f t="shared" si="34"/>
        <v>K</v>
      </c>
      <c r="H1168" s="160">
        <v>324</v>
      </c>
      <c r="I1168" s="153">
        <v>64</v>
      </c>
      <c r="J1168" s="153">
        <v>9</v>
      </c>
      <c r="K1168" s="153">
        <v>22</v>
      </c>
      <c r="L1168" s="153" t="s">
        <v>274</v>
      </c>
      <c r="M1168" s="153" t="str">
        <f t="shared" si="39"/>
        <v>X</v>
      </c>
      <c r="N1168" s="153" t="s">
        <v>4136</v>
      </c>
      <c r="O1168" s="153" t="s">
        <v>1843</v>
      </c>
      <c r="P1168" s="153" t="s">
        <v>1663</v>
      </c>
      <c r="Q1168" s="153"/>
      <c r="R1168" s="51"/>
      <c r="S1168" s="51"/>
      <c r="T1168" s="51"/>
    </row>
    <row r="1169" spans="1:20" ht="31.5">
      <c r="A1169" s="63" t="str">
        <f t="shared" si="46"/>
        <v/>
      </c>
      <c r="B1169" s="72"/>
      <c r="C1169" s="61" t="s">
        <v>4112</v>
      </c>
      <c r="D1169" s="72" t="s">
        <v>4137</v>
      </c>
      <c r="E1169" s="63" t="s">
        <v>300</v>
      </c>
      <c r="F1169" s="73">
        <v>31</v>
      </c>
      <c r="G1169" s="64" t="str">
        <f t="shared" si="34"/>
        <v>K</v>
      </c>
      <c r="H1169" s="73">
        <v>175</v>
      </c>
      <c r="I1169" s="63">
        <v>31</v>
      </c>
      <c r="J1169" s="63">
        <v>10</v>
      </c>
      <c r="K1169" s="63">
        <v>19</v>
      </c>
      <c r="L1169" s="63" t="s">
        <v>274</v>
      </c>
      <c r="M1169" s="63" t="str">
        <f t="shared" si="39"/>
        <v>X</v>
      </c>
      <c r="N1169" s="63" t="s">
        <v>4138</v>
      </c>
      <c r="O1169" s="63" t="s">
        <v>1833</v>
      </c>
      <c r="P1169" s="63" t="s">
        <v>1663</v>
      </c>
      <c r="Q1169" s="63"/>
      <c r="R1169" s="51"/>
      <c r="S1169" s="51"/>
      <c r="T1169" s="51"/>
    </row>
    <row r="1170" spans="1:20" ht="47.25">
      <c r="A1170" s="153"/>
      <c r="B1170" s="154"/>
      <c r="C1170" s="155" t="s">
        <v>4112</v>
      </c>
      <c r="D1170" s="154" t="s">
        <v>4139</v>
      </c>
      <c r="E1170" s="153" t="s">
        <v>300</v>
      </c>
      <c r="F1170" s="160">
        <v>82</v>
      </c>
      <c r="G1170" s="156" t="str">
        <f t="shared" si="34"/>
        <v>K</v>
      </c>
      <c r="H1170" s="160">
        <v>270</v>
      </c>
      <c r="I1170" s="153">
        <v>41</v>
      </c>
      <c r="J1170" s="153">
        <v>7</v>
      </c>
      <c r="K1170" s="153">
        <v>2</v>
      </c>
      <c r="L1170" s="153" t="s">
        <v>274</v>
      </c>
      <c r="M1170" s="153" t="str">
        <f t="shared" si="39"/>
        <v>X</v>
      </c>
      <c r="N1170" s="153" t="s">
        <v>4140</v>
      </c>
      <c r="O1170" s="153" t="s">
        <v>281</v>
      </c>
      <c r="P1170" s="153">
        <v>0</v>
      </c>
      <c r="Q1170" s="153"/>
      <c r="R1170" s="51"/>
      <c r="S1170" s="51"/>
      <c r="T1170" s="51"/>
    </row>
    <row r="1171" spans="1:20" ht="31.5">
      <c r="A1171" s="63"/>
      <c r="B1171" s="72"/>
      <c r="C1171" s="61" t="s">
        <v>4112</v>
      </c>
      <c r="D1171" s="72" t="s">
        <v>2213</v>
      </c>
      <c r="E1171" s="63" t="s">
        <v>300</v>
      </c>
      <c r="F1171" s="73">
        <v>39</v>
      </c>
      <c r="G1171" s="64" t="str">
        <f t="shared" si="34"/>
        <v>K</v>
      </c>
      <c r="H1171" s="73">
        <v>154</v>
      </c>
      <c r="I1171" s="63">
        <v>20</v>
      </c>
      <c r="J1171" s="63">
        <v>2</v>
      </c>
      <c r="K1171" s="63">
        <v>1</v>
      </c>
      <c r="L1171" s="63" t="s">
        <v>301</v>
      </c>
      <c r="M1171" s="63" t="str">
        <f t="shared" si="39"/>
        <v>X</v>
      </c>
      <c r="N1171" s="63" t="s">
        <v>4141</v>
      </c>
      <c r="O1171" s="63" t="s">
        <v>1204</v>
      </c>
      <c r="P1171" s="63">
        <v>0</v>
      </c>
      <c r="Q1171" s="63"/>
      <c r="R1171" s="51"/>
      <c r="S1171" s="51"/>
      <c r="T1171" s="51"/>
    </row>
    <row r="1172" spans="1:20" ht="47.25">
      <c r="A1172" s="153"/>
      <c r="B1172" s="154"/>
      <c r="C1172" s="155" t="s">
        <v>4112</v>
      </c>
      <c r="D1172" s="154" t="s">
        <v>4142</v>
      </c>
      <c r="E1172" s="153" t="s">
        <v>300</v>
      </c>
      <c r="F1172" s="160">
        <v>95</v>
      </c>
      <c r="G1172" s="156" t="str">
        <f t="shared" si="34"/>
        <v>K</v>
      </c>
      <c r="H1172" s="160">
        <v>411</v>
      </c>
      <c r="I1172" s="153">
        <v>89</v>
      </c>
      <c r="J1172" s="153">
        <v>5</v>
      </c>
      <c r="K1172" s="153">
        <v>4</v>
      </c>
      <c r="L1172" s="153" t="s">
        <v>274</v>
      </c>
      <c r="M1172" s="153" t="str">
        <f t="shared" si="39"/>
        <v>X</v>
      </c>
      <c r="N1172" s="153" t="s">
        <v>4143</v>
      </c>
      <c r="O1172" s="153" t="s">
        <v>1180</v>
      </c>
      <c r="P1172" s="153">
        <v>0</v>
      </c>
      <c r="Q1172" s="153"/>
      <c r="R1172" s="51"/>
      <c r="S1172" s="51"/>
      <c r="T1172" s="51"/>
    </row>
    <row r="1173" spans="1:20" ht="47.25">
      <c r="A1173" s="63"/>
      <c r="B1173" s="72"/>
      <c r="C1173" s="61" t="s">
        <v>4112</v>
      </c>
      <c r="D1173" s="72" t="s">
        <v>4144</v>
      </c>
      <c r="E1173" s="63" t="s">
        <v>300</v>
      </c>
      <c r="F1173" s="73">
        <v>97</v>
      </c>
      <c r="G1173" s="64" t="str">
        <f t="shared" si="34"/>
        <v>K</v>
      </c>
      <c r="H1173" s="73">
        <v>375</v>
      </c>
      <c r="I1173" s="63">
        <v>74</v>
      </c>
      <c r="J1173" s="63">
        <v>1</v>
      </c>
      <c r="K1173" s="63">
        <v>5</v>
      </c>
      <c r="L1173" s="63" t="s">
        <v>274</v>
      </c>
      <c r="M1173" s="63" t="str">
        <f t="shared" si="39"/>
        <v>X</v>
      </c>
      <c r="N1173" s="63" t="s">
        <v>4145</v>
      </c>
      <c r="O1173" s="63" t="s">
        <v>1207</v>
      </c>
      <c r="P1173" s="63">
        <v>0</v>
      </c>
      <c r="Q1173" s="63"/>
      <c r="R1173" s="51"/>
      <c r="S1173" s="51"/>
      <c r="T1173" s="51"/>
    </row>
    <row r="1174" spans="1:20" ht="31.5">
      <c r="A1174" s="153"/>
      <c r="B1174" s="154"/>
      <c r="C1174" s="155" t="s">
        <v>4112</v>
      </c>
      <c r="D1174" s="154" t="s">
        <v>4146</v>
      </c>
      <c r="E1174" s="153" t="s">
        <v>300</v>
      </c>
      <c r="F1174" s="160">
        <v>69</v>
      </c>
      <c r="G1174" s="156" t="str">
        <f t="shared" si="34"/>
        <v>K</v>
      </c>
      <c r="H1174" s="160">
        <v>260</v>
      </c>
      <c r="I1174" s="153">
        <v>53</v>
      </c>
      <c r="J1174" s="153">
        <v>1</v>
      </c>
      <c r="K1174" s="153">
        <v>1</v>
      </c>
      <c r="L1174" s="153" t="s">
        <v>274</v>
      </c>
      <c r="M1174" s="153" t="str">
        <f t="shared" si="39"/>
        <v>X</v>
      </c>
      <c r="N1174" s="153" t="s">
        <v>4147</v>
      </c>
      <c r="O1174" s="153" t="s">
        <v>1183</v>
      </c>
      <c r="P1174" s="153">
        <v>0</v>
      </c>
      <c r="Q1174" s="153"/>
      <c r="R1174" s="51"/>
      <c r="S1174" s="51"/>
      <c r="T1174" s="51"/>
    </row>
    <row r="1175" spans="1:20" ht="47.25">
      <c r="A1175" s="59">
        <f>IF(LEN(B1175)=0,"",SUBTOTAL(3,$B$3:B1175))</f>
        <v>39</v>
      </c>
      <c r="B1175" s="60" t="s">
        <v>4148</v>
      </c>
      <c r="C1175" s="61" t="s">
        <v>4148</v>
      </c>
      <c r="D1175" s="72" t="s">
        <v>4149</v>
      </c>
      <c r="E1175" s="63" t="s">
        <v>265</v>
      </c>
      <c r="F1175" s="73">
        <v>138</v>
      </c>
      <c r="G1175" s="64" t="str">
        <f t="shared" si="34"/>
        <v>K</v>
      </c>
      <c r="H1175" s="73">
        <v>614</v>
      </c>
      <c r="I1175" s="65">
        <v>0</v>
      </c>
      <c r="J1175" s="63">
        <v>2</v>
      </c>
      <c r="K1175" s="63">
        <v>6</v>
      </c>
      <c r="L1175" s="63" t="s">
        <v>274</v>
      </c>
      <c r="M1175" s="63" t="str">
        <f t="shared" si="39"/>
        <v>X</v>
      </c>
      <c r="N1175" s="87" t="s">
        <v>4150</v>
      </c>
      <c r="O1175" s="173" t="s">
        <v>1320</v>
      </c>
      <c r="P1175" s="63">
        <v>0</v>
      </c>
      <c r="Q1175" s="63"/>
      <c r="R1175" s="51"/>
      <c r="S1175" s="51"/>
      <c r="T1175" s="51"/>
    </row>
    <row r="1176" spans="1:20" ht="110.25">
      <c r="A1176" s="153"/>
      <c r="B1176" s="154"/>
      <c r="C1176" s="155" t="s">
        <v>4148</v>
      </c>
      <c r="D1176" s="154" t="s">
        <v>4151</v>
      </c>
      <c r="E1176" s="153" t="s">
        <v>265</v>
      </c>
      <c r="F1176" s="160">
        <v>156</v>
      </c>
      <c r="G1176" s="156" t="str">
        <f t="shared" si="34"/>
        <v>Đ</v>
      </c>
      <c r="H1176" s="160">
        <v>644</v>
      </c>
      <c r="I1176" s="158">
        <v>0</v>
      </c>
      <c r="J1176" s="153">
        <v>1</v>
      </c>
      <c r="K1176" s="153">
        <v>2</v>
      </c>
      <c r="L1176" s="153" t="s">
        <v>290</v>
      </c>
      <c r="M1176" s="153" t="str">
        <f t="shared" si="39"/>
        <v>C</v>
      </c>
      <c r="N1176" s="173" t="s">
        <v>4152</v>
      </c>
      <c r="O1176" s="87" t="s">
        <v>1108</v>
      </c>
      <c r="P1176" s="153">
        <v>0</v>
      </c>
      <c r="Q1176" s="153"/>
      <c r="R1176" s="51"/>
      <c r="S1176" s="51"/>
      <c r="T1176" s="51"/>
    </row>
    <row r="1177" spans="1:20" ht="63">
      <c r="A1177" s="63"/>
      <c r="B1177" s="72"/>
      <c r="C1177" s="61" t="s">
        <v>4148</v>
      </c>
      <c r="D1177" s="72" t="s">
        <v>2625</v>
      </c>
      <c r="E1177" s="63" t="s">
        <v>300</v>
      </c>
      <c r="F1177" s="73">
        <v>117</v>
      </c>
      <c r="G1177" s="64" t="str">
        <f t="shared" si="34"/>
        <v>K</v>
      </c>
      <c r="H1177" s="73">
        <v>488</v>
      </c>
      <c r="I1177" s="65">
        <v>0</v>
      </c>
      <c r="J1177" s="63">
        <v>2</v>
      </c>
      <c r="K1177" s="63">
        <v>1</v>
      </c>
      <c r="L1177" s="63" t="s">
        <v>274</v>
      </c>
      <c r="M1177" s="63" t="str">
        <f t="shared" si="39"/>
        <v>X</v>
      </c>
      <c r="N1177" s="87" t="s">
        <v>4153</v>
      </c>
      <c r="O1177" s="173" t="s">
        <v>1142</v>
      </c>
      <c r="P1177" s="63">
        <v>0</v>
      </c>
      <c r="Q1177" s="63"/>
      <c r="R1177" s="51"/>
      <c r="S1177" s="51"/>
      <c r="T1177" s="51"/>
    </row>
    <row r="1178" spans="1:20" ht="78.75">
      <c r="A1178" s="153"/>
      <c r="B1178" s="154"/>
      <c r="C1178" s="155" t="s">
        <v>4148</v>
      </c>
      <c r="D1178" s="154" t="s">
        <v>4154</v>
      </c>
      <c r="E1178" s="153" t="s">
        <v>300</v>
      </c>
      <c r="F1178" s="160">
        <v>104</v>
      </c>
      <c r="G1178" s="156" t="str">
        <f t="shared" si="34"/>
        <v>K</v>
      </c>
      <c r="H1178" s="160">
        <v>444</v>
      </c>
      <c r="I1178" s="158">
        <v>0</v>
      </c>
      <c r="J1178" s="153">
        <v>4</v>
      </c>
      <c r="K1178" s="153">
        <v>3</v>
      </c>
      <c r="L1178" s="153" t="s">
        <v>274</v>
      </c>
      <c r="M1178" s="153" t="str">
        <f t="shared" si="39"/>
        <v>X</v>
      </c>
      <c r="N1178" s="173" t="s">
        <v>4155</v>
      </c>
      <c r="O1178" s="87" t="s">
        <v>1142</v>
      </c>
      <c r="P1178" s="153">
        <v>0</v>
      </c>
      <c r="Q1178" s="153"/>
      <c r="R1178" s="51"/>
      <c r="S1178" s="51"/>
      <c r="T1178" s="51"/>
    </row>
    <row r="1179" spans="1:20" ht="78.75">
      <c r="A1179" s="63"/>
      <c r="B1179" s="72"/>
      <c r="C1179" s="61" t="s">
        <v>4148</v>
      </c>
      <c r="D1179" s="72" t="s">
        <v>4156</v>
      </c>
      <c r="E1179" s="63" t="s">
        <v>265</v>
      </c>
      <c r="F1179" s="73">
        <v>157</v>
      </c>
      <c r="G1179" s="64" t="str">
        <f t="shared" si="34"/>
        <v>Đ</v>
      </c>
      <c r="H1179" s="73">
        <v>595</v>
      </c>
      <c r="I1179" s="65">
        <v>0</v>
      </c>
      <c r="J1179" s="63">
        <v>1</v>
      </c>
      <c r="K1179" s="63">
        <v>7</v>
      </c>
      <c r="L1179" s="63" t="s">
        <v>274</v>
      </c>
      <c r="M1179" s="63" t="str">
        <f t="shared" si="39"/>
        <v>X</v>
      </c>
      <c r="N1179" s="87" t="s">
        <v>4157</v>
      </c>
      <c r="O1179" s="173" t="s">
        <v>1606</v>
      </c>
      <c r="P1179" s="63">
        <v>0</v>
      </c>
      <c r="Q1179" s="63"/>
      <c r="R1179" s="51"/>
      <c r="S1179" s="51"/>
      <c r="T1179" s="51"/>
    </row>
    <row r="1180" spans="1:20" ht="78.75">
      <c r="A1180" s="153"/>
      <c r="B1180" s="154"/>
      <c r="C1180" s="155" t="s">
        <v>4148</v>
      </c>
      <c r="D1180" s="154" t="s">
        <v>2710</v>
      </c>
      <c r="E1180" s="153" t="s">
        <v>300</v>
      </c>
      <c r="F1180" s="160">
        <v>65</v>
      </c>
      <c r="G1180" s="156" t="str">
        <f t="shared" si="34"/>
        <v>K</v>
      </c>
      <c r="H1180" s="160">
        <v>284</v>
      </c>
      <c r="I1180" s="158">
        <v>0</v>
      </c>
      <c r="J1180" s="153">
        <v>2</v>
      </c>
      <c r="K1180" s="153">
        <v>7</v>
      </c>
      <c r="L1180" s="153" t="s">
        <v>274</v>
      </c>
      <c r="M1180" s="153" t="str">
        <f t="shared" si="39"/>
        <v>X</v>
      </c>
      <c r="N1180" s="173" t="s">
        <v>4158</v>
      </c>
      <c r="O1180" s="87" t="s">
        <v>1142</v>
      </c>
      <c r="P1180" s="153">
        <v>0</v>
      </c>
      <c r="Q1180" s="153"/>
      <c r="R1180" s="51"/>
      <c r="S1180" s="51"/>
      <c r="T1180" s="51"/>
    </row>
    <row r="1181" spans="1:20" ht="78.75">
      <c r="A1181" s="63"/>
      <c r="B1181" s="72"/>
      <c r="C1181" s="61" t="s">
        <v>4148</v>
      </c>
      <c r="D1181" s="72" t="s">
        <v>4159</v>
      </c>
      <c r="E1181" s="63" t="s">
        <v>265</v>
      </c>
      <c r="F1181" s="73">
        <v>144</v>
      </c>
      <c r="G1181" s="64" t="str">
        <f t="shared" si="34"/>
        <v>K</v>
      </c>
      <c r="H1181" s="73">
        <v>604</v>
      </c>
      <c r="I1181" s="65">
        <v>0</v>
      </c>
      <c r="J1181" s="63">
        <v>2</v>
      </c>
      <c r="K1181" s="63">
        <v>4</v>
      </c>
      <c r="L1181" s="63" t="s">
        <v>274</v>
      </c>
      <c r="M1181" s="63" t="str">
        <f t="shared" si="39"/>
        <v>X</v>
      </c>
      <c r="N1181" s="87" t="s">
        <v>4160</v>
      </c>
      <c r="O1181" s="173" t="s">
        <v>1580</v>
      </c>
      <c r="P1181" s="63">
        <v>0</v>
      </c>
      <c r="Q1181" s="63"/>
      <c r="R1181" s="51"/>
      <c r="S1181" s="51"/>
      <c r="T1181" s="51"/>
    </row>
    <row r="1182" spans="1:20" ht="63">
      <c r="A1182" s="153"/>
      <c r="B1182" s="154"/>
      <c r="C1182" s="155" t="s">
        <v>4148</v>
      </c>
      <c r="D1182" s="154" t="s">
        <v>4161</v>
      </c>
      <c r="E1182" s="153" t="s">
        <v>265</v>
      </c>
      <c r="F1182" s="160">
        <v>140</v>
      </c>
      <c r="G1182" s="156" t="str">
        <f t="shared" si="34"/>
        <v>K</v>
      </c>
      <c r="H1182" s="160">
        <v>612</v>
      </c>
      <c r="I1182" s="158">
        <v>0</v>
      </c>
      <c r="J1182" s="153">
        <v>1</v>
      </c>
      <c r="K1182" s="153">
        <v>5</v>
      </c>
      <c r="L1182" s="153" t="s">
        <v>274</v>
      </c>
      <c r="M1182" s="153" t="str">
        <f t="shared" si="39"/>
        <v>X</v>
      </c>
      <c r="N1182" s="173" t="s">
        <v>4162</v>
      </c>
      <c r="O1182" s="87" t="s">
        <v>1166</v>
      </c>
      <c r="P1182" s="153">
        <v>0</v>
      </c>
      <c r="Q1182" s="153"/>
      <c r="R1182" s="51"/>
      <c r="S1182" s="51"/>
      <c r="T1182" s="51"/>
    </row>
    <row r="1183" spans="1:20" ht="63">
      <c r="A1183" s="63"/>
      <c r="B1183" s="72"/>
      <c r="C1183" s="61" t="s">
        <v>4148</v>
      </c>
      <c r="D1183" s="72" t="s">
        <v>4163</v>
      </c>
      <c r="E1183" s="63" t="s">
        <v>265</v>
      </c>
      <c r="F1183" s="73">
        <v>134</v>
      </c>
      <c r="G1183" s="64" t="str">
        <f t="shared" si="34"/>
        <v>K</v>
      </c>
      <c r="H1183" s="73">
        <v>576</v>
      </c>
      <c r="I1183" s="65">
        <v>0</v>
      </c>
      <c r="J1183" s="63">
        <v>1</v>
      </c>
      <c r="K1183" s="63">
        <v>5</v>
      </c>
      <c r="L1183" s="63" t="s">
        <v>274</v>
      </c>
      <c r="M1183" s="63" t="str">
        <f t="shared" si="39"/>
        <v>X</v>
      </c>
      <c r="N1183" s="87" t="s">
        <v>4164</v>
      </c>
      <c r="O1183" s="173" t="s">
        <v>985</v>
      </c>
      <c r="P1183" s="63">
        <v>0</v>
      </c>
      <c r="Q1183" s="63"/>
      <c r="R1183" s="51"/>
      <c r="S1183" s="51"/>
      <c r="T1183" s="51"/>
    </row>
    <row r="1184" spans="1:20" ht="78.75">
      <c r="A1184" s="153"/>
      <c r="B1184" s="154"/>
      <c r="C1184" s="155" t="s">
        <v>4148</v>
      </c>
      <c r="D1184" s="154" t="s">
        <v>4165</v>
      </c>
      <c r="E1184" s="153" t="s">
        <v>265</v>
      </c>
      <c r="F1184" s="160">
        <v>126</v>
      </c>
      <c r="G1184" s="156" t="str">
        <f t="shared" si="34"/>
        <v>K</v>
      </c>
      <c r="H1184" s="160">
        <v>540</v>
      </c>
      <c r="I1184" s="158">
        <v>0</v>
      </c>
      <c r="J1184" s="153">
        <v>0</v>
      </c>
      <c r="K1184" s="153">
        <v>2</v>
      </c>
      <c r="L1184" s="153" t="s">
        <v>274</v>
      </c>
      <c r="M1184" s="153" t="str">
        <f t="shared" si="39"/>
        <v>X</v>
      </c>
      <c r="N1184" s="173" t="s">
        <v>4166</v>
      </c>
      <c r="O1184" s="87" t="s">
        <v>1580</v>
      </c>
      <c r="P1184" s="153">
        <v>0</v>
      </c>
      <c r="Q1184" s="153"/>
      <c r="R1184" s="51"/>
      <c r="S1184" s="51"/>
      <c r="T1184" s="51"/>
    </row>
    <row r="1185" spans="1:20" ht="63">
      <c r="A1185" s="63"/>
      <c r="B1185" s="72"/>
      <c r="C1185" s="61" t="s">
        <v>4148</v>
      </c>
      <c r="D1185" s="72" t="s">
        <v>4167</v>
      </c>
      <c r="E1185" s="63" t="s">
        <v>265</v>
      </c>
      <c r="F1185" s="73">
        <v>160</v>
      </c>
      <c r="G1185" s="64" t="str">
        <f t="shared" si="34"/>
        <v>Đ</v>
      </c>
      <c r="H1185" s="73">
        <v>642</v>
      </c>
      <c r="I1185" s="65">
        <v>0</v>
      </c>
      <c r="J1185" s="63">
        <v>1</v>
      </c>
      <c r="K1185" s="63">
        <v>6</v>
      </c>
      <c r="L1185" s="63" t="s">
        <v>274</v>
      </c>
      <c r="M1185" s="63" t="str">
        <f t="shared" si="39"/>
        <v>X</v>
      </c>
      <c r="N1185" s="87" t="s">
        <v>4168</v>
      </c>
      <c r="O1185" s="173" t="s">
        <v>1166</v>
      </c>
      <c r="P1185" s="63">
        <v>0</v>
      </c>
      <c r="Q1185" s="63"/>
      <c r="R1185" s="51"/>
      <c r="S1185" s="51"/>
      <c r="T1185" s="51"/>
    </row>
    <row r="1186" spans="1:20" ht="78.75">
      <c r="A1186" s="153"/>
      <c r="B1186" s="154"/>
      <c r="C1186" s="155" t="s">
        <v>4148</v>
      </c>
      <c r="D1186" s="154" t="s">
        <v>4169</v>
      </c>
      <c r="E1186" s="153" t="s">
        <v>300</v>
      </c>
      <c r="F1186" s="160">
        <v>103</v>
      </c>
      <c r="G1186" s="156" t="str">
        <f t="shared" si="34"/>
        <v>K</v>
      </c>
      <c r="H1186" s="160">
        <v>454</v>
      </c>
      <c r="I1186" s="158">
        <v>0</v>
      </c>
      <c r="J1186" s="153">
        <v>2</v>
      </c>
      <c r="K1186" s="153">
        <v>2</v>
      </c>
      <c r="L1186" s="153" t="s">
        <v>274</v>
      </c>
      <c r="M1186" s="153" t="str">
        <f t="shared" si="39"/>
        <v>X</v>
      </c>
      <c r="N1186" s="173" t="s">
        <v>4170</v>
      </c>
      <c r="O1186" s="87" t="s">
        <v>1584</v>
      </c>
      <c r="P1186" s="153">
        <v>0</v>
      </c>
      <c r="Q1186" s="153"/>
      <c r="R1186" s="51"/>
      <c r="S1186" s="51"/>
      <c r="T1186" s="51"/>
    </row>
    <row r="1187" spans="1:20" ht="94.5">
      <c r="A1187" s="63"/>
      <c r="B1187" s="72"/>
      <c r="C1187" s="61" t="s">
        <v>4148</v>
      </c>
      <c r="D1187" s="72" t="s">
        <v>4171</v>
      </c>
      <c r="E1187" s="63" t="s">
        <v>300</v>
      </c>
      <c r="F1187" s="73">
        <v>108</v>
      </c>
      <c r="G1187" s="64" t="str">
        <f t="shared" si="34"/>
        <v>K</v>
      </c>
      <c r="H1187" s="73">
        <v>463</v>
      </c>
      <c r="I1187" s="65">
        <v>0</v>
      </c>
      <c r="J1187" s="63">
        <v>2</v>
      </c>
      <c r="K1187" s="63">
        <v>2</v>
      </c>
      <c r="L1187" s="63" t="s">
        <v>274</v>
      </c>
      <c r="M1187" s="63" t="str">
        <f t="shared" si="39"/>
        <v>X</v>
      </c>
      <c r="N1187" s="87" t="s">
        <v>4172</v>
      </c>
      <c r="O1187" s="173" t="s">
        <v>1584</v>
      </c>
      <c r="P1187" s="63">
        <v>0</v>
      </c>
      <c r="Q1187" s="63"/>
      <c r="R1187" s="51"/>
      <c r="S1187" s="51"/>
      <c r="T1187" s="51"/>
    </row>
    <row r="1188" spans="1:20" ht="63">
      <c r="A1188" s="153"/>
      <c r="B1188" s="154"/>
      <c r="C1188" s="155" t="s">
        <v>4148</v>
      </c>
      <c r="D1188" s="154" t="s">
        <v>4173</v>
      </c>
      <c r="E1188" s="153" t="s">
        <v>265</v>
      </c>
      <c r="F1188" s="160">
        <v>143</v>
      </c>
      <c r="G1188" s="156" t="str">
        <f t="shared" si="34"/>
        <v>K</v>
      </c>
      <c r="H1188" s="160">
        <v>630</v>
      </c>
      <c r="I1188" s="158">
        <v>0</v>
      </c>
      <c r="J1188" s="153">
        <v>3</v>
      </c>
      <c r="K1188" s="153">
        <v>2</v>
      </c>
      <c r="L1188" s="153" t="s">
        <v>274</v>
      </c>
      <c r="M1188" s="153" t="str">
        <f t="shared" si="39"/>
        <v>X</v>
      </c>
      <c r="N1188" s="173" t="s">
        <v>4174</v>
      </c>
      <c r="O1188" s="87" t="s">
        <v>1320</v>
      </c>
      <c r="P1188" s="153">
        <v>0</v>
      </c>
      <c r="Q1188" s="153"/>
      <c r="R1188" s="51"/>
      <c r="S1188" s="51"/>
      <c r="T1188" s="51"/>
    </row>
    <row r="1189" spans="1:20" ht="78.75">
      <c r="A1189" s="63"/>
      <c r="B1189" s="72"/>
      <c r="C1189" s="61" t="s">
        <v>4148</v>
      </c>
      <c r="D1189" s="213" t="s">
        <v>4175</v>
      </c>
      <c r="E1189" s="63" t="s">
        <v>300</v>
      </c>
      <c r="F1189" s="73">
        <v>93</v>
      </c>
      <c r="G1189" s="64" t="str">
        <f t="shared" si="34"/>
        <v>K</v>
      </c>
      <c r="H1189" s="73">
        <v>404</v>
      </c>
      <c r="I1189" s="65">
        <v>0</v>
      </c>
      <c r="J1189" s="63">
        <v>2</v>
      </c>
      <c r="K1189" s="63">
        <v>0</v>
      </c>
      <c r="L1189" s="63" t="s">
        <v>274</v>
      </c>
      <c r="M1189" s="63" t="str">
        <f t="shared" si="39"/>
        <v>X</v>
      </c>
      <c r="N1189" s="87" t="s">
        <v>4176</v>
      </c>
      <c r="O1189" s="173" t="s">
        <v>1320</v>
      </c>
      <c r="P1189" s="63">
        <v>0</v>
      </c>
      <c r="Q1189" s="63"/>
      <c r="R1189" s="51"/>
      <c r="S1189" s="51"/>
      <c r="T1189" s="51"/>
    </row>
    <row r="1190" spans="1:20" ht="78.75">
      <c r="A1190" s="153"/>
      <c r="B1190" s="154"/>
      <c r="C1190" s="155" t="s">
        <v>4148</v>
      </c>
      <c r="D1190" s="214" t="s">
        <v>4177</v>
      </c>
      <c r="E1190" s="153" t="s">
        <v>300</v>
      </c>
      <c r="F1190" s="160">
        <v>103</v>
      </c>
      <c r="G1190" s="156" t="str">
        <f t="shared" si="34"/>
        <v>K</v>
      </c>
      <c r="H1190" s="160">
        <v>442</v>
      </c>
      <c r="I1190" s="158">
        <v>0</v>
      </c>
      <c r="J1190" s="153">
        <v>1</v>
      </c>
      <c r="K1190" s="153">
        <v>3</v>
      </c>
      <c r="L1190" s="153" t="s">
        <v>274</v>
      </c>
      <c r="M1190" s="153" t="str">
        <f t="shared" si="39"/>
        <v>X</v>
      </c>
      <c r="N1190" s="173" t="s">
        <v>4178</v>
      </c>
      <c r="O1190" s="87" t="s">
        <v>1428</v>
      </c>
      <c r="P1190" s="153">
        <v>0</v>
      </c>
      <c r="Q1190" s="153"/>
      <c r="R1190" s="51"/>
      <c r="S1190" s="51"/>
      <c r="T1190" s="51"/>
    </row>
    <row r="1191" spans="1:20" ht="47.25">
      <c r="A1191" s="63"/>
      <c r="B1191" s="72"/>
      <c r="C1191" s="61" t="s">
        <v>4148</v>
      </c>
      <c r="D1191" s="213" t="s">
        <v>2859</v>
      </c>
      <c r="E1191" s="63" t="s">
        <v>300</v>
      </c>
      <c r="F1191" s="73">
        <v>99</v>
      </c>
      <c r="G1191" s="64" t="str">
        <f t="shared" si="34"/>
        <v>K</v>
      </c>
      <c r="H1191" s="73">
        <v>418</v>
      </c>
      <c r="I1191" s="65">
        <v>0</v>
      </c>
      <c r="J1191" s="63">
        <v>2</v>
      </c>
      <c r="K1191" s="63">
        <v>0</v>
      </c>
      <c r="L1191" s="63" t="s">
        <v>274</v>
      </c>
      <c r="M1191" s="63" t="str">
        <f t="shared" si="39"/>
        <v>X</v>
      </c>
      <c r="N1191" s="87" t="s">
        <v>4179</v>
      </c>
      <c r="O1191" s="173" t="s">
        <v>1320</v>
      </c>
      <c r="P1191" s="63">
        <v>0</v>
      </c>
      <c r="Q1191" s="63"/>
      <c r="R1191" s="51"/>
      <c r="S1191" s="51"/>
      <c r="T1191" s="51"/>
    </row>
    <row r="1192" spans="1:20" ht="78.75">
      <c r="A1192" s="153"/>
      <c r="B1192" s="154"/>
      <c r="C1192" s="155" t="s">
        <v>4148</v>
      </c>
      <c r="D1192" s="214" t="s">
        <v>4180</v>
      </c>
      <c r="E1192" s="153" t="s">
        <v>265</v>
      </c>
      <c r="F1192" s="160">
        <v>155</v>
      </c>
      <c r="G1192" s="156" t="str">
        <f t="shared" ref="G1192:G1446" si="47">IF(F1192&gt;=150,"Đ","K")</f>
        <v>Đ</v>
      </c>
      <c r="H1192" s="160">
        <v>634</v>
      </c>
      <c r="I1192" s="158">
        <v>0</v>
      </c>
      <c r="J1192" s="153">
        <v>2</v>
      </c>
      <c r="K1192" s="153">
        <v>4</v>
      </c>
      <c r="L1192" s="153" t="s">
        <v>274</v>
      </c>
      <c r="M1192" s="153" t="str">
        <f t="shared" si="39"/>
        <v>X</v>
      </c>
      <c r="N1192" s="173" t="s">
        <v>4181</v>
      </c>
      <c r="O1192" s="87" t="s">
        <v>1436</v>
      </c>
      <c r="P1192" s="153">
        <v>0</v>
      </c>
      <c r="Q1192" s="153"/>
      <c r="R1192" s="51"/>
      <c r="S1192" s="51"/>
      <c r="T1192" s="51"/>
    </row>
    <row r="1193" spans="1:20" ht="31.5">
      <c r="A1193" s="63"/>
      <c r="B1193" s="72"/>
      <c r="C1193" s="61" t="s">
        <v>4148</v>
      </c>
      <c r="D1193" s="213" t="s">
        <v>4182</v>
      </c>
      <c r="E1193" s="63" t="s">
        <v>270</v>
      </c>
      <c r="F1193" s="73">
        <v>293</v>
      </c>
      <c r="G1193" s="64" t="str">
        <f t="shared" si="47"/>
        <v>Đ</v>
      </c>
      <c r="H1193" s="73">
        <v>1256</v>
      </c>
      <c r="I1193" s="65">
        <v>0</v>
      </c>
      <c r="J1193" s="63">
        <v>4</v>
      </c>
      <c r="K1193" s="63">
        <v>3</v>
      </c>
      <c r="L1193" s="63" t="s">
        <v>274</v>
      </c>
      <c r="M1193" s="63" t="str">
        <f t="shared" si="39"/>
        <v>X</v>
      </c>
      <c r="N1193" s="87" t="s">
        <v>4183</v>
      </c>
      <c r="O1193" s="173" t="s">
        <v>1151</v>
      </c>
      <c r="P1193" s="63">
        <v>0</v>
      </c>
      <c r="Q1193" s="63"/>
      <c r="R1193" s="51"/>
      <c r="S1193" s="51"/>
      <c r="T1193" s="51"/>
    </row>
    <row r="1194" spans="1:20" ht="63">
      <c r="A1194" s="153"/>
      <c r="B1194" s="154"/>
      <c r="C1194" s="155" t="s">
        <v>4148</v>
      </c>
      <c r="D1194" s="214" t="s">
        <v>4184</v>
      </c>
      <c r="E1194" s="153" t="s">
        <v>300</v>
      </c>
      <c r="F1194" s="160">
        <v>114</v>
      </c>
      <c r="G1194" s="156" t="str">
        <f t="shared" si="47"/>
        <v>K</v>
      </c>
      <c r="H1194" s="160">
        <v>470</v>
      </c>
      <c r="I1194" s="158">
        <v>0</v>
      </c>
      <c r="J1194" s="153">
        <v>1</v>
      </c>
      <c r="K1194" s="153">
        <v>1</v>
      </c>
      <c r="L1194" s="153" t="s">
        <v>274</v>
      </c>
      <c r="M1194" s="153" t="str">
        <f t="shared" si="39"/>
        <v>X</v>
      </c>
      <c r="N1194" s="173" t="s">
        <v>4185</v>
      </c>
      <c r="O1194" s="87" t="s">
        <v>1338</v>
      </c>
      <c r="P1194" s="153">
        <v>0</v>
      </c>
      <c r="Q1194" s="153"/>
      <c r="R1194" s="51"/>
      <c r="S1194" s="51"/>
      <c r="T1194" s="51"/>
    </row>
    <row r="1195" spans="1:20" ht="63">
      <c r="A1195" s="63"/>
      <c r="B1195" s="72"/>
      <c r="C1195" s="61" t="s">
        <v>4148</v>
      </c>
      <c r="D1195" s="213" t="s">
        <v>4186</v>
      </c>
      <c r="E1195" s="63" t="s">
        <v>265</v>
      </c>
      <c r="F1195" s="73">
        <v>161</v>
      </c>
      <c r="G1195" s="64" t="str">
        <f t="shared" si="47"/>
        <v>Đ</v>
      </c>
      <c r="H1195" s="73">
        <v>652</v>
      </c>
      <c r="I1195" s="65">
        <v>0</v>
      </c>
      <c r="J1195" s="63">
        <v>5</v>
      </c>
      <c r="K1195" s="63">
        <v>6</v>
      </c>
      <c r="L1195" s="63" t="s">
        <v>274</v>
      </c>
      <c r="M1195" s="63" t="str">
        <f t="shared" si="39"/>
        <v>X</v>
      </c>
      <c r="N1195" s="87" t="s">
        <v>4187</v>
      </c>
      <c r="O1195" s="173" t="s">
        <v>1338</v>
      </c>
      <c r="P1195" s="63">
        <v>0</v>
      </c>
      <c r="Q1195" s="63"/>
      <c r="R1195" s="51"/>
      <c r="S1195" s="51"/>
      <c r="T1195" s="51"/>
    </row>
    <row r="1196" spans="1:20" ht="78.75">
      <c r="A1196" s="153"/>
      <c r="B1196" s="154"/>
      <c r="C1196" s="155" t="s">
        <v>4148</v>
      </c>
      <c r="D1196" s="214" t="s">
        <v>4188</v>
      </c>
      <c r="E1196" s="153" t="s">
        <v>265</v>
      </c>
      <c r="F1196" s="160">
        <v>127</v>
      </c>
      <c r="G1196" s="156" t="str">
        <f t="shared" si="47"/>
        <v>K</v>
      </c>
      <c r="H1196" s="160">
        <v>513</v>
      </c>
      <c r="I1196" s="158">
        <v>0</v>
      </c>
      <c r="J1196" s="153">
        <v>6</v>
      </c>
      <c r="K1196" s="153">
        <v>4</v>
      </c>
      <c r="L1196" s="153" t="s">
        <v>274</v>
      </c>
      <c r="M1196" s="153" t="str">
        <f t="shared" si="39"/>
        <v>X</v>
      </c>
      <c r="N1196" s="173" t="s">
        <v>4189</v>
      </c>
      <c r="O1196" s="87" t="s">
        <v>1011</v>
      </c>
      <c r="P1196" s="153">
        <v>0</v>
      </c>
      <c r="Q1196" s="153"/>
      <c r="R1196" s="51"/>
      <c r="S1196" s="51"/>
      <c r="T1196" s="51"/>
    </row>
    <row r="1197" spans="1:20" ht="63">
      <c r="A1197" s="63"/>
      <c r="B1197" s="72"/>
      <c r="C1197" s="61" t="s">
        <v>4148</v>
      </c>
      <c r="D1197" s="213" t="s">
        <v>4190</v>
      </c>
      <c r="E1197" s="63" t="s">
        <v>265</v>
      </c>
      <c r="F1197" s="73">
        <v>166</v>
      </c>
      <c r="G1197" s="64" t="str">
        <f t="shared" si="47"/>
        <v>Đ</v>
      </c>
      <c r="H1197" s="73">
        <v>723</v>
      </c>
      <c r="I1197" s="65">
        <v>0</v>
      </c>
      <c r="J1197" s="63">
        <v>3</v>
      </c>
      <c r="K1197" s="63">
        <v>3</v>
      </c>
      <c r="L1197" s="63" t="s">
        <v>274</v>
      </c>
      <c r="M1197" s="63" t="str">
        <f t="shared" si="39"/>
        <v>X</v>
      </c>
      <c r="N1197" s="87" t="s">
        <v>4191</v>
      </c>
      <c r="O1197" s="173" t="s">
        <v>1011</v>
      </c>
      <c r="P1197" s="63">
        <v>0</v>
      </c>
      <c r="Q1197" s="63"/>
      <c r="R1197" s="51"/>
      <c r="S1197" s="51"/>
      <c r="T1197" s="51"/>
    </row>
    <row r="1198" spans="1:20" ht="63">
      <c r="A1198" s="153"/>
      <c r="B1198" s="154"/>
      <c r="C1198" s="155" t="s">
        <v>4148</v>
      </c>
      <c r="D1198" s="214" t="s">
        <v>4192</v>
      </c>
      <c r="E1198" s="153" t="s">
        <v>270</v>
      </c>
      <c r="F1198" s="160">
        <v>188</v>
      </c>
      <c r="G1198" s="156" t="str">
        <f t="shared" si="47"/>
        <v>Đ</v>
      </c>
      <c r="H1198" s="160">
        <v>821</v>
      </c>
      <c r="I1198" s="158">
        <v>0</v>
      </c>
      <c r="J1198" s="153">
        <v>6</v>
      </c>
      <c r="K1198" s="153">
        <v>3</v>
      </c>
      <c r="L1198" s="153" t="s">
        <v>274</v>
      </c>
      <c r="M1198" s="153" t="str">
        <f t="shared" si="39"/>
        <v>X</v>
      </c>
      <c r="N1198" s="173" t="s">
        <v>4193</v>
      </c>
      <c r="O1198" s="87" t="s">
        <v>1151</v>
      </c>
      <c r="P1198" s="153">
        <v>0</v>
      </c>
      <c r="Q1198" s="153"/>
      <c r="R1198" s="51"/>
      <c r="S1198" s="51"/>
      <c r="T1198" s="51"/>
    </row>
    <row r="1199" spans="1:20" ht="31.5">
      <c r="A1199" s="63"/>
      <c r="B1199" s="72"/>
      <c r="C1199" s="61" t="s">
        <v>4148</v>
      </c>
      <c r="D1199" s="213" t="s">
        <v>4194</v>
      </c>
      <c r="E1199" s="63" t="s">
        <v>265</v>
      </c>
      <c r="F1199" s="73">
        <v>137</v>
      </c>
      <c r="G1199" s="64" t="str">
        <f t="shared" si="47"/>
        <v>K</v>
      </c>
      <c r="H1199" s="73">
        <v>620</v>
      </c>
      <c r="I1199" s="65">
        <v>0</v>
      </c>
      <c r="J1199" s="63">
        <v>4</v>
      </c>
      <c r="K1199" s="63">
        <v>1</v>
      </c>
      <c r="L1199" s="63" t="s">
        <v>274</v>
      </c>
      <c r="M1199" s="63" t="str">
        <f t="shared" si="39"/>
        <v>X</v>
      </c>
      <c r="N1199" s="87" t="s">
        <v>4195</v>
      </c>
      <c r="O1199" s="173" t="s">
        <v>1151</v>
      </c>
      <c r="P1199" s="63">
        <v>0</v>
      </c>
      <c r="Q1199" s="63"/>
      <c r="R1199" s="51"/>
      <c r="S1199" s="51"/>
      <c r="T1199" s="51"/>
    </row>
    <row r="1200" spans="1:20" ht="47.25">
      <c r="A1200" s="153"/>
      <c r="B1200" s="154"/>
      <c r="C1200" s="155" t="s">
        <v>4148</v>
      </c>
      <c r="D1200" s="214" t="s">
        <v>4196</v>
      </c>
      <c r="E1200" s="153" t="s">
        <v>265</v>
      </c>
      <c r="F1200" s="160">
        <v>171</v>
      </c>
      <c r="G1200" s="156" t="str">
        <f t="shared" si="47"/>
        <v>Đ</v>
      </c>
      <c r="H1200" s="160">
        <v>730</v>
      </c>
      <c r="I1200" s="158">
        <v>0</v>
      </c>
      <c r="J1200" s="153">
        <v>3</v>
      </c>
      <c r="K1200" s="153">
        <v>5</v>
      </c>
      <c r="L1200" s="153" t="s">
        <v>274</v>
      </c>
      <c r="M1200" s="153" t="str">
        <f t="shared" si="39"/>
        <v>X</v>
      </c>
      <c r="N1200" s="173" t="s">
        <v>4197</v>
      </c>
      <c r="O1200" s="87" t="s">
        <v>1320</v>
      </c>
      <c r="P1200" s="153">
        <v>0</v>
      </c>
      <c r="Q1200" s="153"/>
      <c r="R1200" s="51"/>
      <c r="S1200" s="51"/>
      <c r="T1200" s="51"/>
    </row>
    <row r="1201" spans="1:20" ht="63">
      <c r="A1201" s="63"/>
      <c r="B1201" s="72"/>
      <c r="C1201" s="61" t="s">
        <v>4148</v>
      </c>
      <c r="D1201" s="213" t="s">
        <v>4198</v>
      </c>
      <c r="E1201" s="63" t="s">
        <v>270</v>
      </c>
      <c r="F1201" s="73">
        <v>225</v>
      </c>
      <c r="G1201" s="64" t="str">
        <f t="shared" si="47"/>
        <v>Đ</v>
      </c>
      <c r="H1201" s="73">
        <v>973</v>
      </c>
      <c r="I1201" s="65">
        <v>0</v>
      </c>
      <c r="J1201" s="63">
        <v>4</v>
      </c>
      <c r="K1201" s="63">
        <v>2</v>
      </c>
      <c r="L1201" s="63" t="s">
        <v>274</v>
      </c>
      <c r="M1201" s="63" t="str">
        <f t="shared" si="39"/>
        <v>X</v>
      </c>
      <c r="N1201" s="87" t="s">
        <v>4199</v>
      </c>
      <c r="O1201" s="173" t="s">
        <v>1428</v>
      </c>
      <c r="P1201" s="63">
        <v>0</v>
      </c>
      <c r="Q1201" s="63"/>
      <c r="R1201" s="51"/>
      <c r="S1201" s="51"/>
      <c r="T1201" s="51"/>
    </row>
    <row r="1202" spans="1:20" ht="63">
      <c r="A1202" s="153"/>
      <c r="B1202" s="154"/>
      <c r="C1202" s="155" t="s">
        <v>4148</v>
      </c>
      <c r="D1202" s="154" t="s">
        <v>4200</v>
      </c>
      <c r="E1202" s="153" t="s">
        <v>265</v>
      </c>
      <c r="F1202" s="160">
        <v>103</v>
      </c>
      <c r="G1202" s="156" t="str">
        <f t="shared" si="47"/>
        <v>K</v>
      </c>
      <c r="H1202" s="160">
        <v>447</v>
      </c>
      <c r="I1202" s="158">
        <v>0</v>
      </c>
      <c r="J1202" s="153">
        <v>3</v>
      </c>
      <c r="K1202" s="153">
        <v>1</v>
      </c>
      <c r="L1202" s="153" t="s">
        <v>274</v>
      </c>
      <c r="M1202" s="153" t="str">
        <f t="shared" si="39"/>
        <v>X</v>
      </c>
      <c r="N1202" s="173" t="s">
        <v>4201</v>
      </c>
      <c r="O1202" s="87" t="s">
        <v>1131</v>
      </c>
      <c r="P1202" s="153">
        <v>0</v>
      </c>
      <c r="Q1202" s="153"/>
      <c r="R1202" s="51"/>
      <c r="S1202" s="51"/>
      <c r="T1202" s="51"/>
    </row>
    <row r="1203" spans="1:20" ht="63">
      <c r="A1203" s="63"/>
      <c r="B1203" s="72"/>
      <c r="C1203" s="61" t="s">
        <v>4148</v>
      </c>
      <c r="D1203" s="213" t="s">
        <v>4202</v>
      </c>
      <c r="E1203" s="63" t="s">
        <v>265</v>
      </c>
      <c r="F1203" s="73">
        <v>104</v>
      </c>
      <c r="G1203" s="64" t="str">
        <f t="shared" si="47"/>
        <v>K</v>
      </c>
      <c r="H1203" s="73">
        <v>462</v>
      </c>
      <c r="I1203" s="65">
        <v>0</v>
      </c>
      <c r="J1203" s="63">
        <v>3</v>
      </c>
      <c r="K1203" s="63">
        <v>3</v>
      </c>
      <c r="L1203" s="63" t="s">
        <v>274</v>
      </c>
      <c r="M1203" s="63" t="str">
        <f t="shared" si="39"/>
        <v>X</v>
      </c>
      <c r="N1203" s="87" t="s">
        <v>4201</v>
      </c>
      <c r="O1203" s="173" t="s">
        <v>1017</v>
      </c>
      <c r="P1203" s="63">
        <v>0</v>
      </c>
      <c r="Q1203" s="63"/>
      <c r="R1203" s="51"/>
      <c r="S1203" s="51"/>
      <c r="T1203" s="51"/>
    </row>
    <row r="1204" spans="1:20" ht="47.25">
      <c r="A1204" s="153"/>
      <c r="B1204" s="154"/>
      <c r="C1204" s="155" t="s">
        <v>4148</v>
      </c>
      <c r="D1204" s="214" t="s">
        <v>3445</v>
      </c>
      <c r="E1204" s="153" t="s">
        <v>270</v>
      </c>
      <c r="F1204" s="160">
        <v>204</v>
      </c>
      <c r="G1204" s="156" t="str">
        <f t="shared" si="47"/>
        <v>Đ</v>
      </c>
      <c r="H1204" s="160">
        <v>812</v>
      </c>
      <c r="I1204" s="158">
        <v>0</v>
      </c>
      <c r="J1204" s="153">
        <v>1</v>
      </c>
      <c r="K1204" s="153">
        <v>1</v>
      </c>
      <c r="L1204" s="153" t="s">
        <v>274</v>
      </c>
      <c r="M1204" s="153" t="str">
        <f t="shared" si="39"/>
        <v>X</v>
      </c>
      <c r="N1204" s="173" t="s">
        <v>4203</v>
      </c>
      <c r="O1204" s="87" t="s">
        <v>4204</v>
      </c>
      <c r="P1204" s="153">
        <v>0</v>
      </c>
      <c r="Q1204" s="153"/>
      <c r="R1204" s="51"/>
      <c r="S1204" s="51"/>
      <c r="T1204" s="51"/>
    </row>
    <row r="1205" spans="1:20" ht="31.5">
      <c r="A1205" s="63"/>
      <c r="B1205" s="72"/>
      <c r="C1205" s="61" t="s">
        <v>4148</v>
      </c>
      <c r="D1205" s="213" t="s">
        <v>4205</v>
      </c>
      <c r="E1205" s="63" t="s">
        <v>270</v>
      </c>
      <c r="F1205" s="73">
        <v>248</v>
      </c>
      <c r="G1205" s="64" t="str">
        <f t="shared" si="47"/>
        <v>Đ</v>
      </c>
      <c r="H1205" s="73">
        <v>1054</v>
      </c>
      <c r="I1205" s="65">
        <v>0</v>
      </c>
      <c r="J1205" s="63">
        <v>2</v>
      </c>
      <c r="K1205" s="63">
        <v>6</v>
      </c>
      <c r="L1205" s="63" t="s">
        <v>274</v>
      </c>
      <c r="M1205" s="63" t="str">
        <f t="shared" si="39"/>
        <v>X</v>
      </c>
      <c r="N1205" s="87" t="s">
        <v>4206</v>
      </c>
      <c r="O1205" s="173" t="s">
        <v>1119</v>
      </c>
      <c r="P1205" s="63">
        <v>0</v>
      </c>
      <c r="Q1205" s="63"/>
      <c r="R1205" s="51"/>
      <c r="S1205" s="51"/>
      <c r="T1205" s="51"/>
    </row>
    <row r="1206" spans="1:20" ht="31.5">
      <c r="A1206" s="153"/>
      <c r="B1206" s="154"/>
      <c r="C1206" s="155" t="s">
        <v>4148</v>
      </c>
      <c r="D1206" s="214" t="s">
        <v>4207</v>
      </c>
      <c r="E1206" s="153" t="s">
        <v>265</v>
      </c>
      <c r="F1206" s="160">
        <v>191</v>
      </c>
      <c r="G1206" s="156" t="str">
        <f t="shared" si="47"/>
        <v>Đ</v>
      </c>
      <c r="H1206" s="160">
        <v>837</v>
      </c>
      <c r="I1206" s="158">
        <v>0</v>
      </c>
      <c r="J1206" s="153">
        <v>1</v>
      </c>
      <c r="K1206" s="153">
        <v>1</v>
      </c>
      <c r="L1206" s="153" t="s">
        <v>274</v>
      </c>
      <c r="M1206" s="153" t="str">
        <f t="shared" si="39"/>
        <v>X</v>
      </c>
      <c r="N1206" s="173" t="s">
        <v>4208</v>
      </c>
      <c r="O1206" s="87" t="s">
        <v>1131</v>
      </c>
      <c r="P1206" s="153">
        <v>0</v>
      </c>
      <c r="Q1206" s="153"/>
      <c r="R1206" s="51"/>
      <c r="S1206" s="51"/>
      <c r="T1206" s="51"/>
    </row>
    <row r="1207" spans="1:20" ht="63">
      <c r="A1207" s="63"/>
      <c r="B1207" s="72"/>
      <c r="C1207" s="61" t="s">
        <v>4148</v>
      </c>
      <c r="D1207" s="213" t="s">
        <v>4209</v>
      </c>
      <c r="E1207" s="63" t="s">
        <v>300</v>
      </c>
      <c r="F1207" s="73">
        <v>102</v>
      </c>
      <c r="G1207" s="64" t="str">
        <f t="shared" si="47"/>
        <v>K</v>
      </c>
      <c r="H1207" s="73">
        <v>410</v>
      </c>
      <c r="I1207" s="65">
        <v>0</v>
      </c>
      <c r="J1207" s="63">
        <v>1</v>
      </c>
      <c r="K1207" s="63">
        <v>1</v>
      </c>
      <c r="L1207" s="63" t="s">
        <v>274</v>
      </c>
      <c r="M1207" s="63" t="str">
        <f t="shared" si="39"/>
        <v>X</v>
      </c>
      <c r="N1207" s="87" t="s">
        <v>4210</v>
      </c>
      <c r="O1207" s="173" t="s">
        <v>1131</v>
      </c>
      <c r="P1207" s="63">
        <v>0</v>
      </c>
      <c r="Q1207" s="63"/>
      <c r="R1207" s="51"/>
      <c r="S1207" s="51"/>
      <c r="T1207" s="51"/>
    </row>
    <row r="1208" spans="1:20" ht="63">
      <c r="A1208" s="153"/>
      <c r="B1208" s="154"/>
      <c r="C1208" s="155" t="s">
        <v>4148</v>
      </c>
      <c r="D1208" s="214" t="s">
        <v>4211</v>
      </c>
      <c r="E1208" s="153" t="s">
        <v>265</v>
      </c>
      <c r="F1208" s="160">
        <v>128</v>
      </c>
      <c r="G1208" s="156" t="str">
        <f t="shared" si="47"/>
        <v>K</v>
      </c>
      <c r="H1208" s="160">
        <v>540</v>
      </c>
      <c r="I1208" s="158">
        <v>0</v>
      </c>
      <c r="J1208" s="153">
        <v>2</v>
      </c>
      <c r="K1208" s="153">
        <v>2</v>
      </c>
      <c r="L1208" s="153" t="s">
        <v>290</v>
      </c>
      <c r="M1208" s="153" t="str">
        <f t="shared" si="39"/>
        <v>C</v>
      </c>
      <c r="N1208" s="173" t="s">
        <v>4212</v>
      </c>
      <c r="O1208" s="87" t="s">
        <v>1135</v>
      </c>
      <c r="P1208" s="153">
        <v>0</v>
      </c>
      <c r="Q1208" s="153"/>
      <c r="R1208" s="51"/>
      <c r="S1208" s="51"/>
      <c r="T1208" s="51"/>
    </row>
    <row r="1209" spans="1:20" ht="78.75">
      <c r="A1209" s="63"/>
      <c r="B1209" s="72"/>
      <c r="C1209" s="61" t="s">
        <v>4148</v>
      </c>
      <c r="D1209" s="213" t="s">
        <v>4213</v>
      </c>
      <c r="E1209" s="63" t="s">
        <v>270</v>
      </c>
      <c r="F1209" s="73">
        <v>186</v>
      </c>
      <c r="G1209" s="64" t="str">
        <f t="shared" si="47"/>
        <v>Đ</v>
      </c>
      <c r="H1209" s="73">
        <v>773</v>
      </c>
      <c r="I1209" s="65">
        <v>0</v>
      </c>
      <c r="J1209" s="63">
        <v>2</v>
      </c>
      <c r="K1209" s="63">
        <v>1</v>
      </c>
      <c r="L1209" s="63" t="s">
        <v>274</v>
      </c>
      <c r="M1209" s="63" t="str">
        <f t="shared" si="39"/>
        <v>X</v>
      </c>
      <c r="N1209" s="87" t="s">
        <v>4214</v>
      </c>
      <c r="O1209" s="173" t="s">
        <v>1135</v>
      </c>
      <c r="P1209" s="63">
        <v>0</v>
      </c>
      <c r="Q1209" s="63"/>
      <c r="R1209" s="51"/>
      <c r="S1209" s="51"/>
      <c r="T1209" s="51"/>
    </row>
    <row r="1210" spans="1:20" ht="78.75">
      <c r="A1210" s="153"/>
      <c r="B1210" s="154"/>
      <c r="C1210" s="155" t="s">
        <v>4148</v>
      </c>
      <c r="D1210" s="214" t="s">
        <v>4215</v>
      </c>
      <c r="E1210" s="153" t="s">
        <v>270</v>
      </c>
      <c r="F1210" s="160">
        <v>335</v>
      </c>
      <c r="G1210" s="156" t="str">
        <f t="shared" si="47"/>
        <v>Đ</v>
      </c>
      <c r="H1210" s="160">
        <v>1533</v>
      </c>
      <c r="I1210" s="158">
        <v>0</v>
      </c>
      <c r="J1210" s="153">
        <v>1</v>
      </c>
      <c r="K1210" s="153">
        <v>4</v>
      </c>
      <c r="L1210" s="153" t="s">
        <v>274</v>
      </c>
      <c r="M1210" s="153" t="str">
        <f t="shared" si="39"/>
        <v>X</v>
      </c>
      <c r="N1210" s="173" t="s">
        <v>4216</v>
      </c>
      <c r="O1210" s="87" t="s">
        <v>1392</v>
      </c>
      <c r="P1210" s="153">
        <v>0</v>
      </c>
      <c r="Q1210" s="153"/>
      <c r="R1210" s="51"/>
      <c r="S1210" s="51"/>
      <c r="T1210" s="51"/>
    </row>
    <row r="1211" spans="1:20" ht="78.75">
      <c r="A1211" s="63"/>
      <c r="B1211" s="72"/>
      <c r="C1211" s="61" t="s">
        <v>4148</v>
      </c>
      <c r="D1211" s="213" t="s">
        <v>4217</v>
      </c>
      <c r="E1211" s="63" t="s">
        <v>265</v>
      </c>
      <c r="F1211" s="73">
        <v>135</v>
      </c>
      <c r="G1211" s="64" t="str">
        <f t="shared" si="47"/>
        <v>K</v>
      </c>
      <c r="H1211" s="73">
        <v>610</v>
      </c>
      <c r="I1211" s="65">
        <v>0</v>
      </c>
      <c r="J1211" s="63">
        <v>0</v>
      </c>
      <c r="K1211" s="63">
        <v>5</v>
      </c>
      <c r="L1211" s="63" t="s">
        <v>274</v>
      </c>
      <c r="M1211" s="63" t="str">
        <f t="shared" si="39"/>
        <v>X</v>
      </c>
      <c r="N1211" s="87" t="s">
        <v>4218</v>
      </c>
      <c r="O1211" s="173" t="s">
        <v>1135</v>
      </c>
      <c r="P1211" s="63">
        <v>0</v>
      </c>
      <c r="Q1211" s="63"/>
      <c r="R1211" s="51"/>
      <c r="S1211" s="51"/>
      <c r="T1211" s="51"/>
    </row>
    <row r="1212" spans="1:20" ht="78.75">
      <c r="A1212" s="153"/>
      <c r="B1212" s="154"/>
      <c r="C1212" s="155" t="s">
        <v>4148</v>
      </c>
      <c r="D1212" s="214" t="s">
        <v>3464</v>
      </c>
      <c r="E1212" s="153" t="s">
        <v>265</v>
      </c>
      <c r="F1212" s="160">
        <v>126</v>
      </c>
      <c r="G1212" s="156" t="str">
        <f t="shared" si="47"/>
        <v>K</v>
      </c>
      <c r="H1212" s="160">
        <v>592</v>
      </c>
      <c r="I1212" s="158">
        <v>0</v>
      </c>
      <c r="J1212" s="153">
        <v>0</v>
      </c>
      <c r="K1212" s="153">
        <v>2</v>
      </c>
      <c r="L1212" s="153" t="s">
        <v>274</v>
      </c>
      <c r="M1212" s="153" t="str">
        <f t="shared" si="39"/>
        <v>X</v>
      </c>
      <c r="N1212" s="173" t="s">
        <v>4219</v>
      </c>
      <c r="O1212" s="87" t="s">
        <v>1135</v>
      </c>
      <c r="P1212" s="153">
        <v>0</v>
      </c>
      <c r="Q1212" s="153"/>
      <c r="R1212" s="51"/>
      <c r="S1212" s="51"/>
      <c r="T1212" s="51"/>
    </row>
    <row r="1213" spans="1:20" ht="78.75">
      <c r="A1213" s="63"/>
      <c r="B1213" s="72"/>
      <c r="C1213" s="61" t="s">
        <v>4148</v>
      </c>
      <c r="D1213" s="213" t="s">
        <v>4220</v>
      </c>
      <c r="E1213" s="63" t="s">
        <v>270</v>
      </c>
      <c r="F1213" s="73">
        <v>175</v>
      </c>
      <c r="G1213" s="64" t="str">
        <f t="shared" si="47"/>
        <v>Đ</v>
      </c>
      <c r="H1213" s="73">
        <v>765</v>
      </c>
      <c r="I1213" s="65">
        <v>0</v>
      </c>
      <c r="J1213" s="63">
        <v>1</v>
      </c>
      <c r="K1213" s="63">
        <v>4</v>
      </c>
      <c r="L1213" s="63" t="s">
        <v>274</v>
      </c>
      <c r="M1213" s="63" t="str">
        <f t="shared" si="39"/>
        <v>X</v>
      </c>
      <c r="N1213" s="87" t="s">
        <v>4221</v>
      </c>
      <c r="O1213" s="173" t="s">
        <v>1392</v>
      </c>
      <c r="P1213" s="63">
        <v>0</v>
      </c>
      <c r="Q1213" s="63"/>
      <c r="R1213" s="51"/>
      <c r="S1213" s="51"/>
      <c r="T1213" s="51"/>
    </row>
    <row r="1214" spans="1:20" ht="78.75">
      <c r="A1214" s="153"/>
      <c r="B1214" s="154"/>
      <c r="C1214" s="155" t="s">
        <v>4148</v>
      </c>
      <c r="D1214" s="214" t="s">
        <v>4222</v>
      </c>
      <c r="E1214" s="153" t="s">
        <v>265</v>
      </c>
      <c r="F1214" s="160">
        <v>138</v>
      </c>
      <c r="G1214" s="156" t="str">
        <f t="shared" si="47"/>
        <v>K</v>
      </c>
      <c r="H1214" s="160">
        <v>588</v>
      </c>
      <c r="I1214" s="158">
        <v>0</v>
      </c>
      <c r="J1214" s="153">
        <v>1</v>
      </c>
      <c r="K1214" s="153">
        <v>2</v>
      </c>
      <c r="L1214" s="153" t="s">
        <v>274</v>
      </c>
      <c r="M1214" s="153" t="str">
        <f t="shared" si="39"/>
        <v>X</v>
      </c>
      <c r="N1214" s="173" t="s">
        <v>4223</v>
      </c>
      <c r="O1214" s="87" t="s">
        <v>1119</v>
      </c>
      <c r="P1214" s="153">
        <v>0</v>
      </c>
      <c r="Q1214" s="153"/>
      <c r="R1214" s="51"/>
      <c r="S1214" s="51"/>
      <c r="T1214" s="51"/>
    </row>
    <row r="1215" spans="1:20" ht="94.5">
      <c r="A1215" s="63"/>
      <c r="B1215" s="72"/>
      <c r="C1215" s="61" t="s">
        <v>4148</v>
      </c>
      <c r="D1215" s="213" t="s">
        <v>4224</v>
      </c>
      <c r="E1215" s="63" t="s">
        <v>270</v>
      </c>
      <c r="F1215" s="73">
        <v>208</v>
      </c>
      <c r="G1215" s="64" t="str">
        <f t="shared" si="47"/>
        <v>Đ</v>
      </c>
      <c r="H1215" s="73">
        <v>885</v>
      </c>
      <c r="I1215" s="65">
        <v>0</v>
      </c>
      <c r="J1215" s="63">
        <v>1</v>
      </c>
      <c r="K1215" s="63">
        <v>1</v>
      </c>
      <c r="L1215" s="63" t="s">
        <v>274</v>
      </c>
      <c r="M1215" s="63" t="str">
        <f t="shared" si="39"/>
        <v>X</v>
      </c>
      <c r="N1215" s="87" t="s">
        <v>4225</v>
      </c>
      <c r="O1215" s="173" t="s">
        <v>1111</v>
      </c>
      <c r="P1215" s="63">
        <v>0</v>
      </c>
      <c r="Q1215" s="63"/>
      <c r="R1215" s="51"/>
      <c r="S1215" s="51"/>
      <c r="T1215" s="51"/>
    </row>
    <row r="1216" spans="1:20" ht="31.5">
      <c r="A1216" s="153"/>
      <c r="B1216" s="154"/>
      <c r="C1216" s="155" t="s">
        <v>4148</v>
      </c>
      <c r="D1216" s="214" t="s">
        <v>4226</v>
      </c>
      <c r="E1216" s="153" t="s">
        <v>265</v>
      </c>
      <c r="F1216" s="160">
        <v>149</v>
      </c>
      <c r="G1216" s="156" t="str">
        <f t="shared" si="47"/>
        <v>K</v>
      </c>
      <c r="H1216" s="160">
        <v>605</v>
      </c>
      <c r="I1216" s="158">
        <v>0</v>
      </c>
      <c r="J1216" s="153">
        <v>0</v>
      </c>
      <c r="K1216" s="153">
        <v>3</v>
      </c>
      <c r="L1216" s="153" t="s">
        <v>274</v>
      </c>
      <c r="M1216" s="153" t="str">
        <f t="shared" si="39"/>
        <v>X</v>
      </c>
      <c r="N1216" s="173" t="s">
        <v>4227</v>
      </c>
      <c r="O1216" s="87" t="s">
        <v>1017</v>
      </c>
      <c r="P1216" s="153">
        <v>0</v>
      </c>
      <c r="Q1216" s="153"/>
      <c r="R1216" s="51"/>
      <c r="S1216" s="51"/>
      <c r="T1216" s="51"/>
    </row>
    <row r="1217" spans="1:20" ht="63">
      <c r="A1217" s="63"/>
      <c r="B1217" s="72"/>
      <c r="C1217" s="61" t="s">
        <v>4148</v>
      </c>
      <c r="D1217" s="62" t="s">
        <v>4228</v>
      </c>
      <c r="E1217" s="63" t="s">
        <v>265</v>
      </c>
      <c r="F1217" s="73">
        <v>173</v>
      </c>
      <c r="G1217" s="64" t="str">
        <f t="shared" si="47"/>
        <v>Đ</v>
      </c>
      <c r="H1217" s="73">
        <v>725</v>
      </c>
      <c r="I1217" s="65">
        <v>7</v>
      </c>
      <c r="J1217" s="63">
        <v>4</v>
      </c>
      <c r="K1217" s="63">
        <v>4</v>
      </c>
      <c r="L1217" s="63" t="s">
        <v>274</v>
      </c>
      <c r="M1217" s="63" t="str">
        <f t="shared" si="39"/>
        <v>X</v>
      </c>
      <c r="N1217" s="87" t="s">
        <v>4229</v>
      </c>
      <c r="O1217" s="173" t="s">
        <v>1584</v>
      </c>
      <c r="P1217" s="63">
        <v>0</v>
      </c>
      <c r="Q1217" s="63"/>
      <c r="R1217" s="51"/>
      <c r="S1217" s="51"/>
      <c r="T1217" s="51"/>
    </row>
    <row r="1218" spans="1:20" ht="78.75">
      <c r="A1218" s="153"/>
      <c r="B1218" s="154"/>
      <c r="C1218" s="155" t="s">
        <v>4148</v>
      </c>
      <c r="D1218" s="189" t="s">
        <v>4230</v>
      </c>
      <c r="E1218" s="153" t="s">
        <v>265</v>
      </c>
      <c r="F1218" s="160">
        <v>187</v>
      </c>
      <c r="G1218" s="156" t="str">
        <f t="shared" si="47"/>
        <v>Đ</v>
      </c>
      <c r="H1218" s="160">
        <v>785</v>
      </c>
      <c r="I1218" s="158">
        <v>1</v>
      </c>
      <c r="J1218" s="153">
        <v>2</v>
      </c>
      <c r="K1218" s="153">
        <v>4</v>
      </c>
      <c r="L1218" s="153" t="s">
        <v>274</v>
      </c>
      <c r="M1218" s="153" t="str">
        <f t="shared" si="39"/>
        <v>X</v>
      </c>
      <c r="N1218" s="173" t="s">
        <v>4231</v>
      </c>
      <c r="O1218" s="87" t="s">
        <v>1166</v>
      </c>
      <c r="P1218" s="153">
        <v>0</v>
      </c>
      <c r="Q1218" s="153"/>
      <c r="R1218" s="51"/>
      <c r="S1218" s="51"/>
      <c r="T1218" s="51"/>
    </row>
    <row r="1219" spans="1:20" ht="47.25">
      <c r="A1219" s="63"/>
      <c r="B1219" s="72"/>
      <c r="C1219" s="61" t="s">
        <v>4148</v>
      </c>
      <c r="D1219" s="188" t="s">
        <v>2968</v>
      </c>
      <c r="E1219" s="63" t="s">
        <v>265</v>
      </c>
      <c r="F1219" s="73">
        <v>126</v>
      </c>
      <c r="G1219" s="64" t="str">
        <f t="shared" si="47"/>
        <v>K</v>
      </c>
      <c r="H1219" s="73">
        <v>457</v>
      </c>
      <c r="I1219" s="65">
        <v>3</v>
      </c>
      <c r="J1219" s="63">
        <v>0</v>
      </c>
      <c r="K1219" s="63">
        <v>2</v>
      </c>
      <c r="L1219" s="63" t="s">
        <v>274</v>
      </c>
      <c r="M1219" s="63" t="str">
        <f t="shared" si="39"/>
        <v>X</v>
      </c>
      <c r="N1219" s="87" t="s">
        <v>4232</v>
      </c>
      <c r="O1219" s="173" t="s">
        <v>985</v>
      </c>
      <c r="P1219" s="63">
        <v>0</v>
      </c>
      <c r="Q1219" s="63"/>
      <c r="R1219" s="51"/>
      <c r="S1219" s="51"/>
      <c r="T1219" s="51"/>
    </row>
    <row r="1220" spans="1:20" ht="78.75">
      <c r="A1220" s="153"/>
      <c r="B1220" s="154"/>
      <c r="C1220" s="155" t="s">
        <v>4148</v>
      </c>
      <c r="D1220" s="189" t="s">
        <v>4233</v>
      </c>
      <c r="E1220" s="153" t="s">
        <v>300</v>
      </c>
      <c r="F1220" s="160">
        <v>99</v>
      </c>
      <c r="G1220" s="156" t="str">
        <f t="shared" si="47"/>
        <v>K</v>
      </c>
      <c r="H1220" s="160">
        <v>453</v>
      </c>
      <c r="I1220" s="158">
        <v>4</v>
      </c>
      <c r="J1220" s="153">
        <v>3</v>
      </c>
      <c r="K1220" s="153">
        <v>2</v>
      </c>
      <c r="L1220" s="153" t="s">
        <v>274</v>
      </c>
      <c r="M1220" s="153" t="str">
        <f t="shared" si="39"/>
        <v>X</v>
      </c>
      <c r="N1220" s="173" t="s">
        <v>4234</v>
      </c>
      <c r="O1220" s="215" t="s">
        <v>1580</v>
      </c>
      <c r="P1220" s="153">
        <v>0</v>
      </c>
      <c r="Q1220" s="153"/>
      <c r="R1220" s="51"/>
      <c r="S1220" s="51"/>
      <c r="T1220" s="51"/>
    </row>
    <row r="1221" spans="1:20" ht="63">
      <c r="A1221" s="63"/>
      <c r="B1221" s="72"/>
      <c r="C1221" s="61" t="s">
        <v>4148</v>
      </c>
      <c r="D1221" s="188" t="s">
        <v>4235</v>
      </c>
      <c r="E1221" s="63" t="s">
        <v>265</v>
      </c>
      <c r="F1221" s="73">
        <v>127</v>
      </c>
      <c r="G1221" s="64" t="str">
        <f t="shared" si="47"/>
        <v>K</v>
      </c>
      <c r="H1221" s="73">
        <v>549</v>
      </c>
      <c r="I1221" s="65">
        <v>3</v>
      </c>
      <c r="J1221" s="63">
        <v>3</v>
      </c>
      <c r="K1221" s="63">
        <v>3</v>
      </c>
      <c r="L1221" s="63" t="s">
        <v>274</v>
      </c>
      <c r="M1221" s="63" t="str">
        <f t="shared" si="39"/>
        <v>X</v>
      </c>
      <c r="N1221" s="87" t="s">
        <v>4236</v>
      </c>
      <c r="O1221" s="173" t="s">
        <v>1166</v>
      </c>
      <c r="P1221" s="63">
        <v>0</v>
      </c>
      <c r="Q1221" s="63"/>
      <c r="R1221" s="51"/>
      <c r="S1221" s="51"/>
      <c r="T1221" s="51"/>
    </row>
    <row r="1222" spans="1:20" ht="31.5">
      <c r="A1222" s="153"/>
      <c r="B1222" s="154"/>
      <c r="C1222" s="155" t="s">
        <v>4148</v>
      </c>
      <c r="D1222" s="189" t="s">
        <v>4237</v>
      </c>
      <c r="E1222" s="153" t="s">
        <v>265</v>
      </c>
      <c r="F1222" s="160">
        <v>131</v>
      </c>
      <c r="G1222" s="156" t="str">
        <f t="shared" si="47"/>
        <v>K</v>
      </c>
      <c r="H1222" s="160">
        <v>573</v>
      </c>
      <c r="I1222" s="158">
        <v>4</v>
      </c>
      <c r="J1222" s="153">
        <v>3</v>
      </c>
      <c r="K1222" s="153">
        <v>3</v>
      </c>
      <c r="L1222" s="153" t="s">
        <v>274</v>
      </c>
      <c r="M1222" s="153" t="str">
        <f t="shared" si="39"/>
        <v>X</v>
      </c>
      <c r="N1222" s="173" t="s">
        <v>4238</v>
      </c>
      <c r="O1222" s="87" t="s">
        <v>1166</v>
      </c>
      <c r="P1222" s="153">
        <v>0</v>
      </c>
      <c r="Q1222" s="153"/>
      <c r="R1222" s="51"/>
      <c r="S1222" s="51"/>
      <c r="T1222" s="51"/>
    </row>
    <row r="1223" spans="1:20" ht="47.25">
      <c r="A1223" s="63"/>
      <c r="B1223" s="72"/>
      <c r="C1223" s="61" t="s">
        <v>4148</v>
      </c>
      <c r="D1223" s="188" t="s">
        <v>4239</v>
      </c>
      <c r="E1223" s="63" t="s">
        <v>270</v>
      </c>
      <c r="F1223" s="73">
        <v>218</v>
      </c>
      <c r="G1223" s="64" t="str">
        <f t="shared" si="47"/>
        <v>Đ</v>
      </c>
      <c r="H1223" s="73">
        <v>928</v>
      </c>
      <c r="I1223" s="65">
        <v>6</v>
      </c>
      <c r="J1223" s="63">
        <v>2</v>
      </c>
      <c r="K1223" s="63">
        <v>4</v>
      </c>
      <c r="L1223" s="63" t="s">
        <v>274</v>
      </c>
      <c r="M1223" s="63" t="str">
        <f t="shared" si="39"/>
        <v>X</v>
      </c>
      <c r="N1223" s="87" t="s">
        <v>4240</v>
      </c>
      <c r="O1223" s="173" t="s">
        <v>1580</v>
      </c>
      <c r="P1223" s="63">
        <v>0</v>
      </c>
      <c r="Q1223" s="63"/>
      <c r="R1223" s="51"/>
      <c r="S1223" s="51"/>
      <c r="T1223" s="51"/>
    </row>
    <row r="1224" spans="1:20" ht="78.75">
      <c r="A1224" s="153"/>
      <c r="B1224" s="154"/>
      <c r="C1224" s="155" t="s">
        <v>4148</v>
      </c>
      <c r="D1224" s="189" t="s">
        <v>4241</v>
      </c>
      <c r="E1224" s="153" t="s">
        <v>270</v>
      </c>
      <c r="F1224" s="160">
        <v>269</v>
      </c>
      <c r="G1224" s="156" t="str">
        <f t="shared" si="47"/>
        <v>Đ</v>
      </c>
      <c r="H1224" s="160">
        <v>1104</v>
      </c>
      <c r="I1224" s="158">
        <v>3</v>
      </c>
      <c r="J1224" s="153">
        <v>7</v>
      </c>
      <c r="K1224" s="153">
        <v>7</v>
      </c>
      <c r="L1224" s="153" t="s">
        <v>274</v>
      </c>
      <c r="M1224" s="153" t="str">
        <f t="shared" si="39"/>
        <v>X</v>
      </c>
      <c r="N1224" s="173" t="s">
        <v>4242</v>
      </c>
      <c r="O1224" s="215" t="s">
        <v>1108</v>
      </c>
      <c r="P1224" s="153">
        <v>0</v>
      </c>
      <c r="Q1224" s="153"/>
      <c r="R1224" s="51"/>
      <c r="S1224" s="51"/>
      <c r="T1224" s="51"/>
    </row>
    <row r="1225" spans="1:20" ht="78.75">
      <c r="A1225" s="63"/>
      <c r="B1225" s="72"/>
      <c r="C1225" s="61" t="s">
        <v>4148</v>
      </c>
      <c r="D1225" s="188" t="s">
        <v>4243</v>
      </c>
      <c r="E1225" s="63" t="s">
        <v>265</v>
      </c>
      <c r="F1225" s="73">
        <v>117</v>
      </c>
      <c r="G1225" s="64" t="str">
        <f t="shared" si="47"/>
        <v>K</v>
      </c>
      <c r="H1225" s="73">
        <v>504</v>
      </c>
      <c r="I1225" s="65">
        <v>2</v>
      </c>
      <c r="J1225" s="63">
        <v>9</v>
      </c>
      <c r="K1225" s="63">
        <v>6</v>
      </c>
      <c r="L1225" s="63" t="s">
        <v>274</v>
      </c>
      <c r="M1225" s="63" t="str">
        <f t="shared" si="39"/>
        <v>X</v>
      </c>
      <c r="N1225" s="87" t="s">
        <v>4244</v>
      </c>
      <c r="O1225" s="173" t="s">
        <v>1166</v>
      </c>
      <c r="P1225" s="63">
        <v>0</v>
      </c>
      <c r="Q1225" s="63"/>
      <c r="R1225" s="51"/>
      <c r="S1225" s="51"/>
      <c r="T1225" s="51"/>
    </row>
    <row r="1226" spans="1:20" ht="63">
      <c r="A1226" s="153"/>
      <c r="B1226" s="154"/>
      <c r="C1226" s="155" t="s">
        <v>4148</v>
      </c>
      <c r="D1226" s="189" t="s">
        <v>4245</v>
      </c>
      <c r="E1226" s="153" t="s">
        <v>265</v>
      </c>
      <c r="F1226" s="160">
        <v>138</v>
      </c>
      <c r="G1226" s="156" t="str">
        <f t="shared" si="47"/>
        <v>K</v>
      </c>
      <c r="H1226" s="160">
        <v>573</v>
      </c>
      <c r="I1226" s="158">
        <v>2</v>
      </c>
      <c r="J1226" s="153">
        <v>3</v>
      </c>
      <c r="K1226" s="153">
        <v>7</v>
      </c>
      <c r="L1226" s="153" t="s">
        <v>274</v>
      </c>
      <c r="M1226" s="153" t="str">
        <f t="shared" si="39"/>
        <v>X</v>
      </c>
      <c r="N1226" s="173" t="s">
        <v>4246</v>
      </c>
      <c r="O1226" s="87" t="s">
        <v>1580</v>
      </c>
      <c r="P1226" s="153">
        <v>0</v>
      </c>
      <c r="Q1226" s="153"/>
      <c r="R1226" s="51"/>
      <c r="S1226" s="51"/>
      <c r="T1226" s="51"/>
    </row>
    <row r="1227" spans="1:20" ht="78.75">
      <c r="A1227" s="63"/>
      <c r="B1227" s="72"/>
      <c r="C1227" s="61" t="s">
        <v>4148</v>
      </c>
      <c r="D1227" s="188" t="s">
        <v>4247</v>
      </c>
      <c r="E1227" s="63" t="s">
        <v>300</v>
      </c>
      <c r="F1227" s="73">
        <v>99</v>
      </c>
      <c r="G1227" s="64" t="str">
        <f t="shared" si="47"/>
        <v>K</v>
      </c>
      <c r="H1227" s="73">
        <v>458</v>
      </c>
      <c r="I1227" s="65">
        <v>2</v>
      </c>
      <c r="J1227" s="63">
        <v>2</v>
      </c>
      <c r="K1227" s="63">
        <v>1</v>
      </c>
      <c r="L1227" s="63" t="s">
        <v>274</v>
      </c>
      <c r="M1227" s="63" t="str">
        <f t="shared" si="39"/>
        <v>X</v>
      </c>
      <c r="N1227" s="87" t="s">
        <v>4248</v>
      </c>
      <c r="O1227" s="173" t="s">
        <v>1584</v>
      </c>
      <c r="P1227" s="63">
        <v>0</v>
      </c>
      <c r="Q1227" s="63"/>
      <c r="R1227" s="51"/>
      <c r="S1227" s="51"/>
      <c r="T1227" s="51"/>
    </row>
    <row r="1228" spans="1:20" ht="78.75">
      <c r="A1228" s="153"/>
      <c r="B1228" s="154"/>
      <c r="C1228" s="155" t="s">
        <v>4148</v>
      </c>
      <c r="D1228" s="189" t="s">
        <v>4249</v>
      </c>
      <c r="E1228" s="153" t="s">
        <v>270</v>
      </c>
      <c r="F1228" s="160">
        <v>252</v>
      </c>
      <c r="G1228" s="156" t="str">
        <f t="shared" si="47"/>
        <v>Đ</v>
      </c>
      <c r="H1228" s="160">
        <v>1005</v>
      </c>
      <c r="I1228" s="158">
        <v>0</v>
      </c>
      <c r="J1228" s="153">
        <v>3</v>
      </c>
      <c r="K1228" s="153">
        <v>7</v>
      </c>
      <c r="L1228" s="153" t="s">
        <v>274</v>
      </c>
      <c r="M1228" s="153" t="str">
        <f t="shared" si="39"/>
        <v>X</v>
      </c>
      <c r="N1228" s="173" t="s">
        <v>4248</v>
      </c>
      <c r="O1228" s="87" t="s">
        <v>2414</v>
      </c>
      <c r="P1228" s="153">
        <v>0</v>
      </c>
      <c r="Q1228" s="153"/>
      <c r="R1228" s="51"/>
      <c r="S1228" s="51"/>
      <c r="T1228" s="51"/>
    </row>
    <row r="1229" spans="1:20" ht="94.5">
      <c r="A1229" s="63"/>
      <c r="B1229" s="72"/>
      <c r="C1229" s="61" t="s">
        <v>4148</v>
      </c>
      <c r="D1229" s="62" t="s">
        <v>4250</v>
      </c>
      <c r="E1229" s="63" t="s">
        <v>270</v>
      </c>
      <c r="F1229" s="73">
        <v>356</v>
      </c>
      <c r="G1229" s="64" t="str">
        <f t="shared" si="47"/>
        <v>Đ</v>
      </c>
      <c r="H1229" s="73">
        <v>1490</v>
      </c>
      <c r="I1229" s="65">
        <v>0</v>
      </c>
      <c r="J1229" s="63">
        <v>3</v>
      </c>
      <c r="K1229" s="63">
        <v>14</v>
      </c>
      <c r="L1229" s="63" t="s">
        <v>274</v>
      </c>
      <c r="M1229" s="63" t="str">
        <f t="shared" si="39"/>
        <v>X</v>
      </c>
      <c r="N1229" s="87" t="s">
        <v>4251</v>
      </c>
      <c r="O1229" s="173" t="s">
        <v>1017</v>
      </c>
      <c r="P1229" s="63">
        <v>0</v>
      </c>
      <c r="Q1229" s="63"/>
      <c r="R1229" s="51"/>
      <c r="S1229" s="51"/>
      <c r="T1229" s="51"/>
    </row>
    <row r="1230" spans="1:20" ht="31.5">
      <c r="A1230" s="153"/>
      <c r="B1230" s="154"/>
      <c r="C1230" s="155" t="s">
        <v>4148</v>
      </c>
      <c r="D1230" s="189" t="s">
        <v>4252</v>
      </c>
      <c r="E1230" s="153" t="s">
        <v>265</v>
      </c>
      <c r="F1230" s="160">
        <v>145</v>
      </c>
      <c r="G1230" s="156" t="str">
        <f t="shared" si="47"/>
        <v>K</v>
      </c>
      <c r="H1230" s="160">
        <v>583</v>
      </c>
      <c r="I1230" s="158">
        <v>0</v>
      </c>
      <c r="J1230" s="153">
        <v>2</v>
      </c>
      <c r="K1230" s="153">
        <v>4</v>
      </c>
      <c r="L1230" s="153" t="s">
        <v>274</v>
      </c>
      <c r="M1230" s="153" t="str">
        <f t="shared" si="39"/>
        <v>X</v>
      </c>
      <c r="N1230" s="173" t="s">
        <v>4253</v>
      </c>
      <c r="O1230" s="87" t="s">
        <v>1320</v>
      </c>
      <c r="P1230" s="153">
        <v>0</v>
      </c>
      <c r="Q1230" s="153"/>
      <c r="R1230" s="51"/>
      <c r="S1230" s="51"/>
      <c r="T1230" s="51"/>
    </row>
    <row r="1231" spans="1:20" ht="63">
      <c r="A1231" s="63"/>
      <c r="B1231" s="72"/>
      <c r="C1231" s="61" t="s">
        <v>4148</v>
      </c>
      <c r="D1231" s="188" t="s">
        <v>3903</v>
      </c>
      <c r="E1231" s="63" t="s">
        <v>300</v>
      </c>
      <c r="F1231" s="73">
        <v>103</v>
      </c>
      <c r="G1231" s="64" t="str">
        <f t="shared" si="47"/>
        <v>K</v>
      </c>
      <c r="H1231" s="73">
        <v>438</v>
      </c>
      <c r="I1231" s="65">
        <v>2</v>
      </c>
      <c r="J1231" s="63">
        <v>2</v>
      </c>
      <c r="K1231" s="63">
        <v>2</v>
      </c>
      <c r="L1231" s="63" t="s">
        <v>274</v>
      </c>
      <c r="M1231" s="63" t="str">
        <f t="shared" si="39"/>
        <v>X</v>
      </c>
      <c r="N1231" s="87" t="s">
        <v>4254</v>
      </c>
      <c r="O1231" s="173" t="s">
        <v>1108</v>
      </c>
      <c r="P1231" s="63">
        <v>0</v>
      </c>
      <c r="Q1231" s="63"/>
      <c r="R1231" s="51"/>
      <c r="S1231" s="51"/>
      <c r="T1231" s="51"/>
    </row>
    <row r="1232" spans="1:20" ht="47.25">
      <c r="A1232" s="153"/>
      <c r="B1232" s="154"/>
      <c r="C1232" s="155" t="s">
        <v>4148</v>
      </c>
      <c r="D1232" s="189" t="s">
        <v>4255</v>
      </c>
      <c r="E1232" s="153" t="s">
        <v>300</v>
      </c>
      <c r="F1232" s="160">
        <v>94</v>
      </c>
      <c r="G1232" s="156" t="str">
        <f t="shared" si="47"/>
        <v>K</v>
      </c>
      <c r="H1232" s="160">
        <v>401</v>
      </c>
      <c r="I1232" s="158">
        <v>0</v>
      </c>
      <c r="J1232" s="153">
        <v>0</v>
      </c>
      <c r="K1232" s="153">
        <v>2</v>
      </c>
      <c r="L1232" s="153" t="s">
        <v>274</v>
      </c>
      <c r="M1232" s="153" t="str">
        <f t="shared" si="39"/>
        <v>X</v>
      </c>
      <c r="N1232" s="173" t="s">
        <v>4256</v>
      </c>
      <c r="O1232" s="87" t="s">
        <v>1142</v>
      </c>
      <c r="P1232" s="153">
        <v>0</v>
      </c>
      <c r="Q1232" s="153"/>
      <c r="R1232" s="51"/>
      <c r="S1232" s="51"/>
      <c r="T1232" s="51"/>
    </row>
    <row r="1233" spans="1:20" ht="78.75">
      <c r="A1233" s="63"/>
      <c r="B1233" s="72"/>
      <c r="C1233" s="61" t="s">
        <v>4148</v>
      </c>
      <c r="D1233" s="188" t="s">
        <v>3600</v>
      </c>
      <c r="E1233" s="63" t="s">
        <v>265</v>
      </c>
      <c r="F1233" s="73">
        <v>164</v>
      </c>
      <c r="G1233" s="64" t="str">
        <f t="shared" si="47"/>
        <v>Đ</v>
      </c>
      <c r="H1233" s="73">
        <v>730</v>
      </c>
      <c r="I1233" s="65">
        <v>0</v>
      </c>
      <c r="J1233" s="63">
        <v>3</v>
      </c>
      <c r="K1233" s="63">
        <v>2</v>
      </c>
      <c r="L1233" s="63" t="s">
        <v>274</v>
      </c>
      <c r="M1233" s="63" t="str">
        <f t="shared" si="39"/>
        <v>X</v>
      </c>
      <c r="N1233" s="87" t="s">
        <v>4257</v>
      </c>
      <c r="O1233" s="173" t="s">
        <v>1580</v>
      </c>
      <c r="P1233" s="63">
        <v>0</v>
      </c>
      <c r="Q1233" s="63"/>
      <c r="R1233" s="51"/>
      <c r="S1233" s="51"/>
      <c r="T1233" s="51"/>
    </row>
    <row r="1234" spans="1:20" ht="47.25">
      <c r="A1234" s="153"/>
      <c r="B1234" s="154"/>
      <c r="C1234" s="155" t="s">
        <v>4148</v>
      </c>
      <c r="D1234" s="189" t="s">
        <v>4258</v>
      </c>
      <c r="E1234" s="153" t="s">
        <v>265</v>
      </c>
      <c r="F1234" s="160">
        <v>169</v>
      </c>
      <c r="G1234" s="156" t="str">
        <f t="shared" si="47"/>
        <v>Đ</v>
      </c>
      <c r="H1234" s="160">
        <v>744</v>
      </c>
      <c r="I1234" s="158">
        <v>0</v>
      </c>
      <c r="J1234" s="153">
        <v>4</v>
      </c>
      <c r="K1234" s="153">
        <v>2</v>
      </c>
      <c r="L1234" s="153" t="s">
        <v>274</v>
      </c>
      <c r="M1234" s="153" t="str">
        <f t="shared" si="39"/>
        <v>X</v>
      </c>
      <c r="N1234" s="173" t="s">
        <v>4240</v>
      </c>
      <c r="O1234" s="87" t="s">
        <v>985</v>
      </c>
      <c r="P1234" s="153">
        <v>0</v>
      </c>
      <c r="Q1234" s="153"/>
      <c r="R1234" s="51"/>
      <c r="S1234" s="51"/>
      <c r="T1234" s="51"/>
    </row>
    <row r="1235" spans="1:20" ht="94.5">
      <c r="A1235" s="63"/>
      <c r="B1235" s="72"/>
      <c r="C1235" s="61" t="s">
        <v>4148</v>
      </c>
      <c r="D1235" s="188" t="s">
        <v>4259</v>
      </c>
      <c r="E1235" s="63" t="s">
        <v>265</v>
      </c>
      <c r="F1235" s="73">
        <v>146</v>
      </c>
      <c r="G1235" s="64" t="str">
        <f t="shared" si="47"/>
        <v>K</v>
      </c>
      <c r="H1235" s="73">
        <v>664</v>
      </c>
      <c r="I1235" s="65">
        <v>0</v>
      </c>
      <c r="J1235" s="63">
        <v>3</v>
      </c>
      <c r="K1235" s="63">
        <v>6</v>
      </c>
      <c r="L1235" s="63" t="s">
        <v>274</v>
      </c>
      <c r="M1235" s="63" t="str">
        <f t="shared" si="39"/>
        <v>X</v>
      </c>
      <c r="N1235" s="87" t="s">
        <v>4260</v>
      </c>
      <c r="O1235" s="173" t="s">
        <v>1166</v>
      </c>
      <c r="P1235" s="63">
        <v>0</v>
      </c>
      <c r="Q1235" s="63"/>
      <c r="R1235" s="51"/>
      <c r="S1235" s="51"/>
      <c r="T1235" s="51"/>
    </row>
    <row r="1236" spans="1:20" ht="31.5">
      <c r="A1236" s="153"/>
      <c r="B1236" s="154"/>
      <c r="C1236" s="155" t="s">
        <v>4148</v>
      </c>
      <c r="D1236" s="189" t="s">
        <v>4261</v>
      </c>
      <c r="E1236" s="153" t="s">
        <v>300</v>
      </c>
      <c r="F1236" s="160">
        <v>122</v>
      </c>
      <c r="G1236" s="156" t="str">
        <f t="shared" si="47"/>
        <v>K</v>
      </c>
      <c r="H1236" s="160">
        <v>555</v>
      </c>
      <c r="I1236" s="158">
        <v>2</v>
      </c>
      <c r="J1236" s="153">
        <v>2</v>
      </c>
      <c r="K1236" s="153">
        <v>1</v>
      </c>
      <c r="L1236" s="153" t="s">
        <v>274</v>
      </c>
      <c r="M1236" s="153" t="str">
        <f t="shared" si="39"/>
        <v>X</v>
      </c>
      <c r="N1236" s="173" t="s">
        <v>4238</v>
      </c>
      <c r="O1236" s="87" t="s">
        <v>1392</v>
      </c>
      <c r="P1236" s="153">
        <v>0</v>
      </c>
      <c r="Q1236" s="153"/>
      <c r="R1236" s="51"/>
      <c r="S1236" s="51"/>
      <c r="T1236" s="51"/>
    </row>
    <row r="1237" spans="1:20" ht="78.75">
      <c r="A1237" s="63"/>
      <c r="B1237" s="72"/>
      <c r="C1237" s="61" t="s">
        <v>4148</v>
      </c>
      <c r="D1237" s="188" t="s">
        <v>4262</v>
      </c>
      <c r="E1237" s="63" t="s">
        <v>265</v>
      </c>
      <c r="F1237" s="73">
        <v>192</v>
      </c>
      <c r="G1237" s="64" t="str">
        <f t="shared" si="47"/>
        <v>Đ</v>
      </c>
      <c r="H1237" s="73">
        <v>845</v>
      </c>
      <c r="I1237" s="65">
        <v>0</v>
      </c>
      <c r="J1237" s="63">
        <v>3</v>
      </c>
      <c r="K1237" s="63">
        <v>3</v>
      </c>
      <c r="L1237" s="63" t="s">
        <v>274</v>
      </c>
      <c r="M1237" s="63" t="str">
        <f t="shared" si="39"/>
        <v>X</v>
      </c>
      <c r="N1237" s="87" t="s">
        <v>4263</v>
      </c>
      <c r="O1237" s="173" t="s">
        <v>1415</v>
      </c>
      <c r="P1237" s="63">
        <v>0</v>
      </c>
      <c r="Q1237" s="63"/>
      <c r="R1237" s="51"/>
      <c r="S1237" s="51"/>
      <c r="T1237" s="51"/>
    </row>
    <row r="1238" spans="1:20" ht="47.25">
      <c r="A1238" s="153"/>
      <c r="B1238" s="154"/>
      <c r="C1238" s="155" t="s">
        <v>4148</v>
      </c>
      <c r="D1238" s="189" t="s">
        <v>4264</v>
      </c>
      <c r="E1238" s="153" t="s">
        <v>265</v>
      </c>
      <c r="F1238" s="160">
        <v>166</v>
      </c>
      <c r="G1238" s="156" t="str">
        <f t="shared" si="47"/>
        <v>Đ</v>
      </c>
      <c r="H1238" s="160">
        <v>808</v>
      </c>
      <c r="I1238" s="158">
        <v>0</v>
      </c>
      <c r="J1238" s="153">
        <v>2</v>
      </c>
      <c r="K1238" s="153">
        <v>3</v>
      </c>
      <c r="L1238" s="153" t="s">
        <v>274</v>
      </c>
      <c r="M1238" s="153" t="str">
        <f t="shared" si="39"/>
        <v>X</v>
      </c>
      <c r="N1238" s="153" t="s">
        <v>4265</v>
      </c>
      <c r="O1238" s="87" t="s">
        <v>1011</v>
      </c>
      <c r="P1238" s="153">
        <v>0</v>
      </c>
      <c r="Q1238" s="153"/>
      <c r="R1238" s="51"/>
      <c r="S1238" s="51"/>
      <c r="T1238" s="51"/>
    </row>
    <row r="1239" spans="1:20" ht="47.25">
      <c r="A1239" s="63"/>
      <c r="B1239" s="72"/>
      <c r="C1239" s="61" t="s">
        <v>4148</v>
      </c>
      <c r="D1239" s="188" t="s">
        <v>4266</v>
      </c>
      <c r="E1239" s="63" t="s">
        <v>265</v>
      </c>
      <c r="F1239" s="73">
        <v>189</v>
      </c>
      <c r="G1239" s="64" t="str">
        <f t="shared" si="47"/>
        <v>Đ</v>
      </c>
      <c r="H1239" s="73">
        <v>865</v>
      </c>
      <c r="I1239" s="65">
        <v>0</v>
      </c>
      <c r="J1239" s="63">
        <v>1</v>
      </c>
      <c r="K1239" s="63">
        <v>2</v>
      </c>
      <c r="L1239" s="63" t="s">
        <v>274</v>
      </c>
      <c r="M1239" s="63" t="str">
        <f t="shared" si="39"/>
        <v>X</v>
      </c>
      <c r="N1239" s="63" t="s">
        <v>4265</v>
      </c>
      <c r="O1239" s="173" t="s">
        <v>1111</v>
      </c>
      <c r="P1239" s="63">
        <v>0</v>
      </c>
      <c r="Q1239" s="63"/>
      <c r="R1239" s="51"/>
      <c r="S1239" s="51"/>
      <c r="T1239" s="51"/>
    </row>
    <row r="1240" spans="1:20" ht="47.25">
      <c r="A1240" s="153"/>
      <c r="B1240" s="154"/>
      <c r="C1240" s="155" t="s">
        <v>4148</v>
      </c>
      <c r="D1240" s="189" t="s">
        <v>3493</v>
      </c>
      <c r="E1240" s="153" t="s">
        <v>265</v>
      </c>
      <c r="F1240" s="160">
        <v>141</v>
      </c>
      <c r="G1240" s="156" t="str">
        <f t="shared" si="47"/>
        <v>K</v>
      </c>
      <c r="H1240" s="160">
        <v>708</v>
      </c>
      <c r="I1240" s="158">
        <v>1</v>
      </c>
      <c r="J1240" s="153">
        <v>0</v>
      </c>
      <c r="K1240" s="153">
        <v>2</v>
      </c>
      <c r="L1240" s="153" t="s">
        <v>274</v>
      </c>
      <c r="M1240" s="153" t="str">
        <f t="shared" si="39"/>
        <v>X</v>
      </c>
      <c r="N1240" s="153" t="s">
        <v>4267</v>
      </c>
      <c r="O1240" s="87" t="s">
        <v>1111</v>
      </c>
      <c r="P1240" s="153">
        <v>0</v>
      </c>
      <c r="Q1240" s="153"/>
      <c r="R1240" s="51"/>
      <c r="S1240" s="51"/>
      <c r="T1240" s="51"/>
    </row>
    <row r="1241" spans="1:20" ht="47.25">
      <c r="A1241" s="63"/>
      <c r="B1241" s="72"/>
      <c r="C1241" s="61" t="s">
        <v>4148</v>
      </c>
      <c r="D1241" s="188" t="s">
        <v>4268</v>
      </c>
      <c r="E1241" s="63" t="s">
        <v>265</v>
      </c>
      <c r="F1241" s="73">
        <v>125</v>
      </c>
      <c r="G1241" s="64" t="str">
        <f t="shared" si="47"/>
        <v>K</v>
      </c>
      <c r="H1241" s="73">
        <v>483</v>
      </c>
      <c r="I1241" s="65">
        <v>0</v>
      </c>
      <c r="J1241" s="63">
        <v>4</v>
      </c>
      <c r="K1241" s="63">
        <v>1</v>
      </c>
      <c r="L1241" s="63" t="s">
        <v>274</v>
      </c>
      <c r="M1241" s="63" t="str">
        <f t="shared" si="39"/>
        <v>X</v>
      </c>
      <c r="N1241" s="63" t="s">
        <v>4269</v>
      </c>
      <c r="O1241" s="173" t="s">
        <v>1111</v>
      </c>
      <c r="P1241" s="63">
        <v>0</v>
      </c>
      <c r="Q1241" s="63"/>
      <c r="R1241" s="51"/>
      <c r="S1241" s="51"/>
      <c r="T1241" s="51"/>
    </row>
    <row r="1242" spans="1:20" ht="47.25">
      <c r="A1242" s="162">
        <f t="shared" ref="A1242:A1251" si="48">IF(LEN(B1242)=0,"",SUBTOTAL(3,$B$3:B1242))</f>
        <v>40</v>
      </c>
      <c r="B1242" s="163" t="s">
        <v>4270</v>
      </c>
      <c r="C1242" s="155" t="s">
        <v>4270</v>
      </c>
      <c r="D1242" s="154" t="s">
        <v>4271</v>
      </c>
      <c r="E1242" s="153" t="s">
        <v>265</v>
      </c>
      <c r="F1242" s="160">
        <v>91</v>
      </c>
      <c r="G1242" s="156" t="str">
        <f t="shared" si="47"/>
        <v>K</v>
      </c>
      <c r="H1242" s="160">
        <v>422</v>
      </c>
      <c r="I1242" s="153">
        <v>91</v>
      </c>
      <c r="J1242" s="153">
        <v>3</v>
      </c>
      <c r="K1242" s="153">
        <v>1</v>
      </c>
      <c r="L1242" s="153" t="s">
        <v>543</v>
      </c>
      <c r="M1242" s="153" t="str">
        <f t="shared" si="39"/>
        <v>X</v>
      </c>
      <c r="N1242" s="153" t="s">
        <v>4265</v>
      </c>
      <c r="O1242" s="153" t="s">
        <v>4272</v>
      </c>
      <c r="P1242" s="153">
        <v>0</v>
      </c>
      <c r="Q1242" s="153"/>
      <c r="R1242" s="51"/>
      <c r="S1242" s="51"/>
      <c r="T1242" s="51"/>
    </row>
    <row r="1243" spans="1:20" ht="47.25">
      <c r="A1243" s="63" t="str">
        <f t="shared" si="48"/>
        <v/>
      </c>
      <c r="B1243" s="72"/>
      <c r="C1243" s="61" t="s">
        <v>4270</v>
      </c>
      <c r="D1243" s="72" t="s">
        <v>4273</v>
      </c>
      <c r="E1243" s="63" t="s">
        <v>265</v>
      </c>
      <c r="F1243" s="73">
        <v>95</v>
      </c>
      <c r="G1243" s="64" t="str">
        <f t="shared" si="47"/>
        <v>K</v>
      </c>
      <c r="H1243" s="73">
        <v>416</v>
      </c>
      <c r="I1243" s="63">
        <v>88</v>
      </c>
      <c r="J1243" s="63">
        <v>4</v>
      </c>
      <c r="K1243" s="63">
        <v>3</v>
      </c>
      <c r="L1243" s="63" t="s">
        <v>543</v>
      </c>
      <c r="M1243" s="63" t="str">
        <f t="shared" si="39"/>
        <v>X</v>
      </c>
      <c r="N1243" s="63" t="s">
        <v>4265</v>
      </c>
      <c r="O1243" s="63" t="s">
        <v>362</v>
      </c>
      <c r="P1243" s="63">
        <v>0</v>
      </c>
      <c r="Q1243" s="63"/>
      <c r="R1243" s="51"/>
      <c r="S1243" s="51"/>
      <c r="T1243" s="51"/>
    </row>
    <row r="1244" spans="1:20" ht="47.25">
      <c r="A1244" s="153" t="str">
        <f t="shared" si="48"/>
        <v/>
      </c>
      <c r="B1244" s="154"/>
      <c r="C1244" s="155" t="s">
        <v>4270</v>
      </c>
      <c r="D1244" s="154" t="s">
        <v>4274</v>
      </c>
      <c r="E1244" s="153" t="s">
        <v>270</v>
      </c>
      <c r="F1244" s="160">
        <v>144</v>
      </c>
      <c r="G1244" s="156" t="str">
        <f t="shared" si="47"/>
        <v>K</v>
      </c>
      <c r="H1244" s="160">
        <v>579</v>
      </c>
      <c r="I1244" s="153">
        <v>127</v>
      </c>
      <c r="J1244" s="153">
        <v>4</v>
      </c>
      <c r="K1244" s="153">
        <v>6</v>
      </c>
      <c r="L1244" s="153" t="s">
        <v>543</v>
      </c>
      <c r="M1244" s="153" t="str">
        <f t="shared" si="39"/>
        <v>X</v>
      </c>
      <c r="N1244" s="153" t="s">
        <v>4275</v>
      </c>
      <c r="O1244" s="153" t="s">
        <v>430</v>
      </c>
      <c r="P1244" s="153">
        <v>0</v>
      </c>
      <c r="Q1244" s="153"/>
      <c r="R1244" s="51"/>
      <c r="S1244" s="51"/>
      <c r="T1244" s="51"/>
    </row>
    <row r="1245" spans="1:20" ht="31.5">
      <c r="A1245" s="63" t="str">
        <f t="shared" si="48"/>
        <v/>
      </c>
      <c r="B1245" s="72"/>
      <c r="C1245" s="61" t="s">
        <v>4270</v>
      </c>
      <c r="D1245" s="72" t="s">
        <v>4276</v>
      </c>
      <c r="E1245" s="63" t="s">
        <v>265</v>
      </c>
      <c r="F1245" s="73">
        <v>113</v>
      </c>
      <c r="G1245" s="64" t="str">
        <f t="shared" si="47"/>
        <v>K</v>
      </c>
      <c r="H1245" s="73">
        <v>450</v>
      </c>
      <c r="I1245" s="63">
        <v>85</v>
      </c>
      <c r="J1245" s="63">
        <v>4</v>
      </c>
      <c r="K1245" s="63">
        <v>1</v>
      </c>
      <c r="L1245" s="63" t="s">
        <v>543</v>
      </c>
      <c r="M1245" s="63" t="str">
        <f t="shared" si="39"/>
        <v>X</v>
      </c>
      <c r="N1245" s="63" t="s">
        <v>4277</v>
      </c>
      <c r="O1245" s="63" t="s">
        <v>436</v>
      </c>
      <c r="P1245" s="63">
        <v>0</v>
      </c>
      <c r="Q1245" s="63"/>
      <c r="R1245" s="51"/>
      <c r="S1245" s="51"/>
      <c r="T1245" s="51"/>
    </row>
    <row r="1246" spans="1:20" ht="31.5">
      <c r="A1246" s="153" t="str">
        <f t="shared" si="48"/>
        <v/>
      </c>
      <c r="B1246" s="154"/>
      <c r="C1246" s="155" t="s">
        <v>4270</v>
      </c>
      <c r="D1246" s="154" t="s">
        <v>4278</v>
      </c>
      <c r="E1246" s="153" t="s">
        <v>265</v>
      </c>
      <c r="F1246" s="160">
        <v>92</v>
      </c>
      <c r="G1246" s="156" t="str">
        <f t="shared" si="47"/>
        <v>K</v>
      </c>
      <c r="H1246" s="160">
        <v>392</v>
      </c>
      <c r="I1246" s="153">
        <v>92</v>
      </c>
      <c r="J1246" s="153">
        <v>7</v>
      </c>
      <c r="K1246" s="153">
        <v>4</v>
      </c>
      <c r="L1246" s="153" t="s">
        <v>543</v>
      </c>
      <c r="M1246" s="153" t="str">
        <f t="shared" si="39"/>
        <v>X</v>
      </c>
      <c r="N1246" s="153" t="s">
        <v>4279</v>
      </c>
      <c r="O1246" s="153" t="s">
        <v>4272</v>
      </c>
      <c r="P1246" s="153">
        <v>0</v>
      </c>
      <c r="Q1246" s="153"/>
      <c r="R1246" s="51"/>
      <c r="S1246" s="51"/>
      <c r="T1246" s="51"/>
    </row>
    <row r="1247" spans="1:20" ht="47.25">
      <c r="A1247" s="63" t="str">
        <f t="shared" si="48"/>
        <v/>
      </c>
      <c r="B1247" s="72"/>
      <c r="C1247" s="61" t="s">
        <v>4270</v>
      </c>
      <c r="D1247" s="72" t="s">
        <v>4280</v>
      </c>
      <c r="E1247" s="63" t="s">
        <v>265</v>
      </c>
      <c r="F1247" s="73">
        <v>97</v>
      </c>
      <c r="G1247" s="64" t="str">
        <f t="shared" si="47"/>
        <v>K</v>
      </c>
      <c r="H1247" s="73">
        <v>384</v>
      </c>
      <c r="I1247" s="63">
        <v>97</v>
      </c>
      <c r="J1247" s="63">
        <v>3</v>
      </c>
      <c r="K1247" s="63">
        <v>8</v>
      </c>
      <c r="L1247" s="63" t="s">
        <v>543</v>
      </c>
      <c r="M1247" s="63" t="str">
        <f t="shared" si="39"/>
        <v>X</v>
      </c>
      <c r="N1247" s="63" t="s">
        <v>4281</v>
      </c>
      <c r="O1247" s="63" t="s">
        <v>1284</v>
      </c>
      <c r="P1247" s="63">
        <v>0</v>
      </c>
      <c r="Q1247" s="63"/>
      <c r="R1247" s="51"/>
      <c r="S1247" s="51"/>
      <c r="T1247" s="51"/>
    </row>
    <row r="1248" spans="1:20" ht="31.5">
      <c r="A1248" s="153" t="str">
        <f t="shared" si="48"/>
        <v/>
      </c>
      <c r="B1248" s="154"/>
      <c r="C1248" s="155" t="s">
        <v>4270</v>
      </c>
      <c r="D1248" s="154" t="s">
        <v>4282</v>
      </c>
      <c r="E1248" s="153" t="s">
        <v>270</v>
      </c>
      <c r="F1248" s="160">
        <v>168</v>
      </c>
      <c r="G1248" s="156" t="str">
        <f t="shared" si="47"/>
        <v>Đ</v>
      </c>
      <c r="H1248" s="160">
        <v>634</v>
      </c>
      <c r="I1248" s="153">
        <v>121</v>
      </c>
      <c r="J1248" s="153">
        <v>3</v>
      </c>
      <c r="K1248" s="153">
        <v>3</v>
      </c>
      <c r="L1248" s="153" t="s">
        <v>543</v>
      </c>
      <c r="M1248" s="153" t="str">
        <f t="shared" si="39"/>
        <v>X</v>
      </c>
      <c r="N1248" s="153" t="s">
        <v>4277</v>
      </c>
      <c r="O1248" s="153" t="s">
        <v>436</v>
      </c>
      <c r="P1248" s="153">
        <v>0</v>
      </c>
      <c r="Q1248" s="153"/>
      <c r="R1248" s="51"/>
      <c r="S1248" s="51"/>
      <c r="T1248" s="51"/>
    </row>
    <row r="1249" spans="1:20" ht="63">
      <c r="A1249" s="63" t="str">
        <f t="shared" si="48"/>
        <v/>
      </c>
      <c r="B1249" s="72"/>
      <c r="C1249" s="61" t="s">
        <v>4270</v>
      </c>
      <c r="D1249" s="72" t="s">
        <v>4283</v>
      </c>
      <c r="E1249" s="63" t="s">
        <v>265</v>
      </c>
      <c r="F1249" s="73">
        <v>140</v>
      </c>
      <c r="G1249" s="64" t="str">
        <f t="shared" si="47"/>
        <v>K</v>
      </c>
      <c r="H1249" s="73">
        <v>539</v>
      </c>
      <c r="I1249" s="63">
        <v>34</v>
      </c>
      <c r="J1249" s="63">
        <v>5</v>
      </c>
      <c r="K1249" s="63">
        <v>1</v>
      </c>
      <c r="L1249" s="63" t="s">
        <v>543</v>
      </c>
      <c r="M1249" s="63" t="str">
        <f t="shared" si="39"/>
        <v>X</v>
      </c>
      <c r="N1249" s="63" t="s">
        <v>4284</v>
      </c>
      <c r="O1249" s="63" t="s">
        <v>377</v>
      </c>
      <c r="P1249" s="63">
        <v>0</v>
      </c>
      <c r="Q1249" s="63"/>
      <c r="R1249" s="51"/>
      <c r="S1249" s="51"/>
      <c r="T1249" s="51"/>
    </row>
    <row r="1250" spans="1:20" ht="63">
      <c r="A1250" s="153" t="str">
        <f t="shared" si="48"/>
        <v/>
      </c>
      <c r="B1250" s="154"/>
      <c r="C1250" s="155" t="s">
        <v>4270</v>
      </c>
      <c r="D1250" s="154" t="s">
        <v>4285</v>
      </c>
      <c r="E1250" s="153" t="s">
        <v>265</v>
      </c>
      <c r="F1250" s="160">
        <v>95</v>
      </c>
      <c r="G1250" s="156" t="str">
        <f t="shared" si="47"/>
        <v>K</v>
      </c>
      <c r="H1250" s="160">
        <v>355</v>
      </c>
      <c r="I1250" s="153">
        <v>95</v>
      </c>
      <c r="J1250" s="153">
        <v>5</v>
      </c>
      <c r="K1250" s="153">
        <v>1</v>
      </c>
      <c r="L1250" s="153" t="s">
        <v>543</v>
      </c>
      <c r="M1250" s="153" t="str">
        <f t="shared" si="39"/>
        <v>X</v>
      </c>
      <c r="N1250" s="153" t="s">
        <v>4286</v>
      </c>
      <c r="O1250" s="153">
        <v>3.1</v>
      </c>
      <c r="P1250" s="153">
        <v>0</v>
      </c>
      <c r="Q1250" s="153"/>
      <c r="R1250" s="51"/>
      <c r="S1250" s="51"/>
      <c r="T1250" s="51"/>
    </row>
    <row r="1251" spans="1:20" ht="47.25">
      <c r="A1251" s="63" t="str">
        <f t="shared" si="48"/>
        <v/>
      </c>
      <c r="B1251" s="72"/>
      <c r="C1251" s="61" t="s">
        <v>4270</v>
      </c>
      <c r="D1251" s="72" t="s">
        <v>4287</v>
      </c>
      <c r="E1251" s="63" t="s">
        <v>265</v>
      </c>
      <c r="F1251" s="73">
        <v>123</v>
      </c>
      <c r="G1251" s="64" t="str">
        <f t="shared" si="47"/>
        <v>K</v>
      </c>
      <c r="H1251" s="73">
        <v>478</v>
      </c>
      <c r="I1251" s="63">
        <v>111</v>
      </c>
      <c r="J1251" s="63">
        <v>6</v>
      </c>
      <c r="K1251" s="63">
        <v>3</v>
      </c>
      <c r="L1251" s="63" t="s">
        <v>543</v>
      </c>
      <c r="M1251" s="63" t="str">
        <f t="shared" si="39"/>
        <v>X</v>
      </c>
      <c r="N1251" s="63" t="s">
        <v>4281</v>
      </c>
      <c r="O1251" s="63">
        <v>6.1</v>
      </c>
      <c r="P1251" s="63">
        <v>0</v>
      </c>
      <c r="Q1251" s="63"/>
      <c r="R1251" s="51"/>
      <c r="S1251" s="51"/>
      <c r="T1251" s="51"/>
    </row>
    <row r="1252" spans="1:20" ht="47.25">
      <c r="A1252" s="153"/>
      <c r="B1252" s="154"/>
      <c r="C1252" s="155" t="s">
        <v>4270</v>
      </c>
      <c r="D1252" s="154" t="s">
        <v>4288</v>
      </c>
      <c r="E1252" s="153" t="s">
        <v>265</v>
      </c>
      <c r="F1252" s="160">
        <v>135</v>
      </c>
      <c r="G1252" s="156" t="str">
        <f t="shared" si="47"/>
        <v>K</v>
      </c>
      <c r="H1252" s="160">
        <v>492</v>
      </c>
      <c r="I1252" s="153">
        <v>31</v>
      </c>
      <c r="J1252" s="153">
        <v>13</v>
      </c>
      <c r="K1252" s="153">
        <v>4</v>
      </c>
      <c r="L1252" s="153" t="s">
        <v>543</v>
      </c>
      <c r="M1252" s="153" t="str">
        <f t="shared" si="39"/>
        <v>X</v>
      </c>
      <c r="N1252" s="153" t="s">
        <v>4289</v>
      </c>
      <c r="O1252" s="153">
        <v>6.9</v>
      </c>
      <c r="P1252" s="153">
        <v>0</v>
      </c>
      <c r="Q1252" s="153"/>
      <c r="R1252" s="51"/>
      <c r="S1252" s="51"/>
      <c r="T1252" s="51"/>
    </row>
    <row r="1253" spans="1:20" ht="47.25">
      <c r="A1253" s="63"/>
      <c r="B1253" s="72"/>
      <c r="C1253" s="61" t="s">
        <v>4270</v>
      </c>
      <c r="D1253" s="72" t="s">
        <v>4290</v>
      </c>
      <c r="E1253" s="63" t="s">
        <v>265</v>
      </c>
      <c r="F1253" s="73">
        <v>103</v>
      </c>
      <c r="G1253" s="64" t="str">
        <f t="shared" si="47"/>
        <v>K</v>
      </c>
      <c r="H1253" s="73">
        <v>416</v>
      </c>
      <c r="I1253" s="63">
        <v>97</v>
      </c>
      <c r="J1253" s="63">
        <v>9</v>
      </c>
      <c r="K1253" s="63">
        <v>7</v>
      </c>
      <c r="L1253" s="63" t="s">
        <v>543</v>
      </c>
      <c r="M1253" s="63" t="str">
        <f t="shared" si="39"/>
        <v>X</v>
      </c>
      <c r="N1253" s="63" t="s">
        <v>4291</v>
      </c>
      <c r="O1253" s="63" t="s">
        <v>2165</v>
      </c>
      <c r="P1253" s="63" t="s">
        <v>1663</v>
      </c>
      <c r="Q1253" s="63"/>
      <c r="R1253" s="51"/>
      <c r="S1253" s="51"/>
      <c r="T1253" s="51"/>
    </row>
    <row r="1254" spans="1:20" ht="31.5">
      <c r="A1254" s="153"/>
      <c r="B1254" s="154"/>
      <c r="C1254" s="155" t="s">
        <v>4270</v>
      </c>
      <c r="D1254" s="154" t="s">
        <v>4292</v>
      </c>
      <c r="E1254" s="153" t="s">
        <v>265</v>
      </c>
      <c r="F1254" s="160">
        <v>90</v>
      </c>
      <c r="G1254" s="156" t="str">
        <f t="shared" si="47"/>
        <v>K</v>
      </c>
      <c r="H1254" s="160">
        <v>371</v>
      </c>
      <c r="I1254" s="153">
        <v>69</v>
      </c>
      <c r="J1254" s="153">
        <v>1</v>
      </c>
      <c r="K1254" s="153">
        <v>1</v>
      </c>
      <c r="L1254" s="153" t="s">
        <v>543</v>
      </c>
      <c r="M1254" s="153" t="str">
        <f t="shared" si="39"/>
        <v>X</v>
      </c>
      <c r="N1254" s="153" t="s">
        <v>4293</v>
      </c>
      <c r="O1254" s="153" t="s">
        <v>4294</v>
      </c>
      <c r="P1254" s="153">
        <v>0</v>
      </c>
      <c r="Q1254" s="153"/>
      <c r="R1254" s="51"/>
      <c r="S1254" s="51"/>
      <c r="T1254" s="51"/>
    </row>
    <row r="1255" spans="1:20" ht="31.5">
      <c r="A1255" s="63"/>
      <c r="B1255" s="72"/>
      <c r="C1255" s="61" t="s">
        <v>4270</v>
      </c>
      <c r="D1255" s="72" t="s">
        <v>4295</v>
      </c>
      <c r="E1255" s="63" t="s">
        <v>270</v>
      </c>
      <c r="F1255" s="73">
        <v>139</v>
      </c>
      <c r="G1255" s="64" t="str">
        <f t="shared" si="47"/>
        <v>K</v>
      </c>
      <c r="H1255" s="73">
        <v>594</v>
      </c>
      <c r="I1255" s="63">
        <v>123</v>
      </c>
      <c r="J1255" s="63">
        <v>0</v>
      </c>
      <c r="K1255" s="63">
        <v>3</v>
      </c>
      <c r="L1255" s="63" t="s">
        <v>460</v>
      </c>
      <c r="M1255" s="63" t="str">
        <f t="shared" si="39"/>
        <v>X</v>
      </c>
      <c r="N1255" s="63" t="s">
        <v>4293</v>
      </c>
      <c r="O1255" s="63" t="s">
        <v>1197</v>
      </c>
      <c r="P1255" s="63">
        <v>0</v>
      </c>
      <c r="Q1255" s="63"/>
      <c r="R1255" s="51"/>
      <c r="S1255" s="51"/>
      <c r="T1255" s="51"/>
    </row>
    <row r="1256" spans="1:20" ht="47.25">
      <c r="A1256" s="153"/>
      <c r="B1256" s="154"/>
      <c r="C1256" s="155" t="s">
        <v>4270</v>
      </c>
      <c r="D1256" s="154" t="s">
        <v>4296</v>
      </c>
      <c r="E1256" s="153" t="s">
        <v>265</v>
      </c>
      <c r="F1256" s="160">
        <v>136</v>
      </c>
      <c r="G1256" s="156" t="str">
        <f t="shared" si="47"/>
        <v>K</v>
      </c>
      <c r="H1256" s="160">
        <v>576</v>
      </c>
      <c r="I1256" s="153">
        <v>70</v>
      </c>
      <c r="J1256" s="153">
        <v>5</v>
      </c>
      <c r="K1256" s="153">
        <v>6</v>
      </c>
      <c r="L1256" s="153" t="s">
        <v>543</v>
      </c>
      <c r="M1256" s="153" t="str">
        <f t="shared" si="39"/>
        <v>X</v>
      </c>
      <c r="N1256" s="153" t="s">
        <v>4281</v>
      </c>
      <c r="O1256" s="153" t="s">
        <v>4297</v>
      </c>
      <c r="P1256" s="153">
        <v>0</v>
      </c>
      <c r="Q1256" s="153"/>
      <c r="R1256" s="51"/>
      <c r="S1256" s="51"/>
      <c r="T1256" s="51"/>
    </row>
    <row r="1257" spans="1:20" ht="63">
      <c r="A1257" s="63"/>
      <c r="B1257" s="72"/>
      <c r="C1257" s="61" t="s">
        <v>4270</v>
      </c>
      <c r="D1257" s="72" t="s">
        <v>2024</v>
      </c>
      <c r="E1257" s="63" t="s">
        <v>270</v>
      </c>
      <c r="F1257" s="73">
        <v>162</v>
      </c>
      <c r="G1257" s="64" t="str">
        <f t="shared" si="47"/>
        <v>Đ</v>
      </c>
      <c r="H1257" s="73">
        <v>697</v>
      </c>
      <c r="I1257" s="63">
        <v>130</v>
      </c>
      <c r="J1257" s="63">
        <v>0</v>
      </c>
      <c r="K1257" s="63">
        <v>0</v>
      </c>
      <c r="L1257" s="63" t="s">
        <v>543</v>
      </c>
      <c r="M1257" s="63" t="str">
        <f t="shared" si="39"/>
        <v>X</v>
      </c>
      <c r="N1257" s="63" t="s">
        <v>4298</v>
      </c>
      <c r="O1257" s="63" t="s">
        <v>4299</v>
      </c>
      <c r="P1257" s="63">
        <v>0</v>
      </c>
      <c r="Q1257" s="63"/>
      <c r="R1257" s="51"/>
      <c r="S1257" s="51"/>
      <c r="T1257" s="51"/>
    </row>
    <row r="1258" spans="1:20" ht="31.5">
      <c r="A1258" s="153"/>
      <c r="B1258" s="154"/>
      <c r="C1258" s="155" t="s">
        <v>4270</v>
      </c>
      <c r="D1258" s="154" t="s">
        <v>4300</v>
      </c>
      <c r="E1258" s="153" t="s">
        <v>265</v>
      </c>
      <c r="F1258" s="160">
        <v>94</v>
      </c>
      <c r="G1258" s="156" t="str">
        <f t="shared" si="47"/>
        <v>K</v>
      </c>
      <c r="H1258" s="160">
        <v>430</v>
      </c>
      <c r="I1258" s="153">
        <v>91</v>
      </c>
      <c r="J1258" s="153">
        <v>0</v>
      </c>
      <c r="K1258" s="153">
        <v>2</v>
      </c>
      <c r="L1258" s="153" t="s">
        <v>543</v>
      </c>
      <c r="M1258" s="153" t="str">
        <f t="shared" si="39"/>
        <v>X</v>
      </c>
      <c r="N1258" s="153" t="s">
        <v>4277</v>
      </c>
      <c r="O1258" s="153" t="s">
        <v>1308</v>
      </c>
      <c r="P1258" s="153">
        <v>0</v>
      </c>
      <c r="Q1258" s="153"/>
      <c r="R1258" s="51"/>
      <c r="S1258" s="51"/>
      <c r="T1258" s="51"/>
    </row>
    <row r="1259" spans="1:20" ht="47.25">
      <c r="A1259" s="63"/>
      <c r="B1259" s="72"/>
      <c r="C1259" s="61" t="s">
        <v>4270</v>
      </c>
      <c r="D1259" s="72" t="s">
        <v>4301</v>
      </c>
      <c r="E1259" s="63" t="s">
        <v>265</v>
      </c>
      <c r="F1259" s="73">
        <v>82</v>
      </c>
      <c r="G1259" s="64" t="str">
        <f t="shared" si="47"/>
        <v>K</v>
      </c>
      <c r="H1259" s="73">
        <v>361</v>
      </c>
      <c r="I1259" s="63">
        <v>80</v>
      </c>
      <c r="J1259" s="63">
        <v>1</v>
      </c>
      <c r="K1259" s="63">
        <v>3</v>
      </c>
      <c r="L1259" s="63" t="s">
        <v>543</v>
      </c>
      <c r="M1259" s="63" t="str">
        <f t="shared" si="39"/>
        <v>X</v>
      </c>
      <c r="N1259" s="63" t="s">
        <v>4302</v>
      </c>
      <c r="O1259" s="63" t="s">
        <v>4303</v>
      </c>
      <c r="P1259" s="63">
        <v>0</v>
      </c>
      <c r="Q1259" s="63"/>
      <c r="R1259" s="51"/>
      <c r="S1259" s="51"/>
      <c r="T1259" s="51"/>
    </row>
    <row r="1260" spans="1:20" ht="47.25">
      <c r="A1260" s="153"/>
      <c r="B1260" s="154"/>
      <c r="C1260" s="155" t="s">
        <v>4270</v>
      </c>
      <c r="D1260" s="154" t="s">
        <v>4304</v>
      </c>
      <c r="E1260" s="153" t="s">
        <v>265</v>
      </c>
      <c r="F1260" s="160">
        <v>90</v>
      </c>
      <c r="G1260" s="156" t="str">
        <f t="shared" si="47"/>
        <v>K</v>
      </c>
      <c r="H1260" s="160">
        <v>348</v>
      </c>
      <c r="I1260" s="153">
        <v>78</v>
      </c>
      <c r="J1260" s="153">
        <v>5</v>
      </c>
      <c r="K1260" s="153">
        <v>3</v>
      </c>
      <c r="L1260" s="153" t="s">
        <v>311</v>
      </c>
      <c r="M1260" s="153" t="str">
        <f t="shared" si="39"/>
        <v>X</v>
      </c>
      <c r="N1260" s="153" t="s">
        <v>4305</v>
      </c>
      <c r="O1260" s="153" t="s">
        <v>309</v>
      </c>
      <c r="P1260" s="153">
        <v>0</v>
      </c>
      <c r="Q1260" s="153"/>
      <c r="R1260" s="51"/>
      <c r="S1260" s="51"/>
      <c r="T1260" s="51"/>
    </row>
    <row r="1261" spans="1:20" ht="31.5">
      <c r="A1261" s="63"/>
      <c r="B1261" s="72"/>
      <c r="C1261" s="61" t="s">
        <v>4270</v>
      </c>
      <c r="D1261" s="72" t="s">
        <v>4306</v>
      </c>
      <c r="E1261" s="63" t="s">
        <v>265</v>
      </c>
      <c r="F1261" s="73">
        <v>94</v>
      </c>
      <c r="G1261" s="64" t="str">
        <f t="shared" si="47"/>
        <v>K</v>
      </c>
      <c r="H1261" s="73">
        <v>412</v>
      </c>
      <c r="I1261" s="63">
        <v>87</v>
      </c>
      <c r="J1261" s="63">
        <v>1</v>
      </c>
      <c r="K1261" s="63">
        <v>1</v>
      </c>
      <c r="L1261" s="63" t="s">
        <v>543</v>
      </c>
      <c r="M1261" s="63" t="str">
        <f t="shared" si="39"/>
        <v>X</v>
      </c>
      <c r="N1261" s="63" t="s">
        <v>4293</v>
      </c>
      <c r="O1261" s="63" t="s">
        <v>412</v>
      </c>
      <c r="P1261" s="63">
        <v>0</v>
      </c>
      <c r="Q1261" s="63"/>
      <c r="R1261" s="51"/>
      <c r="S1261" s="51"/>
      <c r="T1261" s="51"/>
    </row>
    <row r="1262" spans="1:20" ht="31.5">
      <c r="A1262" s="153"/>
      <c r="B1262" s="154"/>
      <c r="C1262" s="155" t="s">
        <v>4270</v>
      </c>
      <c r="D1262" s="154" t="s">
        <v>4307</v>
      </c>
      <c r="E1262" s="153" t="s">
        <v>270</v>
      </c>
      <c r="F1262" s="160">
        <v>144</v>
      </c>
      <c r="G1262" s="156" t="str">
        <f t="shared" si="47"/>
        <v>K</v>
      </c>
      <c r="H1262" s="160">
        <v>578</v>
      </c>
      <c r="I1262" s="153">
        <v>24</v>
      </c>
      <c r="J1262" s="153">
        <v>5</v>
      </c>
      <c r="K1262" s="153">
        <v>2</v>
      </c>
      <c r="L1262" s="153" t="s">
        <v>543</v>
      </c>
      <c r="M1262" s="153" t="str">
        <f t="shared" si="39"/>
        <v>X</v>
      </c>
      <c r="N1262" s="153" t="s">
        <v>4308</v>
      </c>
      <c r="O1262" s="153" t="s">
        <v>412</v>
      </c>
      <c r="P1262" s="153">
        <v>0</v>
      </c>
      <c r="Q1262" s="153"/>
      <c r="R1262" s="51"/>
      <c r="S1262" s="51"/>
      <c r="T1262" s="51"/>
    </row>
    <row r="1263" spans="1:20" ht="31.5">
      <c r="A1263" s="63"/>
      <c r="B1263" s="72"/>
      <c r="C1263" s="61" t="s">
        <v>4270</v>
      </c>
      <c r="D1263" s="72" t="s">
        <v>4309</v>
      </c>
      <c r="E1263" s="63" t="s">
        <v>270</v>
      </c>
      <c r="F1263" s="73">
        <v>126</v>
      </c>
      <c r="G1263" s="64" t="str">
        <f t="shared" si="47"/>
        <v>K</v>
      </c>
      <c r="H1263" s="73">
        <v>566</v>
      </c>
      <c r="I1263" s="63">
        <v>46</v>
      </c>
      <c r="J1263" s="63">
        <v>3</v>
      </c>
      <c r="K1263" s="63">
        <v>0</v>
      </c>
      <c r="L1263" s="63" t="s">
        <v>543</v>
      </c>
      <c r="M1263" s="63" t="str">
        <f t="shared" si="39"/>
        <v>X</v>
      </c>
      <c r="N1263" s="63" t="s">
        <v>4308</v>
      </c>
      <c r="O1263" s="63" t="s">
        <v>4303</v>
      </c>
      <c r="P1263" s="63">
        <v>0</v>
      </c>
      <c r="Q1263" s="63"/>
      <c r="R1263" s="51"/>
      <c r="S1263" s="51"/>
      <c r="T1263" s="51"/>
    </row>
    <row r="1264" spans="1:20" ht="31.5">
      <c r="A1264" s="153"/>
      <c r="B1264" s="154"/>
      <c r="C1264" s="155" t="s">
        <v>4270</v>
      </c>
      <c r="D1264" s="154" t="s">
        <v>4310</v>
      </c>
      <c r="E1264" s="153" t="s">
        <v>270</v>
      </c>
      <c r="F1264" s="160">
        <v>171</v>
      </c>
      <c r="G1264" s="156" t="str">
        <f t="shared" si="47"/>
        <v>Đ</v>
      </c>
      <c r="H1264" s="160">
        <v>736</v>
      </c>
      <c r="I1264" s="153">
        <v>152</v>
      </c>
      <c r="J1264" s="153">
        <v>1</v>
      </c>
      <c r="K1264" s="153">
        <v>1</v>
      </c>
      <c r="L1264" s="153" t="s">
        <v>543</v>
      </c>
      <c r="M1264" s="153" t="str">
        <f t="shared" si="39"/>
        <v>X</v>
      </c>
      <c r="N1264" s="153" t="s">
        <v>4308</v>
      </c>
      <c r="O1264" s="153" t="s">
        <v>4311</v>
      </c>
      <c r="P1264" s="153">
        <v>0</v>
      </c>
      <c r="Q1264" s="153"/>
      <c r="R1264" s="51"/>
      <c r="S1264" s="51"/>
      <c r="T1264" s="51"/>
    </row>
    <row r="1265" spans="1:20" ht="31.5">
      <c r="A1265" s="63"/>
      <c r="B1265" s="72"/>
      <c r="C1265" s="61" t="s">
        <v>4270</v>
      </c>
      <c r="D1265" s="72" t="s">
        <v>4312</v>
      </c>
      <c r="E1265" s="63" t="s">
        <v>265</v>
      </c>
      <c r="F1265" s="73">
        <v>132</v>
      </c>
      <c r="G1265" s="64" t="str">
        <f t="shared" si="47"/>
        <v>K</v>
      </c>
      <c r="H1265" s="73">
        <v>581</v>
      </c>
      <c r="I1265" s="63">
        <v>129</v>
      </c>
      <c r="J1265" s="63">
        <v>4</v>
      </c>
      <c r="K1265" s="63">
        <v>4</v>
      </c>
      <c r="L1265" s="63" t="s">
        <v>318</v>
      </c>
      <c r="M1265" s="63" t="str">
        <f t="shared" si="39"/>
        <v>X</v>
      </c>
      <c r="N1265" s="63" t="s">
        <v>4308</v>
      </c>
      <c r="O1265" s="63" t="s">
        <v>1289</v>
      </c>
      <c r="P1265" s="63">
        <v>0</v>
      </c>
      <c r="Q1265" s="63"/>
      <c r="R1265" s="51"/>
      <c r="S1265" s="51"/>
      <c r="T1265" s="51"/>
    </row>
    <row r="1266" spans="1:20" ht="31.5">
      <c r="A1266" s="162">
        <f t="shared" ref="A1266:A1275" si="49">IF(LEN(B1266)=0,"",SUBTOTAL(3,$B$3:B1266))</f>
        <v>41</v>
      </c>
      <c r="B1266" s="163" t="s">
        <v>4313</v>
      </c>
      <c r="C1266" s="155" t="s">
        <v>4313</v>
      </c>
      <c r="D1266" s="154" t="s">
        <v>4314</v>
      </c>
      <c r="E1266" s="153" t="s">
        <v>270</v>
      </c>
      <c r="F1266" s="160">
        <v>147</v>
      </c>
      <c r="G1266" s="156" t="str">
        <f t="shared" si="47"/>
        <v>K</v>
      </c>
      <c r="H1266" s="160">
        <v>592</v>
      </c>
      <c r="I1266" s="153">
        <v>112</v>
      </c>
      <c r="J1266" s="153">
        <v>2</v>
      </c>
      <c r="K1266" s="153">
        <v>3</v>
      </c>
      <c r="L1266" s="153" t="s">
        <v>266</v>
      </c>
      <c r="M1266" s="153" t="str">
        <f t="shared" si="39"/>
        <v>X</v>
      </c>
      <c r="N1266" s="216" t="s">
        <v>4315</v>
      </c>
      <c r="O1266" s="153" t="s">
        <v>2414</v>
      </c>
      <c r="P1266" s="153">
        <v>0</v>
      </c>
      <c r="Q1266" s="153" t="s">
        <v>4308</v>
      </c>
      <c r="R1266" s="51"/>
      <c r="S1266" s="51"/>
      <c r="T1266" s="51"/>
    </row>
    <row r="1267" spans="1:20" ht="31.5">
      <c r="A1267" s="63" t="str">
        <f t="shared" si="49"/>
        <v/>
      </c>
      <c r="B1267" s="72"/>
      <c r="C1267" s="61" t="s">
        <v>4313</v>
      </c>
      <c r="D1267" s="72" t="s">
        <v>2618</v>
      </c>
      <c r="E1267" s="63" t="s">
        <v>265</v>
      </c>
      <c r="F1267" s="73">
        <v>95</v>
      </c>
      <c r="G1267" s="64" t="str">
        <f t="shared" si="47"/>
        <v>K</v>
      </c>
      <c r="H1267" s="73">
        <v>353</v>
      </c>
      <c r="I1267" s="63">
        <v>69</v>
      </c>
      <c r="J1267" s="63">
        <v>1</v>
      </c>
      <c r="K1267" s="63">
        <v>3</v>
      </c>
      <c r="L1267" s="63" t="s">
        <v>301</v>
      </c>
      <c r="M1267" s="63" t="str">
        <f t="shared" si="39"/>
        <v>X</v>
      </c>
      <c r="N1267" s="217" t="s">
        <v>4316</v>
      </c>
      <c r="O1267" s="63" t="s">
        <v>1166</v>
      </c>
      <c r="P1267" s="63">
        <v>0</v>
      </c>
      <c r="Q1267" s="63" t="s">
        <v>4308</v>
      </c>
      <c r="R1267" s="51"/>
      <c r="S1267" s="51"/>
      <c r="T1267" s="51"/>
    </row>
    <row r="1268" spans="1:20" ht="31.5">
      <c r="A1268" s="153" t="str">
        <f t="shared" si="49"/>
        <v/>
      </c>
      <c r="B1268" s="154"/>
      <c r="C1268" s="155" t="s">
        <v>4313</v>
      </c>
      <c r="D1268" s="154" t="s">
        <v>2625</v>
      </c>
      <c r="E1268" s="153" t="s">
        <v>265</v>
      </c>
      <c r="F1268" s="160">
        <v>90</v>
      </c>
      <c r="G1268" s="156" t="str">
        <f t="shared" si="47"/>
        <v>K</v>
      </c>
      <c r="H1268" s="160">
        <v>311</v>
      </c>
      <c r="I1268" s="153">
        <v>37</v>
      </c>
      <c r="J1268" s="153">
        <v>1</v>
      </c>
      <c r="K1268" s="153">
        <v>2</v>
      </c>
      <c r="L1268" s="153" t="s">
        <v>301</v>
      </c>
      <c r="M1268" s="153" t="str">
        <f t="shared" si="39"/>
        <v>X</v>
      </c>
      <c r="N1268" s="216" t="s">
        <v>4317</v>
      </c>
      <c r="O1268" s="153" t="s">
        <v>985</v>
      </c>
      <c r="P1268" s="153">
        <v>0</v>
      </c>
      <c r="Q1268" s="153" t="s">
        <v>4308</v>
      </c>
      <c r="R1268" s="51"/>
      <c r="S1268" s="51"/>
      <c r="T1268" s="51"/>
    </row>
    <row r="1269" spans="1:20" ht="31.5">
      <c r="A1269" s="63" t="str">
        <f t="shared" si="49"/>
        <v/>
      </c>
      <c r="B1269" s="72"/>
      <c r="C1269" s="61" t="s">
        <v>4313</v>
      </c>
      <c r="D1269" s="72" t="s">
        <v>4318</v>
      </c>
      <c r="E1269" s="63" t="s">
        <v>265</v>
      </c>
      <c r="F1269" s="73">
        <v>103</v>
      </c>
      <c r="G1269" s="64" t="str">
        <f t="shared" si="47"/>
        <v>K</v>
      </c>
      <c r="H1269" s="73">
        <v>405</v>
      </c>
      <c r="I1269" s="63">
        <v>61</v>
      </c>
      <c r="J1269" s="63">
        <v>2</v>
      </c>
      <c r="K1269" s="63">
        <v>3</v>
      </c>
      <c r="L1269" s="63" t="s">
        <v>301</v>
      </c>
      <c r="M1269" s="63" t="str">
        <f t="shared" si="39"/>
        <v>X</v>
      </c>
      <c r="N1269" s="217" t="s">
        <v>4319</v>
      </c>
      <c r="O1269" s="63" t="s">
        <v>985</v>
      </c>
      <c r="P1269" s="63">
        <v>0</v>
      </c>
      <c r="Q1269" s="63" t="s">
        <v>4308</v>
      </c>
      <c r="R1269" s="51"/>
      <c r="S1269" s="51"/>
      <c r="T1269" s="51"/>
    </row>
    <row r="1270" spans="1:20" ht="31.5">
      <c r="A1270" s="153" t="str">
        <f t="shared" si="49"/>
        <v/>
      </c>
      <c r="B1270" s="154"/>
      <c r="C1270" s="155" t="s">
        <v>4313</v>
      </c>
      <c r="D1270" s="154" t="s">
        <v>4320</v>
      </c>
      <c r="E1270" s="153" t="s">
        <v>265</v>
      </c>
      <c r="F1270" s="160">
        <v>100</v>
      </c>
      <c r="G1270" s="156" t="str">
        <f t="shared" si="47"/>
        <v>K</v>
      </c>
      <c r="H1270" s="160">
        <v>382</v>
      </c>
      <c r="I1270" s="153">
        <v>60</v>
      </c>
      <c r="J1270" s="153">
        <v>1</v>
      </c>
      <c r="K1270" s="153">
        <v>3</v>
      </c>
      <c r="L1270" s="153" t="s">
        <v>301</v>
      </c>
      <c r="M1270" s="153" t="str">
        <f t="shared" si="39"/>
        <v>X</v>
      </c>
      <c r="N1270" s="153" t="s">
        <v>4321</v>
      </c>
      <c r="O1270" s="153" t="s">
        <v>985</v>
      </c>
      <c r="P1270" s="153">
        <v>0</v>
      </c>
      <c r="Q1270" s="153" t="s">
        <v>4308</v>
      </c>
      <c r="R1270" s="51"/>
      <c r="S1270" s="51"/>
      <c r="T1270" s="51"/>
    </row>
    <row r="1271" spans="1:20" ht="31.5">
      <c r="A1271" s="63" t="str">
        <f t="shared" si="49"/>
        <v/>
      </c>
      <c r="B1271" s="72"/>
      <c r="C1271" s="61" t="s">
        <v>4313</v>
      </c>
      <c r="D1271" s="72" t="s">
        <v>2880</v>
      </c>
      <c r="E1271" s="63" t="s">
        <v>265</v>
      </c>
      <c r="F1271" s="73">
        <v>79</v>
      </c>
      <c r="G1271" s="64" t="str">
        <f t="shared" si="47"/>
        <v>K</v>
      </c>
      <c r="H1271" s="73">
        <v>305</v>
      </c>
      <c r="I1271" s="63">
        <v>55</v>
      </c>
      <c r="J1271" s="63">
        <v>3</v>
      </c>
      <c r="K1271" s="63">
        <v>2</v>
      </c>
      <c r="L1271" s="63" t="s">
        <v>266</v>
      </c>
      <c r="M1271" s="63" t="str">
        <f t="shared" si="39"/>
        <v>X</v>
      </c>
      <c r="N1271" s="153" t="s">
        <v>4322</v>
      </c>
      <c r="O1271" s="63" t="s">
        <v>1584</v>
      </c>
      <c r="P1271" s="63">
        <v>0</v>
      </c>
      <c r="Q1271" s="63" t="s">
        <v>4308</v>
      </c>
      <c r="R1271" s="51"/>
      <c r="S1271" s="51"/>
      <c r="T1271" s="51"/>
    </row>
    <row r="1272" spans="1:20" ht="31.5">
      <c r="A1272" s="153" t="str">
        <f t="shared" si="49"/>
        <v/>
      </c>
      <c r="B1272" s="154"/>
      <c r="C1272" s="155" t="s">
        <v>4313</v>
      </c>
      <c r="D1272" s="154" t="s">
        <v>4323</v>
      </c>
      <c r="E1272" s="153" t="s">
        <v>265</v>
      </c>
      <c r="F1272" s="160">
        <v>107</v>
      </c>
      <c r="G1272" s="156" t="str">
        <f t="shared" si="47"/>
        <v>K</v>
      </c>
      <c r="H1272" s="160">
        <v>421</v>
      </c>
      <c r="I1272" s="153">
        <v>73</v>
      </c>
      <c r="J1272" s="153">
        <v>2</v>
      </c>
      <c r="K1272" s="153">
        <v>5</v>
      </c>
      <c r="L1272" s="153" t="s">
        <v>301</v>
      </c>
      <c r="M1272" s="153" t="str">
        <f t="shared" si="39"/>
        <v>X</v>
      </c>
      <c r="N1272" s="63" t="s">
        <v>4324</v>
      </c>
      <c r="O1272" s="153" t="s">
        <v>985</v>
      </c>
      <c r="P1272" s="153">
        <v>0</v>
      </c>
      <c r="Q1272" s="153" t="s">
        <v>4308</v>
      </c>
      <c r="R1272" s="51"/>
      <c r="S1272" s="51"/>
      <c r="T1272" s="51"/>
    </row>
    <row r="1273" spans="1:20" ht="31.5">
      <c r="A1273" s="63" t="str">
        <f t="shared" si="49"/>
        <v/>
      </c>
      <c r="B1273" s="72"/>
      <c r="C1273" s="61" t="s">
        <v>4313</v>
      </c>
      <c r="D1273" s="72" t="s">
        <v>4325</v>
      </c>
      <c r="E1273" s="63" t="s">
        <v>265</v>
      </c>
      <c r="F1273" s="73">
        <v>87</v>
      </c>
      <c r="G1273" s="64" t="str">
        <f t="shared" si="47"/>
        <v>K</v>
      </c>
      <c r="H1273" s="73">
        <v>341</v>
      </c>
      <c r="I1273" s="63">
        <v>52</v>
      </c>
      <c r="J1273" s="63">
        <v>3</v>
      </c>
      <c r="K1273" s="63">
        <v>3</v>
      </c>
      <c r="L1273" s="63" t="s">
        <v>301</v>
      </c>
      <c r="M1273" s="63" t="str">
        <f t="shared" si="39"/>
        <v>X</v>
      </c>
      <c r="N1273" s="63" t="s">
        <v>4319</v>
      </c>
      <c r="O1273" s="63" t="s">
        <v>1166</v>
      </c>
      <c r="P1273" s="63">
        <v>0</v>
      </c>
      <c r="Q1273" s="63" t="s">
        <v>4308</v>
      </c>
      <c r="R1273" s="51"/>
      <c r="S1273" s="51"/>
      <c r="T1273" s="51"/>
    </row>
    <row r="1274" spans="1:20" ht="31.5">
      <c r="A1274" s="153" t="str">
        <f t="shared" si="49"/>
        <v/>
      </c>
      <c r="B1274" s="154"/>
      <c r="C1274" s="155" t="s">
        <v>4313</v>
      </c>
      <c r="D1274" s="154" t="s">
        <v>4326</v>
      </c>
      <c r="E1274" s="153" t="s">
        <v>265</v>
      </c>
      <c r="F1274" s="160">
        <v>75</v>
      </c>
      <c r="G1274" s="156" t="str">
        <f t="shared" si="47"/>
        <v>K</v>
      </c>
      <c r="H1274" s="160">
        <v>229</v>
      </c>
      <c r="I1274" s="153">
        <v>4</v>
      </c>
      <c r="J1274" s="153">
        <v>2</v>
      </c>
      <c r="K1274" s="153">
        <v>4</v>
      </c>
      <c r="L1274" s="153" t="s">
        <v>266</v>
      </c>
      <c r="M1274" s="153" t="str">
        <f t="shared" si="39"/>
        <v>X</v>
      </c>
      <c r="N1274" s="63" t="s">
        <v>4327</v>
      </c>
      <c r="O1274" s="153" t="s">
        <v>985</v>
      </c>
      <c r="P1274" s="153">
        <v>0</v>
      </c>
      <c r="Q1274" s="153" t="s">
        <v>4308</v>
      </c>
      <c r="R1274" s="51"/>
      <c r="S1274" s="51"/>
      <c r="T1274" s="51"/>
    </row>
    <row r="1275" spans="1:20" ht="31.5">
      <c r="A1275" s="63" t="str">
        <f t="shared" si="49"/>
        <v/>
      </c>
      <c r="B1275" s="72"/>
      <c r="C1275" s="61" t="s">
        <v>4313</v>
      </c>
      <c r="D1275" s="72" t="s">
        <v>1756</v>
      </c>
      <c r="E1275" s="63" t="s">
        <v>265</v>
      </c>
      <c r="F1275" s="73">
        <v>124</v>
      </c>
      <c r="G1275" s="64" t="str">
        <f t="shared" si="47"/>
        <v>K</v>
      </c>
      <c r="H1275" s="73">
        <v>477</v>
      </c>
      <c r="I1275" s="63">
        <v>97</v>
      </c>
      <c r="J1275" s="63">
        <v>2</v>
      </c>
      <c r="K1275" s="63">
        <v>5</v>
      </c>
      <c r="L1275" s="63" t="s">
        <v>266</v>
      </c>
      <c r="M1275" s="63" t="str">
        <f t="shared" si="39"/>
        <v>X</v>
      </c>
      <c r="N1275" s="63" t="s">
        <v>4328</v>
      </c>
      <c r="O1275" s="63" t="s">
        <v>1580</v>
      </c>
      <c r="P1275" s="63">
        <v>0</v>
      </c>
      <c r="Q1275" s="63" t="s">
        <v>4308</v>
      </c>
      <c r="R1275" s="51"/>
      <c r="S1275" s="51"/>
      <c r="T1275" s="51"/>
    </row>
    <row r="1276" spans="1:20" ht="31.5">
      <c r="A1276" s="153"/>
      <c r="B1276" s="154"/>
      <c r="C1276" s="155" t="s">
        <v>4313</v>
      </c>
      <c r="D1276" s="154" t="s">
        <v>4329</v>
      </c>
      <c r="E1276" s="153" t="s">
        <v>265</v>
      </c>
      <c r="F1276" s="160">
        <v>94</v>
      </c>
      <c r="G1276" s="156" t="str">
        <f t="shared" si="47"/>
        <v>K</v>
      </c>
      <c r="H1276" s="160">
        <v>332</v>
      </c>
      <c r="I1276" s="153">
        <v>39</v>
      </c>
      <c r="J1276" s="153">
        <v>2</v>
      </c>
      <c r="K1276" s="153">
        <v>1</v>
      </c>
      <c r="L1276" s="153" t="s">
        <v>266</v>
      </c>
      <c r="M1276" s="153" t="str">
        <f t="shared" si="39"/>
        <v>X</v>
      </c>
      <c r="N1276" s="153" t="s">
        <v>4330</v>
      </c>
      <c r="O1276" s="153" t="s">
        <v>1108</v>
      </c>
      <c r="P1276" s="153">
        <v>0</v>
      </c>
      <c r="Q1276" s="153" t="s">
        <v>4308</v>
      </c>
      <c r="R1276" s="51"/>
      <c r="S1276" s="51"/>
      <c r="T1276" s="51"/>
    </row>
    <row r="1277" spans="1:20" ht="31.5">
      <c r="A1277" s="63"/>
      <c r="B1277" s="72"/>
      <c r="C1277" s="61" t="s">
        <v>4313</v>
      </c>
      <c r="D1277" s="72" t="s">
        <v>4331</v>
      </c>
      <c r="E1277" s="63" t="s">
        <v>265</v>
      </c>
      <c r="F1277" s="73">
        <v>105</v>
      </c>
      <c r="G1277" s="64" t="str">
        <f t="shared" si="47"/>
        <v>K</v>
      </c>
      <c r="H1277" s="73">
        <v>409</v>
      </c>
      <c r="I1277" s="63">
        <v>35</v>
      </c>
      <c r="J1277" s="63">
        <v>1</v>
      </c>
      <c r="K1277" s="63">
        <v>0</v>
      </c>
      <c r="L1277" s="63" t="s">
        <v>266</v>
      </c>
      <c r="M1277" s="63" t="str">
        <f t="shared" si="39"/>
        <v>X</v>
      </c>
      <c r="N1277" s="63" t="s">
        <v>4332</v>
      </c>
      <c r="O1277" s="63" t="s">
        <v>1320</v>
      </c>
      <c r="P1277" s="63">
        <v>0</v>
      </c>
      <c r="Q1277" s="63" t="s">
        <v>4308</v>
      </c>
      <c r="R1277" s="51"/>
      <c r="S1277" s="51"/>
      <c r="T1277" s="51"/>
    </row>
    <row r="1278" spans="1:20" ht="31.5">
      <c r="A1278" s="153"/>
      <c r="B1278" s="154"/>
      <c r="C1278" s="155" t="s">
        <v>4313</v>
      </c>
      <c r="D1278" s="154" t="s">
        <v>4333</v>
      </c>
      <c r="E1278" s="153" t="s">
        <v>265</v>
      </c>
      <c r="F1278" s="160">
        <v>120</v>
      </c>
      <c r="G1278" s="156" t="str">
        <f t="shared" si="47"/>
        <v>K</v>
      </c>
      <c r="H1278" s="160">
        <v>504</v>
      </c>
      <c r="I1278" s="153">
        <v>71</v>
      </c>
      <c r="J1278" s="153">
        <v>1</v>
      </c>
      <c r="K1278" s="153">
        <v>2</v>
      </c>
      <c r="L1278" s="153" t="s">
        <v>266</v>
      </c>
      <c r="M1278" s="153" t="str">
        <f t="shared" ref="M1278:M1532" si="50">LEFT(L1278,1)</f>
        <v>X</v>
      </c>
      <c r="N1278" s="153" t="s">
        <v>4334</v>
      </c>
      <c r="O1278" s="153" t="s">
        <v>1142</v>
      </c>
      <c r="P1278" s="153">
        <v>0</v>
      </c>
      <c r="Q1278" s="153" t="s">
        <v>4308</v>
      </c>
      <c r="R1278" s="51"/>
      <c r="S1278" s="51"/>
      <c r="T1278" s="51"/>
    </row>
    <row r="1279" spans="1:20" ht="31.5">
      <c r="A1279" s="63"/>
      <c r="B1279" s="72"/>
      <c r="C1279" s="61" t="s">
        <v>4313</v>
      </c>
      <c r="D1279" s="72" t="s">
        <v>4335</v>
      </c>
      <c r="E1279" s="63" t="s">
        <v>265</v>
      </c>
      <c r="F1279" s="73">
        <v>130</v>
      </c>
      <c r="G1279" s="64" t="str">
        <f t="shared" si="47"/>
        <v>K</v>
      </c>
      <c r="H1279" s="73">
        <v>568</v>
      </c>
      <c r="I1279" s="63">
        <v>59</v>
      </c>
      <c r="J1279" s="63">
        <v>2</v>
      </c>
      <c r="K1279" s="63">
        <v>4</v>
      </c>
      <c r="L1279" s="63" t="s">
        <v>301</v>
      </c>
      <c r="M1279" s="63" t="str">
        <f t="shared" si="50"/>
        <v>X</v>
      </c>
      <c r="N1279" s="63" t="s">
        <v>4336</v>
      </c>
      <c r="O1279" s="63" t="s">
        <v>1151</v>
      </c>
      <c r="P1279" s="63">
        <v>0</v>
      </c>
      <c r="Q1279" s="63" t="s">
        <v>4308</v>
      </c>
      <c r="R1279" s="51"/>
      <c r="S1279" s="51"/>
      <c r="T1279" s="51"/>
    </row>
    <row r="1280" spans="1:20" ht="31.5">
      <c r="A1280" s="153"/>
      <c r="B1280" s="154"/>
      <c r="C1280" s="155" t="s">
        <v>4313</v>
      </c>
      <c r="D1280" s="154" t="s">
        <v>4337</v>
      </c>
      <c r="E1280" s="153" t="s">
        <v>265</v>
      </c>
      <c r="F1280" s="160">
        <v>99</v>
      </c>
      <c r="G1280" s="156" t="str">
        <f t="shared" si="47"/>
        <v>K</v>
      </c>
      <c r="H1280" s="160">
        <v>384</v>
      </c>
      <c r="I1280" s="153">
        <v>22</v>
      </c>
      <c r="J1280" s="153">
        <v>3</v>
      </c>
      <c r="K1280" s="153">
        <v>2</v>
      </c>
      <c r="L1280" s="153" t="s">
        <v>301</v>
      </c>
      <c r="M1280" s="153" t="str">
        <f t="shared" si="50"/>
        <v>X</v>
      </c>
      <c r="N1280" s="153" t="s">
        <v>4338</v>
      </c>
      <c r="O1280" s="153" t="s">
        <v>1639</v>
      </c>
      <c r="P1280" s="153">
        <v>0</v>
      </c>
      <c r="Q1280" s="153" t="s">
        <v>4308</v>
      </c>
      <c r="R1280" s="51"/>
      <c r="S1280" s="51"/>
      <c r="T1280" s="51"/>
    </row>
    <row r="1281" spans="1:20" ht="31.5">
      <c r="A1281" s="63"/>
      <c r="B1281" s="72"/>
      <c r="C1281" s="61" t="s">
        <v>4313</v>
      </c>
      <c r="D1281" s="72" t="s">
        <v>4339</v>
      </c>
      <c r="E1281" s="63" t="s">
        <v>265</v>
      </c>
      <c r="F1281" s="73">
        <v>128</v>
      </c>
      <c r="G1281" s="64" t="str">
        <f t="shared" si="47"/>
        <v>K</v>
      </c>
      <c r="H1281" s="73">
        <v>515</v>
      </c>
      <c r="I1281" s="63">
        <v>56</v>
      </c>
      <c r="J1281" s="63">
        <v>2</v>
      </c>
      <c r="K1281" s="63">
        <v>3</v>
      </c>
      <c r="L1281" s="63" t="s">
        <v>266</v>
      </c>
      <c r="M1281" s="63" t="str">
        <f t="shared" si="50"/>
        <v>X</v>
      </c>
      <c r="N1281" s="63" t="s">
        <v>4340</v>
      </c>
      <c r="O1281" s="63" t="s">
        <v>1320</v>
      </c>
      <c r="P1281" s="63">
        <v>0</v>
      </c>
      <c r="Q1281" s="63" t="s">
        <v>4308</v>
      </c>
      <c r="R1281" s="51"/>
      <c r="S1281" s="51"/>
      <c r="T1281" s="51"/>
    </row>
    <row r="1282" spans="1:20" ht="31.5">
      <c r="A1282" s="153"/>
      <c r="B1282" s="154"/>
      <c r="C1282" s="155" t="s">
        <v>4313</v>
      </c>
      <c r="D1282" s="154" t="s">
        <v>4341</v>
      </c>
      <c r="E1282" s="153" t="s">
        <v>265</v>
      </c>
      <c r="F1282" s="160">
        <v>124</v>
      </c>
      <c r="G1282" s="156" t="str">
        <f t="shared" si="47"/>
        <v>K</v>
      </c>
      <c r="H1282" s="160">
        <v>498</v>
      </c>
      <c r="I1282" s="153">
        <v>78</v>
      </c>
      <c r="J1282" s="153">
        <v>2</v>
      </c>
      <c r="K1282" s="153">
        <v>1</v>
      </c>
      <c r="L1282" s="153" t="s">
        <v>266</v>
      </c>
      <c r="M1282" s="153" t="str">
        <f t="shared" si="50"/>
        <v>X</v>
      </c>
      <c r="N1282" s="153" t="s">
        <v>4342</v>
      </c>
      <c r="O1282" s="153" t="s">
        <v>1151</v>
      </c>
      <c r="P1282" s="153">
        <v>0</v>
      </c>
      <c r="Q1282" s="153" t="s">
        <v>4308</v>
      </c>
      <c r="R1282" s="51"/>
      <c r="S1282" s="51"/>
      <c r="T1282" s="51"/>
    </row>
    <row r="1283" spans="1:20" ht="31.5">
      <c r="A1283" s="63"/>
      <c r="B1283" s="72"/>
      <c r="C1283" s="61" t="s">
        <v>4313</v>
      </c>
      <c r="D1283" s="72" t="s">
        <v>4343</v>
      </c>
      <c r="E1283" s="63" t="s">
        <v>270</v>
      </c>
      <c r="F1283" s="73">
        <v>150</v>
      </c>
      <c r="G1283" s="64" t="str">
        <f t="shared" si="47"/>
        <v>Đ</v>
      </c>
      <c r="H1283" s="73">
        <v>433</v>
      </c>
      <c r="I1283" s="63">
        <v>19</v>
      </c>
      <c r="J1283" s="63">
        <v>2</v>
      </c>
      <c r="K1283" s="63">
        <v>3</v>
      </c>
      <c r="L1283" s="63" t="s">
        <v>266</v>
      </c>
      <c r="M1283" s="63" t="str">
        <f t="shared" si="50"/>
        <v>X</v>
      </c>
      <c r="N1283" s="63" t="s">
        <v>4344</v>
      </c>
      <c r="O1283" s="63" t="s">
        <v>1151</v>
      </c>
      <c r="P1283" s="63">
        <v>0</v>
      </c>
      <c r="Q1283" s="63" t="s">
        <v>4308</v>
      </c>
      <c r="R1283" s="51"/>
      <c r="S1283" s="51"/>
      <c r="T1283" s="51"/>
    </row>
    <row r="1284" spans="1:20" ht="31.5">
      <c r="A1284" s="153"/>
      <c r="B1284" s="154"/>
      <c r="C1284" s="155" t="s">
        <v>4313</v>
      </c>
      <c r="D1284" s="154" t="s">
        <v>1707</v>
      </c>
      <c r="E1284" s="153" t="s">
        <v>265</v>
      </c>
      <c r="F1284" s="160">
        <v>78</v>
      </c>
      <c r="G1284" s="156" t="str">
        <f t="shared" si="47"/>
        <v>K</v>
      </c>
      <c r="H1284" s="160">
        <v>235</v>
      </c>
      <c r="I1284" s="153">
        <v>13</v>
      </c>
      <c r="J1284" s="153">
        <v>2</v>
      </c>
      <c r="K1284" s="153">
        <v>5</v>
      </c>
      <c r="L1284" s="153" t="s">
        <v>543</v>
      </c>
      <c r="M1284" s="153" t="str">
        <f t="shared" si="50"/>
        <v>X</v>
      </c>
      <c r="N1284" s="153" t="s">
        <v>4345</v>
      </c>
      <c r="O1284" s="153" t="s">
        <v>1011</v>
      </c>
      <c r="P1284" s="153">
        <v>0</v>
      </c>
      <c r="Q1284" s="153" t="s">
        <v>4308</v>
      </c>
      <c r="R1284" s="51"/>
      <c r="S1284" s="51"/>
      <c r="T1284" s="51"/>
    </row>
    <row r="1285" spans="1:20" ht="31.5">
      <c r="A1285" s="63"/>
      <c r="B1285" s="72"/>
      <c r="C1285" s="61" t="s">
        <v>4313</v>
      </c>
      <c r="D1285" s="72" t="s">
        <v>1709</v>
      </c>
      <c r="E1285" s="63" t="s">
        <v>265</v>
      </c>
      <c r="F1285" s="73">
        <v>86</v>
      </c>
      <c r="G1285" s="64" t="str">
        <f t="shared" si="47"/>
        <v>K</v>
      </c>
      <c r="H1285" s="73">
        <v>293</v>
      </c>
      <c r="I1285" s="63">
        <v>60</v>
      </c>
      <c r="J1285" s="63">
        <v>4</v>
      </c>
      <c r="K1285" s="63">
        <v>7</v>
      </c>
      <c r="L1285" s="63" t="s">
        <v>543</v>
      </c>
      <c r="M1285" s="63" t="str">
        <f t="shared" si="50"/>
        <v>X</v>
      </c>
      <c r="N1285" s="63" t="s">
        <v>4346</v>
      </c>
      <c r="O1285" s="63" t="s">
        <v>1011</v>
      </c>
      <c r="P1285" s="63">
        <v>0</v>
      </c>
      <c r="Q1285" s="63" t="s">
        <v>4308</v>
      </c>
      <c r="R1285" s="51"/>
      <c r="S1285" s="51"/>
      <c r="T1285" s="51"/>
    </row>
    <row r="1286" spans="1:20" ht="31.5">
      <c r="A1286" s="153"/>
      <c r="B1286" s="154"/>
      <c r="C1286" s="155" t="s">
        <v>4313</v>
      </c>
      <c r="D1286" s="154" t="s">
        <v>1711</v>
      </c>
      <c r="E1286" s="153" t="s">
        <v>270</v>
      </c>
      <c r="F1286" s="160">
        <v>111</v>
      </c>
      <c r="G1286" s="156" t="str">
        <f t="shared" si="47"/>
        <v>K</v>
      </c>
      <c r="H1286" s="160">
        <v>475</v>
      </c>
      <c r="I1286" s="153">
        <v>45</v>
      </c>
      <c r="J1286" s="153">
        <v>1</v>
      </c>
      <c r="K1286" s="153">
        <v>1</v>
      </c>
      <c r="L1286" s="153" t="s">
        <v>543</v>
      </c>
      <c r="M1286" s="153" t="str">
        <f t="shared" si="50"/>
        <v>X</v>
      </c>
      <c r="N1286" s="153" t="s">
        <v>4347</v>
      </c>
      <c r="O1286" s="153" t="s">
        <v>1011</v>
      </c>
      <c r="P1286" s="153">
        <v>0</v>
      </c>
      <c r="Q1286" s="153" t="s">
        <v>4308</v>
      </c>
      <c r="R1286" s="51"/>
      <c r="S1286" s="51"/>
      <c r="T1286" s="51"/>
    </row>
    <row r="1287" spans="1:20" ht="31.5">
      <c r="A1287" s="63"/>
      <c r="B1287" s="72"/>
      <c r="C1287" s="61" t="s">
        <v>4313</v>
      </c>
      <c r="D1287" s="72" t="s">
        <v>1714</v>
      </c>
      <c r="E1287" s="63" t="s">
        <v>270</v>
      </c>
      <c r="F1287" s="73">
        <v>139</v>
      </c>
      <c r="G1287" s="64" t="str">
        <f t="shared" si="47"/>
        <v>K</v>
      </c>
      <c r="H1287" s="73">
        <v>536</v>
      </c>
      <c r="I1287" s="63">
        <v>19</v>
      </c>
      <c r="J1287" s="63">
        <v>2</v>
      </c>
      <c r="K1287" s="63">
        <v>2</v>
      </c>
      <c r="L1287" s="63" t="s">
        <v>543</v>
      </c>
      <c r="M1287" s="63" t="str">
        <f t="shared" si="50"/>
        <v>X</v>
      </c>
      <c r="N1287" s="63" t="s">
        <v>4348</v>
      </c>
      <c r="O1287" s="63" t="s">
        <v>1011</v>
      </c>
      <c r="P1287" s="63">
        <v>0</v>
      </c>
      <c r="Q1287" s="63" t="s">
        <v>4308</v>
      </c>
      <c r="R1287" s="51"/>
      <c r="S1287" s="51"/>
      <c r="T1287" s="51"/>
    </row>
    <row r="1288" spans="1:20" ht="31.5">
      <c r="A1288" s="153"/>
      <c r="B1288" s="154"/>
      <c r="C1288" s="155" t="s">
        <v>4313</v>
      </c>
      <c r="D1288" s="154" t="s">
        <v>1716</v>
      </c>
      <c r="E1288" s="153" t="s">
        <v>270</v>
      </c>
      <c r="F1288" s="160">
        <v>110</v>
      </c>
      <c r="G1288" s="156" t="str">
        <f t="shared" si="47"/>
        <v>K</v>
      </c>
      <c r="H1288" s="160">
        <v>410</v>
      </c>
      <c r="I1288" s="153">
        <v>12</v>
      </c>
      <c r="J1288" s="153">
        <v>2</v>
      </c>
      <c r="K1288" s="153">
        <v>2</v>
      </c>
      <c r="L1288" s="153" t="s">
        <v>543</v>
      </c>
      <c r="M1288" s="153" t="str">
        <f t="shared" si="50"/>
        <v>X</v>
      </c>
      <c r="N1288" s="153" t="s">
        <v>4349</v>
      </c>
      <c r="O1288" s="153" t="s">
        <v>1011</v>
      </c>
      <c r="P1288" s="153">
        <v>0</v>
      </c>
      <c r="Q1288" s="153" t="s">
        <v>4308</v>
      </c>
      <c r="R1288" s="51"/>
      <c r="S1288" s="51"/>
      <c r="T1288" s="51"/>
    </row>
    <row r="1289" spans="1:20" ht="31.5">
      <c r="A1289" s="63"/>
      <c r="B1289" s="72"/>
      <c r="C1289" s="61" t="s">
        <v>4313</v>
      </c>
      <c r="D1289" s="72" t="s">
        <v>1718</v>
      </c>
      <c r="E1289" s="63" t="s">
        <v>270</v>
      </c>
      <c r="F1289" s="73">
        <v>169</v>
      </c>
      <c r="G1289" s="64" t="str">
        <f t="shared" si="47"/>
        <v>Đ</v>
      </c>
      <c r="H1289" s="73">
        <v>636</v>
      </c>
      <c r="I1289" s="63">
        <v>17</v>
      </c>
      <c r="J1289" s="63">
        <v>2</v>
      </c>
      <c r="K1289" s="63">
        <v>7</v>
      </c>
      <c r="L1289" s="63" t="s">
        <v>543</v>
      </c>
      <c r="M1289" s="63" t="str">
        <f t="shared" si="50"/>
        <v>X</v>
      </c>
      <c r="N1289" s="63" t="s">
        <v>4350</v>
      </c>
      <c r="O1289" s="63" t="s">
        <v>1011</v>
      </c>
      <c r="P1289" s="63">
        <v>0</v>
      </c>
      <c r="Q1289" s="63" t="s">
        <v>4308</v>
      </c>
      <c r="R1289" s="51"/>
      <c r="S1289" s="51"/>
      <c r="T1289" s="51"/>
    </row>
    <row r="1290" spans="1:20" ht="31.5">
      <c r="A1290" s="153"/>
      <c r="B1290" s="154"/>
      <c r="C1290" s="155" t="s">
        <v>4313</v>
      </c>
      <c r="D1290" s="154" t="s">
        <v>1720</v>
      </c>
      <c r="E1290" s="153" t="s">
        <v>265</v>
      </c>
      <c r="F1290" s="160">
        <v>117</v>
      </c>
      <c r="G1290" s="156" t="str">
        <f t="shared" si="47"/>
        <v>K</v>
      </c>
      <c r="H1290" s="160">
        <v>459</v>
      </c>
      <c r="I1290" s="153">
        <v>36</v>
      </c>
      <c r="J1290" s="153">
        <v>1</v>
      </c>
      <c r="K1290" s="153">
        <v>5</v>
      </c>
      <c r="L1290" s="153" t="s">
        <v>543</v>
      </c>
      <c r="M1290" s="153" t="str">
        <f t="shared" si="50"/>
        <v>X</v>
      </c>
      <c r="N1290" s="153" t="s">
        <v>4351</v>
      </c>
      <c r="O1290" s="153" t="s">
        <v>1017</v>
      </c>
      <c r="P1290" s="153">
        <v>0</v>
      </c>
      <c r="Q1290" s="153" t="s">
        <v>4308</v>
      </c>
      <c r="R1290" s="51"/>
      <c r="S1290" s="51"/>
      <c r="T1290" s="51"/>
    </row>
    <row r="1291" spans="1:20" ht="31.5">
      <c r="A1291" s="63"/>
      <c r="B1291" s="72"/>
      <c r="C1291" s="61" t="s">
        <v>4313</v>
      </c>
      <c r="D1291" s="72" t="s">
        <v>1722</v>
      </c>
      <c r="E1291" s="63" t="s">
        <v>265</v>
      </c>
      <c r="F1291" s="73">
        <v>118</v>
      </c>
      <c r="G1291" s="64" t="str">
        <f t="shared" si="47"/>
        <v>K</v>
      </c>
      <c r="H1291" s="73">
        <v>433</v>
      </c>
      <c r="I1291" s="63">
        <v>15</v>
      </c>
      <c r="J1291" s="63">
        <v>1</v>
      </c>
      <c r="K1291" s="63">
        <v>5</v>
      </c>
      <c r="L1291" s="63" t="s">
        <v>543</v>
      </c>
      <c r="M1291" s="63" t="str">
        <f t="shared" si="50"/>
        <v>X</v>
      </c>
      <c r="N1291" s="63" t="s">
        <v>4352</v>
      </c>
      <c r="O1291" s="63" t="s">
        <v>1017</v>
      </c>
      <c r="P1291" s="63">
        <v>0</v>
      </c>
      <c r="Q1291" s="63" t="s">
        <v>4308</v>
      </c>
      <c r="R1291" s="51"/>
      <c r="S1291" s="51"/>
      <c r="T1291" s="51"/>
    </row>
    <row r="1292" spans="1:20" ht="31.5">
      <c r="A1292" s="153"/>
      <c r="B1292" s="154"/>
      <c r="C1292" s="155" t="s">
        <v>4313</v>
      </c>
      <c r="D1292" s="154" t="s">
        <v>2613</v>
      </c>
      <c r="E1292" s="153" t="s">
        <v>265</v>
      </c>
      <c r="F1292" s="160">
        <v>116</v>
      </c>
      <c r="G1292" s="156" t="str">
        <f t="shared" si="47"/>
        <v>K</v>
      </c>
      <c r="H1292" s="160">
        <v>378</v>
      </c>
      <c r="I1292" s="153">
        <v>13</v>
      </c>
      <c r="J1292" s="153">
        <v>2</v>
      </c>
      <c r="K1292" s="153">
        <v>3</v>
      </c>
      <c r="L1292" s="153" t="s">
        <v>543</v>
      </c>
      <c r="M1292" s="153" t="str">
        <f t="shared" si="50"/>
        <v>X</v>
      </c>
      <c r="N1292" s="153" t="s">
        <v>4353</v>
      </c>
      <c r="O1292" s="153" t="s">
        <v>1017</v>
      </c>
      <c r="P1292" s="153">
        <v>0</v>
      </c>
      <c r="Q1292" s="153" t="s">
        <v>4308</v>
      </c>
      <c r="R1292" s="51"/>
      <c r="S1292" s="51"/>
      <c r="T1292" s="51"/>
    </row>
    <row r="1293" spans="1:20" ht="31.5">
      <c r="A1293" s="63"/>
      <c r="B1293" s="72"/>
      <c r="C1293" s="61" t="s">
        <v>4313</v>
      </c>
      <c r="D1293" s="72" t="s">
        <v>1724</v>
      </c>
      <c r="E1293" s="63" t="s">
        <v>265</v>
      </c>
      <c r="F1293" s="73">
        <v>116</v>
      </c>
      <c r="G1293" s="64" t="str">
        <f t="shared" si="47"/>
        <v>K</v>
      </c>
      <c r="H1293" s="73">
        <v>478</v>
      </c>
      <c r="I1293" s="63">
        <v>48</v>
      </c>
      <c r="J1293" s="63">
        <v>1</v>
      </c>
      <c r="K1293" s="63">
        <v>3</v>
      </c>
      <c r="L1293" s="63" t="s">
        <v>543</v>
      </c>
      <c r="M1293" s="63" t="str">
        <f t="shared" si="50"/>
        <v>X</v>
      </c>
      <c r="N1293" s="63" t="s">
        <v>4354</v>
      </c>
      <c r="O1293" s="63" t="s">
        <v>1017</v>
      </c>
      <c r="P1293" s="63">
        <v>0</v>
      </c>
      <c r="Q1293" s="63" t="s">
        <v>4308</v>
      </c>
      <c r="R1293" s="51"/>
      <c r="S1293" s="51"/>
      <c r="T1293" s="51"/>
    </row>
    <row r="1294" spans="1:20" ht="31.5">
      <c r="A1294" s="153"/>
      <c r="B1294" s="154"/>
      <c r="C1294" s="155" t="s">
        <v>4313</v>
      </c>
      <c r="D1294" s="154" t="s">
        <v>1725</v>
      </c>
      <c r="E1294" s="153" t="s">
        <v>265</v>
      </c>
      <c r="F1294" s="160">
        <v>96</v>
      </c>
      <c r="G1294" s="156" t="str">
        <f t="shared" si="47"/>
        <v>K</v>
      </c>
      <c r="H1294" s="160">
        <v>479</v>
      </c>
      <c r="I1294" s="153">
        <v>56</v>
      </c>
      <c r="J1294" s="153">
        <v>0</v>
      </c>
      <c r="K1294" s="153">
        <v>4</v>
      </c>
      <c r="L1294" s="153" t="s">
        <v>543</v>
      </c>
      <c r="M1294" s="153" t="str">
        <f t="shared" si="50"/>
        <v>X</v>
      </c>
      <c r="N1294" s="153" t="s">
        <v>4355</v>
      </c>
      <c r="O1294" s="153" t="s">
        <v>1119</v>
      </c>
      <c r="P1294" s="153">
        <v>0</v>
      </c>
      <c r="Q1294" s="153" t="s">
        <v>4308</v>
      </c>
      <c r="R1294" s="51"/>
      <c r="S1294" s="51"/>
      <c r="T1294" s="51"/>
    </row>
    <row r="1295" spans="1:20" ht="31.5">
      <c r="A1295" s="63"/>
      <c r="B1295" s="72"/>
      <c r="C1295" s="61" t="s">
        <v>4313</v>
      </c>
      <c r="D1295" s="72" t="s">
        <v>1726</v>
      </c>
      <c r="E1295" s="63" t="s">
        <v>270</v>
      </c>
      <c r="F1295" s="73">
        <v>182</v>
      </c>
      <c r="G1295" s="64" t="str">
        <f t="shared" si="47"/>
        <v>Đ</v>
      </c>
      <c r="H1295" s="73">
        <v>714</v>
      </c>
      <c r="I1295" s="63">
        <v>120</v>
      </c>
      <c r="J1295" s="63">
        <v>2</v>
      </c>
      <c r="K1295" s="63">
        <v>3</v>
      </c>
      <c r="L1295" s="63" t="s">
        <v>543</v>
      </c>
      <c r="M1295" s="63" t="str">
        <f t="shared" si="50"/>
        <v>X</v>
      </c>
      <c r="N1295" s="63" t="s">
        <v>4356</v>
      </c>
      <c r="O1295" s="63" t="s">
        <v>1135</v>
      </c>
      <c r="P1295" s="63">
        <v>0</v>
      </c>
      <c r="Q1295" s="63" t="s">
        <v>4308</v>
      </c>
      <c r="R1295" s="51"/>
      <c r="S1295" s="51"/>
      <c r="T1295" s="51"/>
    </row>
    <row r="1296" spans="1:20" ht="31.5">
      <c r="A1296" s="153"/>
      <c r="B1296" s="154"/>
      <c r="C1296" s="155" t="s">
        <v>4313</v>
      </c>
      <c r="D1296" s="154" t="s">
        <v>1728</v>
      </c>
      <c r="E1296" s="153" t="s">
        <v>270</v>
      </c>
      <c r="F1296" s="160">
        <v>110</v>
      </c>
      <c r="G1296" s="156" t="str">
        <f t="shared" si="47"/>
        <v>K</v>
      </c>
      <c r="H1296" s="160">
        <v>408</v>
      </c>
      <c r="I1296" s="153">
        <v>21</v>
      </c>
      <c r="J1296" s="153">
        <v>2</v>
      </c>
      <c r="K1296" s="153">
        <v>4</v>
      </c>
      <c r="L1296" s="153" t="s">
        <v>543</v>
      </c>
      <c r="M1296" s="153" t="str">
        <f t="shared" si="50"/>
        <v>X</v>
      </c>
      <c r="N1296" s="153" t="s">
        <v>4357</v>
      </c>
      <c r="O1296" s="153" t="s">
        <v>1119</v>
      </c>
      <c r="P1296" s="153">
        <v>0</v>
      </c>
      <c r="Q1296" s="153" t="s">
        <v>4308</v>
      </c>
      <c r="R1296" s="51"/>
      <c r="S1296" s="51"/>
      <c r="T1296" s="51"/>
    </row>
    <row r="1297" spans="1:20" ht="31.5">
      <c r="A1297" s="63"/>
      <c r="B1297" s="72"/>
      <c r="C1297" s="61" t="s">
        <v>4313</v>
      </c>
      <c r="D1297" s="72" t="s">
        <v>1730</v>
      </c>
      <c r="E1297" s="63" t="s">
        <v>265</v>
      </c>
      <c r="F1297" s="73">
        <v>80</v>
      </c>
      <c r="G1297" s="64" t="str">
        <f t="shared" si="47"/>
        <v>K</v>
      </c>
      <c r="H1297" s="73">
        <v>312</v>
      </c>
      <c r="I1297" s="63">
        <v>15</v>
      </c>
      <c r="J1297" s="63">
        <v>0</v>
      </c>
      <c r="K1297" s="63">
        <v>3</v>
      </c>
      <c r="L1297" s="63" t="s">
        <v>543</v>
      </c>
      <c r="M1297" s="63" t="str">
        <f t="shared" si="50"/>
        <v>X</v>
      </c>
      <c r="N1297" s="63" t="s">
        <v>4358</v>
      </c>
      <c r="O1297" s="63" t="s">
        <v>1119</v>
      </c>
      <c r="P1297" s="63">
        <v>0</v>
      </c>
      <c r="Q1297" s="63" t="s">
        <v>4308</v>
      </c>
      <c r="R1297" s="51"/>
      <c r="S1297" s="51"/>
      <c r="T1297" s="51"/>
    </row>
    <row r="1298" spans="1:20" ht="31.5">
      <c r="A1298" s="153"/>
      <c r="B1298" s="154"/>
      <c r="C1298" s="155" t="s">
        <v>4313</v>
      </c>
      <c r="D1298" s="154" t="s">
        <v>4359</v>
      </c>
      <c r="E1298" s="153" t="s">
        <v>270</v>
      </c>
      <c r="F1298" s="160">
        <v>237</v>
      </c>
      <c r="G1298" s="156" t="str">
        <f t="shared" si="47"/>
        <v>Đ</v>
      </c>
      <c r="H1298" s="160">
        <v>887</v>
      </c>
      <c r="I1298" s="153">
        <v>182</v>
      </c>
      <c r="J1298" s="153">
        <v>3</v>
      </c>
      <c r="K1298" s="153">
        <v>9</v>
      </c>
      <c r="L1298" s="153" t="s">
        <v>765</v>
      </c>
      <c r="M1298" s="153" t="str">
        <f t="shared" si="50"/>
        <v>X</v>
      </c>
      <c r="N1298" s="153" t="s">
        <v>4360</v>
      </c>
      <c r="O1298" s="153" t="s">
        <v>1151</v>
      </c>
      <c r="P1298" s="153">
        <v>0</v>
      </c>
      <c r="Q1298" s="153" t="s">
        <v>4308</v>
      </c>
      <c r="R1298" s="51"/>
      <c r="S1298" s="51"/>
      <c r="T1298" s="51"/>
    </row>
    <row r="1299" spans="1:20" ht="31.5">
      <c r="A1299" s="63"/>
      <c r="B1299" s="72"/>
      <c r="C1299" s="61" t="s">
        <v>4313</v>
      </c>
      <c r="D1299" s="72" t="s">
        <v>4361</v>
      </c>
      <c r="E1299" s="63" t="s">
        <v>265</v>
      </c>
      <c r="F1299" s="73">
        <v>130</v>
      </c>
      <c r="G1299" s="64" t="str">
        <f t="shared" si="47"/>
        <v>K</v>
      </c>
      <c r="H1299" s="73">
        <v>521</v>
      </c>
      <c r="I1299" s="63">
        <v>116</v>
      </c>
      <c r="J1299" s="63">
        <v>2</v>
      </c>
      <c r="K1299" s="63">
        <v>0</v>
      </c>
      <c r="L1299" s="63" t="s">
        <v>266</v>
      </c>
      <c r="M1299" s="63" t="str">
        <f t="shared" si="50"/>
        <v>X</v>
      </c>
      <c r="N1299" s="63" t="s">
        <v>4362</v>
      </c>
      <c r="O1299" s="63" t="s">
        <v>1320</v>
      </c>
      <c r="P1299" s="63">
        <v>0</v>
      </c>
      <c r="Q1299" s="63" t="s">
        <v>4308</v>
      </c>
      <c r="R1299" s="51"/>
      <c r="S1299" s="51"/>
      <c r="T1299" s="51"/>
    </row>
    <row r="1300" spans="1:20" ht="31.5">
      <c r="A1300" s="153"/>
      <c r="B1300" s="154"/>
      <c r="C1300" s="155" t="s">
        <v>4313</v>
      </c>
      <c r="D1300" s="154" t="s">
        <v>4363</v>
      </c>
      <c r="E1300" s="153" t="s">
        <v>265</v>
      </c>
      <c r="F1300" s="160">
        <v>110</v>
      </c>
      <c r="G1300" s="156" t="str">
        <f t="shared" si="47"/>
        <v>K</v>
      </c>
      <c r="H1300" s="160">
        <v>398</v>
      </c>
      <c r="I1300" s="153">
        <v>47</v>
      </c>
      <c r="J1300" s="153">
        <v>2</v>
      </c>
      <c r="K1300" s="153">
        <v>0</v>
      </c>
      <c r="L1300" s="153" t="s">
        <v>266</v>
      </c>
      <c r="M1300" s="153" t="str">
        <f t="shared" si="50"/>
        <v>X</v>
      </c>
      <c r="N1300" s="153" t="s">
        <v>4364</v>
      </c>
      <c r="O1300" s="153" t="s">
        <v>1320</v>
      </c>
      <c r="P1300" s="153">
        <v>0</v>
      </c>
      <c r="Q1300" s="153" t="s">
        <v>4308</v>
      </c>
      <c r="R1300" s="51"/>
      <c r="S1300" s="51"/>
      <c r="T1300" s="51"/>
    </row>
    <row r="1301" spans="1:20" ht="47.25">
      <c r="A1301" s="63"/>
      <c r="B1301" s="72"/>
      <c r="C1301" s="61" t="s">
        <v>4313</v>
      </c>
      <c r="D1301" s="72" t="s">
        <v>3566</v>
      </c>
      <c r="E1301" s="63" t="s">
        <v>265</v>
      </c>
      <c r="F1301" s="73">
        <v>110</v>
      </c>
      <c r="G1301" s="64" t="str">
        <f t="shared" si="47"/>
        <v>K</v>
      </c>
      <c r="H1301" s="73">
        <v>448</v>
      </c>
      <c r="I1301" s="63">
        <v>45</v>
      </c>
      <c r="J1301" s="63">
        <v>3</v>
      </c>
      <c r="K1301" s="63">
        <v>0</v>
      </c>
      <c r="L1301" s="63" t="s">
        <v>266</v>
      </c>
      <c r="M1301" s="63" t="str">
        <f t="shared" si="50"/>
        <v>X</v>
      </c>
      <c r="N1301" s="63" t="s">
        <v>4365</v>
      </c>
      <c r="O1301" s="63" t="s">
        <v>1320</v>
      </c>
      <c r="P1301" s="63">
        <v>0</v>
      </c>
      <c r="Q1301" s="63" t="s">
        <v>4308</v>
      </c>
      <c r="R1301" s="51"/>
      <c r="S1301" s="51"/>
      <c r="T1301" s="51"/>
    </row>
    <row r="1302" spans="1:20" ht="31.5">
      <c r="A1302" s="153"/>
      <c r="B1302" s="154"/>
      <c r="C1302" s="155" t="s">
        <v>4313</v>
      </c>
      <c r="D1302" s="154" t="s">
        <v>4366</v>
      </c>
      <c r="E1302" s="153" t="s">
        <v>265</v>
      </c>
      <c r="F1302" s="160">
        <v>79</v>
      </c>
      <c r="G1302" s="156" t="str">
        <f t="shared" si="47"/>
        <v>K</v>
      </c>
      <c r="H1302" s="160">
        <v>344</v>
      </c>
      <c r="I1302" s="153">
        <v>73</v>
      </c>
      <c r="J1302" s="153">
        <v>4</v>
      </c>
      <c r="K1302" s="153">
        <v>1</v>
      </c>
      <c r="L1302" s="153" t="s">
        <v>266</v>
      </c>
      <c r="M1302" s="153" t="str">
        <f t="shared" si="50"/>
        <v>X</v>
      </c>
      <c r="N1302" s="153" t="s">
        <v>4367</v>
      </c>
      <c r="O1302" s="153" t="s">
        <v>1108</v>
      </c>
      <c r="P1302" s="153">
        <v>0</v>
      </c>
      <c r="Q1302" s="153" t="s">
        <v>4308</v>
      </c>
      <c r="R1302" s="51"/>
      <c r="S1302" s="51"/>
      <c r="T1302" s="51"/>
    </row>
    <row r="1303" spans="1:20" ht="31.5">
      <c r="A1303" s="63"/>
      <c r="B1303" s="72"/>
      <c r="C1303" s="61" t="s">
        <v>4313</v>
      </c>
      <c r="D1303" s="72" t="s">
        <v>4368</v>
      </c>
      <c r="E1303" s="63" t="s">
        <v>265</v>
      </c>
      <c r="F1303" s="73">
        <v>106</v>
      </c>
      <c r="G1303" s="64" t="str">
        <f t="shared" si="47"/>
        <v>K</v>
      </c>
      <c r="H1303" s="73">
        <v>433</v>
      </c>
      <c r="I1303" s="63">
        <v>71</v>
      </c>
      <c r="J1303" s="63">
        <v>2</v>
      </c>
      <c r="K1303" s="63">
        <v>5</v>
      </c>
      <c r="L1303" s="63" t="s">
        <v>266</v>
      </c>
      <c r="M1303" s="63" t="str">
        <f t="shared" si="50"/>
        <v>X</v>
      </c>
      <c r="N1303" s="63" t="s">
        <v>4369</v>
      </c>
      <c r="O1303" s="63" t="s">
        <v>1108</v>
      </c>
      <c r="P1303" s="63">
        <v>0</v>
      </c>
      <c r="Q1303" s="63" t="s">
        <v>4308</v>
      </c>
      <c r="R1303" s="51"/>
      <c r="S1303" s="51"/>
      <c r="T1303" s="51"/>
    </row>
    <row r="1304" spans="1:20" ht="31.5">
      <c r="A1304" s="153"/>
      <c r="B1304" s="154"/>
      <c r="C1304" s="155" t="s">
        <v>4313</v>
      </c>
      <c r="D1304" s="154" t="s">
        <v>4370</v>
      </c>
      <c r="E1304" s="153" t="s">
        <v>265</v>
      </c>
      <c r="F1304" s="160">
        <v>85</v>
      </c>
      <c r="G1304" s="156" t="str">
        <f t="shared" si="47"/>
        <v>K</v>
      </c>
      <c r="H1304" s="160">
        <v>303</v>
      </c>
      <c r="I1304" s="153">
        <v>31</v>
      </c>
      <c r="J1304" s="153">
        <v>2</v>
      </c>
      <c r="K1304" s="153">
        <v>2</v>
      </c>
      <c r="L1304" s="153" t="s">
        <v>266</v>
      </c>
      <c r="M1304" s="153" t="str">
        <f t="shared" si="50"/>
        <v>X</v>
      </c>
      <c r="N1304" s="153" t="s">
        <v>4371</v>
      </c>
      <c r="O1304" s="153" t="s">
        <v>1142</v>
      </c>
      <c r="P1304" s="153">
        <v>0</v>
      </c>
      <c r="Q1304" s="153" t="s">
        <v>4308</v>
      </c>
      <c r="R1304" s="51"/>
      <c r="S1304" s="51"/>
      <c r="T1304" s="51"/>
    </row>
    <row r="1305" spans="1:20" ht="31.5">
      <c r="A1305" s="63"/>
      <c r="B1305" s="72"/>
      <c r="C1305" s="61" t="s">
        <v>4313</v>
      </c>
      <c r="D1305" s="72" t="s">
        <v>4372</v>
      </c>
      <c r="E1305" s="63" t="s">
        <v>265</v>
      </c>
      <c r="F1305" s="73">
        <v>126</v>
      </c>
      <c r="G1305" s="64" t="str">
        <f t="shared" si="47"/>
        <v>K</v>
      </c>
      <c r="H1305" s="73">
        <v>514</v>
      </c>
      <c r="I1305" s="63">
        <v>32</v>
      </c>
      <c r="J1305" s="63">
        <v>3</v>
      </c>
      <c r="K1305" s="63">
        <v>3</v>
      </c>
      <c r="L1305" s="63" t="s">
        <v>266</v>
      </c>
      <c r="M1305" s="63" t="str">
        <f t="shared" si="50"/>
        <v>X</v>
      </c>
      <c r="N1305" s="63" t="s">
        <v>4373</v>
      </c>
      <c r="O1305" s="63" t="s">
        <v>1108</v>
      </c>
      <c r="P1305" s="63">
        <v>0</v>
      </c>
      <c r="Q1305" s="63" t="s">
        <v>4308</v>
      </c>
      <c r="R1305" s="51"/>
      <c r="S1305" s="51"/>
      <c r="T1305" s="51"/>
    </row>
    <row r="1306" spans="1:20" ht="31.5">
      <c r="A1306" s="153"/>
      <c r="B1306" s="154"/>
      <c r="C1306" s="155" t="s">
        <v>4313</v>
      </c>
      <c r="D1306" s="154" t="s">
        <v>4374</v>
      </c>
      <c r="E1306" s="153" t="s">
        <v>265</v>
      </c>
      <c r="F1306" s="160">
        <v>97</v>
      </c>
      <c r="G1306" s="156" t="str">
        <f t="shared" si="47"/>
        <v>K</v>
      </c>
      <c r="H1306" s="160">
        <v>375</v>
      </c>
      <c r="I1306" s="153">
        <v>19</v>
      </c>
      <c r="J1306" s="153">
        <v>1</v>
      </c>
      <c r="K1306" s="153">
        <v>3</v>
      </c>
      <c r="L1306" s="153" t="s">
        <v>266</v>
      </c>
      <c r="M1306" s="153" t="str">
        <f t="shared" si="50"/>
        <v>X</v>
      </c>
      <c r="N1306" s="153" t="s">
        <v>4375</v>
      </c>
      <c r="O1306" s="153" t="s">
        <v>1142</v>
      </c>
      <c r="P1306" s="153">
        <v>0</v>
      </c>
      <c r="Q1306" s="153" t="s">
        <v>4308</v>
      </c>
      <c r="R1306" s="51"/>
      <c r="S1306" s="51"/>
      <c r="T1306" s="51"/>
    </row>
    <row r="1307" spans="1:20" ht="31.5">
      <c r="A1307" s="63"/>
      <c r="B1307" s="72"/>
      <c r="C1307" s="61" t="s">
        <v>4313</v>
      </c>
      <c r="D1307" s="72" t="s">
        <v>4376</v>
      </c>
      <c r="E1307" s="63" t="s">
        <v>265</v>
      </c>
      <c r="F1307" s="73">
        <v>105</v>
      </c>
      <c r="G1307" s="64" t="str">
        <f t="shared" si="47"/>
        <v>K</v>
      </c>
      <c r="H1307" s="73">
        <v>519</v>
      </c>
      <c r="I1307" s="63">
        <v>25</v>
      </c>
      <c r="J1307" s="63">
        <v>2</v>
      </c>
      <c r="K1307" s="63">
        <v>3</v>
      </c>
      <c r="L1307" s="63" t="s">
        <v>266</v>
      </c>
      <c r="M1307" s="63" t="str">
        <f t="shared" si="50"/>
        <v>X</v>
      </c>
      <c r="N1307" s="63" t="s">
        <v>4377</v>
      </c>
      <c r="O1307" s="63" t="s">
        <v>985</v>
      </c>
      <c r="P1307" s="63">
        <v>0</v>
      </c>
      <c r="Q1307" s="63" t="s">
        <v>4308</v>
      </c>
      <c r="R1307" s="51"/>
      <c r="S1307" s="51"/>
      <c r="T1307" s="51"/>
    </row>
    <row r="1308" spans="1:20" ht="31.5">
      <c r="A1308" s="153"/>
      <c r="B1308" s="154"/>
      <c r="C1308" s="155" t="s">
        <v>4313</v>
      </c>
      <c r="D1308" s="154" t="s">
        <v>4378</v>
      </c>
      <c r="E1308" s="153" t="s">
        <v>265</v>
      </c>
      <c r="F1308" s="160">
        <v>138</v>
      </c>
      <c r="G1308" s="156" t="str">
        <f t="shared" si="47"/>
        <v>K</v>
      </c>
      <c r="H1308" s="160">
        <v>522</v>
      </c>
      <c r="I1308" s="153">
        <v>22</v>
      </c>
      <c r="J1308" s="153">
        <v>3</v>
      </c>
      <c r="K1308" s="153">
        <v>2</v>
      </c>
      <c r="L1308" s="153" t="s">
        <v>266</v>
      </c>
      <c r="M1308" s="153" t="str">
        <f t="shared" si="50"/>
        <v>X</v>
      </c>
      <c r="N1308" s="153" t="s">
        <v>4379</v>
      </c>
      <c r="O1308" s="153" t="s">
        <v>1580</v>
      </c>
      <c r="P1308" s="153">
        <v>0</v>
      </c>
      <c r="Q1308" s="153" t="s">
        <v>4308</v>
      </c>
      <c r="R1308" s="51"/>
      <c r="S1308" s="51"/>
      <c r="T1308" s="51"/>
    </row>
    <row r="1309" spans="1:20" ht="31.5">
      <c r="A1309" s="63"/>
      <c r="B1309" s="72"/>
      <c r="C1309" s="61" t="s">
        <v>4313</v>
      </c>
      <c r="D1309" s="72" t="s">
        <v>4380</v>
      </c>
      <c r="E1309" s="63" t="s">
        <v>265</v>
      </c>
      <c r="F1309" s="73">
        <v>132</v>
      </c>
      <c r="G1309" s="64" t="str">
        <f t="shared" si="47"/>
        <v>K</v>
      </c>
      <c r="H1309" s="73">
        <v>498</v>
      </c>
      <c r="I1309" s="63">
        <v>52</v>
      </c>
      <c r="J1309" s="63">
        <v>1</v>
      </c>
      <c r="K1309" s="63">
        <v>3</v>
      </c>
      <c r="L1309" s="63" t="s">
        <v>266</v>
      </c>
      <c r="M1309" s="63" t="str">
        <f t="shared" si="50"/>
        <v>X</v>
      </c>
      <c r="N1309" s="63" t="s">
        <v>4381</v>
      </c>
      <c r="O1309" s="63" t="s">
        <v>1142</v>
      </c>
      <c r="P1309" s="63">
        <v>0</v>
      </c>
      <c r="Q1309" s="63" t="s">
        <v>4308</v>
      </c>
      <c r="R1309" s="51"/>
      <c r="S1309" s="51"/>
      <c r="T1309" s="51"/>
    </row>
    <row r="1310" spans="1:20" ht="31.5">
      <c r="A1310" s="153"/>
      <c r="B1310" s="154"/>
      <c r="C1310" s="155" t="s">
        <v>4313</v>
      </c>
      <c r="D1310" s="154" t="s">
        <v>4382</v>
      </c>
      <c r="E1310" s="153" t="s">
        <v>265</v>
      </c>
      <c r="F1310" s="160">
        <v>118</v>
      </c>
      <c r="G1310" s="156" t="str">
        <f t="shared" si="47"/>
        <v>K</v>
      </c>
      <c r="H1310" s="160">
        <v>458</v>
      </c>
      <c r="I1310" s="153">
        <v>98</v>
      </c>
      <c r="J1310" s="153">
        <v>2</v>
      </c>
      <c r="K1310" s="153">
        <v>2</v>
      </c>
      <c r="L1310" s="153" t="s">
        <v>266</v>
      </c>
      <c r="M1310" s="153" t="str">
        <f t="shared" si="50"/>
        <v>X</v>
      </c>
      <c r="N1310" s="153" t="s">
        <v>4383</v>
      </c>
      <c r="O1310" s="153" t="s">
        <v>1142</v>
      </c>
      <c r="P1310" s="153">
        <v>0</v>
      </c>
      <c r="Q1310" s="153" t="s">
        <v>4308</v>
      </c>
      <c r="R1310" s="51"/>
      <c r="S1310" s="51"/>
      <c r="T1310" s="51"/>
    </row>
    <row r="1311" spans="1:20" ht="31.5">
      <c r="A1311" s="63"/>
      <c r="B1311" s="72"/>
      <c r="C1311" s="61" t="s">
        <v>4313</v>
      </c>
      <c r="D1311" s="72" t="s">
        <v>4384</v>
      </c>
      <c r="E1311" s="63" t="s">
        <v>265</v>
      </c>
      <c r="F1311" s="73">
        <v>90</v>
      </c>
      <c r="G1311" s="64" t="str">
        <f t="shared" si="47"/>
        <v>K</v>
      </c>
      <c r="H1311" s="73">
        <v>305</v>
      </c>
      <c r="I1311" s="63">
        <v>22</v>
      </c>
      <c r="J1311" s="63">
        <v>1</v>
      </c>
      <c r="K1311" s="63">
        <v>5</v>
      </c>
      <c r="L1311" s="63" t="s">
        <v>266</v>
      </c>
      <c r="M1311" s="63" t="str">
        <f t="shared" si="50"/>
        <v>X</v>
      </c>
      <c r="N1311" s="63" t="s">
        <v>4385</v>
      </c>
      <c r="O1311" s="63" t="s">
        <v>1580</v>
      </c>
      <c r="P1311" s="63">
        <v>0</v>
      </c>
      <c r="Q1311" s="63" t="s">
        <v>4308</v>
      </c>
      <c r="R1311" s="51"/>
      <c r="S1311" s="51"/>
      <c r="T1311" s="51"/>
    </row>
    <row r="1312" spans="1:20" ht="31.5">
      <c r="A1312" s="153"/>
      <c r="B1312" s="154"/>
      <c r="C1312" s="155" t="s">
        <v>4313</v>
      </c>
      <c r="D1312" s="154" t="s">
        <v>4386</v>
      </c>
      <c r="E1312" s="153" t="s">
        <v>265</v>
      </c>
      <c r="F1312" s="160">
        <v>109</v>
      </c>
      <c r="G1312" s="156" t="str">
        <f t="shared" si="47"/>
        <v>K</v>
      </c>
      <c r="H1312" s="160">
        <v>359</v>
      </c>
      <c r="I1312" s="153">
        <v>13</v>
      </c>
      <c r="J1312" s="153">
        <v>3</v>
      </c>
      <c r="K1312" s="153">
        <v>3</v>
      </c>
      <c r="L1312" s="153" t="s">
        <v>266</v>
      </c>
      <c r="M1312" s="153" t="str">
        <f t="shared" si="50"/>
        <v>X</v>
      </c>
      <c r="N1312" s="153" t="s">
        <v>4387</v>
      </c>
      <c r="O1312" s="153" t="s">
        <v>1166</v>
      </c>
      <c r="P1312" s="153">
        <v>0</v>
      </c>
      <c r="Q1312" s="153" t="s">
        <v>4308</v>
      </c>
      <c r="R1312" s="51"/>
      <c r="S1312" s="51"/>
      <c r="T1312" s="51"/>
    </row>
    <row r="1313" spans="1:20" ht="31.5">
      <c r="A1313" s="63"/>
      <c r="B1313" s="72"/>
      <c r="C1313" s="61" t="s">
        <v>4313</v>
      </c>
      <c r="D1313" s="72" t="s">
        <v>4388</v>
      </c>
      <c r="E1313" s="63" t="s">
        <v>265</v>
      </c>
      <c r="F1313" s="73">
        <v>134</v>
      </c>
      <c r="G1313" s="64" t="str">
        <f t="shared" si="47"/>
        <v>K</v>
      </c>
      <c r="H1313" s="73">
        <v>468</v>
      </c>
      <c r="I1313" s="63">
        <v>30</v>
      </c>
      <c r="J1313" s="63">
        <v>3</v>
      </c>
      <c r="K1313" s="63">
        <v>3</v>
      </c>
      <c r="L1313" s="63" t="s">
        <v>266</v>
      </c>
      <c r="M1313" s="63" t="str">
        <f t="shared" si="50"/>
        <v>X</v>
      </c>
      <c r="N1313" s="63" t="s">
        <v>4389</v>
      </c>
      <c r="O1313" s="63" t="s">
        <v>985</v>
      </c>
      <c r="P1313" s="63">
        <v>0</v>
      </c>
      <c r="Q1313" s="63" t="s">
        <v>4308</v>
      </c>
      <c r="R1313" s="51"/>
      <c r="S1313" s="51"/>
      <c r="T1313" s="51"/>
    </row>
    <row r="1314" spans="1:20" ht="63">
      <c r="A1314" s="162">
        <f t="shared" ref="A1314:A1323" si="51">IF(LEN(B1314)=0,"",SUBTOTAL(3,$B$3:B1314))</f>
        <v>42</v>
      </c>
      <c r="B1314" s="163" t="s">
        <v>4390</v>
      </c>
      <c r="C1314" s="155" t="s">
        <v>4390</v>
      </c>
      <c r="D1314" s="154" t="s">
        <v>4391</v>
      </c>
      <c r="E1314" s="153" t="s">
        <v>270</v>
      </c>
      <c r="F1314" s="218">
        <v>196</v>
      </c>
      <c r="G1314" s="156" t="str">
        <f t="shared" si="47"/>
        <v>Đ</v>
      </c>
      <c r="H1314" s="219">
        <v>776</v>
      </c>
      <c r="I1314" s="220">
        <v>52</v>
      </c>
      <c r="J1314" s="158">
        <v>1</v>
      </c>
      <c r="K1314" s="158">
        <v>0</v>
      </c>
      <c r="L1314" s="153" t="s">
        <v>351</v>
      </c>
      <c r="M1314" s="153" t="str">
        <f t="shared" si="50"/>
        <v>X</v>
      </c>
      <c r="N1314" s="153" t="s">
        <v>4392</v>
      </c>
      <c r="O1314" s="153" t="s">
        <v>1428</v>
      </c>
      <c r="P1314" s="158">
        <v>0</v>
      </c>
      <c r="Q1314" s="153"/>
      <c r="R1314" s="51"/>
      <c r="S1314" s="51"/>
      <c r="T1314" s="51"/>
    </row>
    <row r="1315" spans="1:20" ht="63">
      <c r="A1315" s="63" t="str">
        <f t="shared" si="51"/>
        <v/>
      </c>
      <c r="B1315" s="72"/>
      <c r="C1315" s="61" t="s">
        <v>4390</v>
      </c>
      <c r="D1315" s="72" t="s">
        <v>4393</v>
      </c>
      <c r="E1315" s="63" t="s">
        <v>270</v>
      </c>
      <c r="F1315" s="86">
        <v>274</v>
      </c>
      <c r="G1315" s="64" t="str">
        <f t="shared" si="47"/>
        <v>Đ</v>
      </c>
      <c r="H1315" s="86">
        <v>974</v>
      </c>
      <c r="I1315" s="221">
        <v>142</v>
      </c>
      <c r="J1315" s="65">
        <v>1</v>
      </c>
      <c r="K1315" s="65">
        <v>0</v>
      </c>
      <c r="L1315" s="63" t="s">
        <v>434</v>
      </c>
      <c r="M1315" s="63" t="str">
        <f t="shared" si="50"/>
        <v>X</v>
      </c>
      <c r="N1315" s="63" t="s">
        <v>4394</v>
      </c>
      <c r="O1315" s="63" t="s">
        <v>1392</v>
      </c>
      <c r="P1315" s="65">
        <v>0</v>
      </c>
      <c r="Q1315" s="63"/>
      <c r="R1315" s="51"/>
      <c r="S1315" s="51"/>
      <c r="T1315" s="51"/>
    </row>
    <row r="1316" spans="1:20" ht="63">
      <c r="A1316" s="153" t="str">
        <f t="shared" si="51"/>
        <v/>
      </c>
      <c r="B1316" s="154"/>
      <c r="C1316" s="155" t="s">
        <v>4390</v>
      </c>
      <c r="D1316" s="154" t="s">
        <v>4395</v>
      </c>
      <c r="E1316" s="153" t="s">
        <v>270</v>
      </c>
      <c r="F1316" s="196">
        <v>199</v>
      </c>
      <c r="G1316" s="156" t="str">
        <f t="shared" si="47"/>
        <v>Đ</v>
      </c>
      <c r="H1316" s="196">
        <v>850</v>
      </c>
      <c r="I1316" s="220">
        <v>81</v>
      </c>
      <c r="J1316" s="158">
        <v>1</v>
      </c>
      <c r="K1316" s="158">
        <v>0</v>
      </c>
      <c r="L1316" s="153" t="s">
        <v>274</v>
      </c>
      <c r="M1316" s="153" t="str">
        <f t="shared" si="50"/>
        <v>X</v>
      </c>
      <c r="N1316" s="153" t="s">
        <v>4396</v>
      </c>
      <c r="O1316" s="153" t="s">
        <v>1415</v>
      </c>
      <c r="P1316" s="158">
        <v>0</v>
      </c>
      <c r="Q1316" s="153"/>
      <c r="R1316" s="51"/>
      <c r="S1316" s="51"/>
      <c r="T1316" s="51"/>
    </row>
    <row r="1317" spans="1:20" ht="63">
      <c r="A1317" s="63" t="str">
        <f t="shared" si="51"/>
        <v/>
      </c>
      <c r="B1317" s="72"/>
      <c r="C1317" s="61" t="s">
        <v>4390</v>
      </c>
      <c r="D1317" s="72" t="s">
        <v>4397</v>
      </c>
      <c r="E1317" s="63" t="s">
        <v>270</v>
      </c>
      <c r="F1317" s="86">
        <v>287</v>
      </c>
      <c r="G1317" s="64" t="str">
        <f t="shared" si="47"/>
        <v>Đ</v>
      </c>
      <c r="H1317" s="86">
        <v>1202</v>
      </c>
      <c r="I1317" s="222">
        <v>63</v>
      </c>
      <c r="J1317" s="65">
        <v>0</v>
      </c>
      <c r="K1317" s="65">
        <v>0</v>
      </c>
      <c r="L1317" s="63" t="s">
        <v>765</v>
      </c>
      <c r="M1317" s="63" t="str">
        <f t="shared" si="50"/>
        <v>X</v>
      </c>
      <c r="N1317" s="63" t="s">
        <v>4398</v>
      </c>
      <c r="O1317" s="63" t="s">
        <v>4399</v>
      </c>
      <c r="P1317" s="65">
        <v>0</v>
      </c>
      <c r="Q1317" s="63"/>
      <c r="R1317" s="51"/>
      <c r="S1317" s="51"/>
      <c r="T1317" s="51"/>
    </row>
    <row r="1318" spans="1:20" ht="63">
      <c r="A1318" s="153" t="str">
        <f t="shared" si="51"/>
        <v/>
      </c>
      <c r="B1318" s="154"/>
      <c r="C1318" s="155" t="s">
        <v>4390</v>
      </c>
      <c r="D1318" s="154" t="s">
        <v>4400</v>
      </c>
      <c r="E1318" s="153" t="s">
        <v>270</v>
      </c>
      <c r="F1318" s="196">
        <v>237</v>
      </c>
      <c r="G1318" s="156" t="str">
        <f t="shared" si="47"/>
        <v>Đ</v>
      </c>
      <c r="H1318" s="196">
        <v>944</v>
      </c>
      <c r="I1318" s="220">
        <v>80</v>
      </c>
      <c r="J1318" s="158">
        <v>0</v>
      </c>
      <c r="K1318" s="158">
        <v>0</v>
      </c>
      <c r="L1318" s="153" t="s">
        <v>318</v>
      </c>
      <c r="M1318" s="153" t="str">
        <f t="shared" si="50"/>
        <v>X</v>
      </c>
      <c r="N1318" s="153" t="s">
        <v>4401</v>
      </c>
      <c r="O1318" s="153" t="s">
        <v>4402</v>
      </c>
      <c r="P1318" s="158">
        <v>0</v>
      </c>
      <c r="Q1318" s="153"/>
      <c r="R1318" s="51"/>
      <c r="S1318" s="51"/>
      <c r="T1318" s="51"/>
    </row>
    <row r="1319" spans="1:20" ht="63">
      <c r="A1319" s="63" t="str">
        <f t="shared" si="51"/>
        <v/>
      </c>
      <c r="B1319" s="72"/>
      <c r="C1319" s="61" t="s">
        <v>4390</v>
      </c>
      <c r="D1319" s="72" t="s">
        <v>4403</v>
      </c>
      <c r="E1319" s="63" t="s">
        <v>270</v>
      </c>
      <c r="F1319" s="86">
        <v>226</v>
      </c>
      <c r="G1319" s="64" t="str">
        <f t="shared" si="47"/>
        <v>Đ</v>
      </c>
      <c r="H1319" s="86">
        <v>943</v>
      </c>
      <c r="I1319" s="221">
        <v>58</v>
      </c>
      <c r="J1319" s="65">
        <v>2</v>
      </c>
      <c r="K1319" s="65">
        <v>1</v>
      </c>
      <c r="L1319" s="63" t="s">
        <v>274</v>
      </c>
      <c r="M1319" s="63" t="str">
        <f t="shared" si="50"/>
        <v>X</v>
      </c>
      <c r="N1319" s="63" t="s">
        <v>4404</v>
      </c>
      <c r="O1319" s="63" t="s">
        <v>1119</v>
      </c>
      <c r="P1319" s="65">
        <v>0</v>
      </c>
      <c r="Q1319" s="63"/>
      <c r="R1319" s="51"/>
      <c r="S1319" s="51"/>
      <c r="T1319" s="51"/>
    </row>
    <row r="1320" spans="1:20" ht="47.25">
      <c r="A1320" s="153" t="str">
        <f t="shared" si="51"/>
        <v/>
      </c>
      <c r="B1320" s="154"/>
      <c r="C1320" s="155" t="s">
        <v>4390</v>
      </c>
      <c r="D1320" s="154" t="s">
        <v>4405</v>
      </c>
      <c r="E1320" s="153" t="s">
        <v>265</v>
      </c>
      <c r="F1320" s="196">
        <v>106</v>
      </c>
      <c r="G1320" s="156" t="str">
        <f t="shared" si="47"/>
        <v>K</v>
      </c>
      <c r="H1320" s="196">
        <v>433</v>
      </c>
      <c r="I1320" s="223">
        <v>17</v>
      </c>
      <c r="J1320" s="158">
        <v>2</v>
      </c>
      <c r="K1320" s="158">
        <v>0</v>
      </c>
      <c r="L1320" s="158" t="s">
        <v>543</v>
      </c>
      <c r="M1320" s="153" t="str">
        <f t="shared" si="50"/>
        <v>X</v>
      </c>
      <c r="N1320" s="153" t="s">
        <v>4406</v>
      </c>
      <c r="O1320" s="153" t="s">
        <v>1119</v>
      </c>
      <c r="P1320" s="158">
        <v>0</v>
      </c>
      <c r="Q1320" s="153"/>
      <c r="R1320" s="51"/>
      <c r="S1320" s="51"/>
      <c r="T1320" s="51"/>
    </row>
    <row r="1321" spans="1:20" ht="63">
      <c r="A1321" s="63" t="str">
        <f t="shared" si="51"/>
        <v/>
      </c>
      <c r="B1321" s="72"/>
      <c r="C1321" s="61" t="s">
        <v>4390</v>
      </c>
      <c r="D1321" s="72" t="s">
        <v>2625</v>
      </c>
      <c r="E1321" s="63" t="s">
        <v>270</v>
      </c>
      <c r="F1321" s="86">
        <v>196</v>
      </c>
      <c r="G1321" s="64" t="str">
        <f t="shared" si="47"/>
        <v>Đ</v>
      </c>
      <c r="H1321" s="86">
        <v>772</v>
      </c>
      <c r="I1321" s="222">
        <v>57</v>
      </c>
      <c r="J1321" s="65">
        <v>3</v>
      </c>
      <c r="K1321" s="65">
        <v>2</v>
      </c>
      <c r="L1321" s="63" t="s">
        <v>266</v>
      </c>
      <c r="M1321" s="63" t="str">
        <f t="shared" si="50"/>
        <v>X</v>
      </c>
      <c r="N1321" s="63" t="s">
        <v>4407</v>
      </c>
      <c r="O1321" s="63" t="s">
        <v>1011</v>
      </c>
      <c r="P1321" s="63">
        <v>0</v>
      </c>
      <c r="Q1321" s="63"/>
      <c r="R1321" s="51"/>
      <c r="S1321" s="51"/>
      <c r="T1321" s="51"/>
    </row>
    <row r="1322" spans="1:20" ht="47.25">
      <c r="A1322" s="153" t="str">
        <f t="shared" si="51"/>
        <v/>
      </c>
      <c r="B1322" s="154"/>
      <c r="C1322" s="155" t="s">
        <v>4390</v>
      </c>
      <c r="D1322" s="154" t="s">
        <v>4408</v>
      </c>
      <c r="E1322" s="153" t="s">
        <v>270</v>
      </c>
      <c r="F1322" s="196">
        <v>181</v>
      </c>
      <c r="G1322" s="156" t="str">
        <f t="shared" si="47"/>
        <v>Đ</v>
      </c>
      <c r="H1322" s="196">
        <v>758</v>
      </c>
      <c r="I1322" s="223">
        <v>128</v>
      </c>
      <c r="J1322" s="158">
        <v>6</v>
      </c>
      <c r="K1322" s="158">
        <v>1</v>
      </c>
      <c r="L1322" s="158" t="s">
        <v>555</v>
      </c>
      <c r="M1322" s="153" t="str">
        <f t="shared" si="50"/>
        <v>X</v>
      </c>
      <c r="N1322" s="153" t="s">
        <v>4409</v>
      </c>
      <c r="O1322" s="153" t="s">
        <v>1119</v>
      </c>
      <c r="P1322" s="158">
        <v>0</v>
      </c>
      <c r="Q1322" s="153"/>
      <c r="R1322" s="51"/>
      <c r="S1322" s="51"/>
      <c r="T1322" s="51"/>
    </row>
    <row r="1323" spans="1:20" ht="63">
      <c r="A1323" s="63" t="str">
        <f t="shared" si="51"/>
        <v/>
      </c>
      <c r="B1323" s="72"/>
      <c r="C1323" s="61" t="s">
        <v>4390</v>
      </c>
      <c r="D1323" s="72" t="s">
        <v>4410</v>
      </c>
      <c r="E1323" s="63" t="s">
        <v>265</v>
      </c>
      <c r="F1323" s="86">
        <v>101</v>
      </c>
      <c r="G1323" s="64" t="str">
        <f t="shared" si="47"/>
        <v>K</v>
      </c>
      <c r="H1323" s="86">
        <v>399</v>
      </c>
      <c r="I1323" s="222">
        <v>24</v>
      </c>
      <c r="J1323" s="65">
        <v>2</v>
      </c>
      <c r="K1323" s="65">
        <v>1</v>
      </c>
      <c r="L1323" s="63" t="s">
        <v>301</v>
      </c>
      <c r="M1323" s="63" t="str">
        <f t="shared" si="50"/>
        <v>X</v>
      </c>
      <c r="N1323" s="63" t="s">
        <v>4411</v>
      </c>
      <c r="O1323" s="63" t="s">
        <v>4412</v>
      </c>
      <c r="P1323" s="65">
        <v>0</v>
      </c>
      <c r="Q1323" s="63"/>
      <c r="R1323" s="51"/>
      <c r="S1323" s="51"/>
      <c r="T1323" s="51"/>
    </row>
    <row r="1324" spans="1:20" ht="63">
      <c r="A1324" s="153"/>
      <c r="B1324" s="154"/>
      <c r="C1324" s="155" t="s">
        <v>4390</v>
      </c>
      <c r="D1324" s="154" t="s">
        <v>4413</v>
      </c>
      <c r="E1324" s="153" t="s">
        <v>265</v>
      </c>
      <c r="F1324" s="196">
        <v>129</v>
      </c>
      <c r="G1324" s="156" t="str">
        <f t="shared" si="47"/>
        <v>K</v>
      </c>
      <c r="H1324" s="196">
        <v>567</v>
      </c>
      <c r="I1324" s="223">
        <v>60</v>
      </c>
      <c r="J1324" s="158">
        <v>3</v>
      </c>
      <c r="K1324" s="158">
        <v>2</v>
      </c>
      <c r="L1324" s="158" t="s">
        <v>460</v>
      </c>
      <c r="M1324" s="153" t="str">
        <f t="shared" si="50"/>
        <v>X</v>
      </c>
      <c r="N1324" s="153" t="s">
        <v>4414</v>
      </c>
      <c r="O1324" s="153" t="s">
        <v>1111</v>
      </c>
      <c r="P1324" s="158">
        <v>0</v>
      </c>
      <c r="Q1324" s="153"/>
      <c r="R1324" s="51"/>
      <c r="S1324" s="51"/>
      <c r="T1324" s="51"/>
    </row>
    <row r="1325" spans="1:20" ht="47.25">
      <c r="A1325" s="63"/>
      <c r="B1325" s="72"/>
      <c r="C1325" s="61" t="s">
        <v>4390</v>
      </c>
      <c r="D1325" s="72" t="s">
        <v>4415</v>
      </c>
      <c r="E1325" s="63" t="s">
        <v>270</v>
      </c>
      <c r="F1325" s="86">
        <v>142</v>
      </c>
      <c r="G1325" s="64" t="str">
        <f t="shared" si="47"/>
        <v>K</v>
      </c>
      <c r="H1325" s="86">
        <v>601</v>
      </c>
      <c r="I1325" s="222">
        <v>61</v>
      </c>
      <c r="J1325" s="65">
        <v>3</v>
      </c>
      <c r="K1325" s="65">
        <v>0</v>
      </c>
      <c r="L1325" s="63" t="s">
        <v>301</v>
      </c>
      <c r="M1325" s="63" t="str">
        <f t="shared" si="50"/>
        <v>X</v>
      </c>
      <c r="N1325" s="63" t="s">
        <v>4416</v>
      </c>
      <c r="O1325" s="63" t="s">
        <v>1131</v>
      </c>
      <c r="P1325" s="65">
        <v>0</v>
      </c>
      <c r="Q1325" s="63"/>
      <c r="R1325" s="51"/>
      <c r="S1325" s="51"/>
      <c r="T1325" s="51"/>
    </row>
    <row r="1326" spans="1:20" ht="63">
      <c r="A1326" s="153"/>
      <c r="B1326" s="154"/>
      <c r="C1326" s="155" t="s">
        <v>4390</v>
      </c>
      <c r="D1326" s="154" t="s">
        <v>4417</v>
      </c>
      <c r="E1326" s="153" t="s">
        <v>265</v>
      </c>
      <c r="F1326" s="196">
        <v>111</v>
      </c>
      <c r="G1326" s="156" t="str">
        <f t="shared" si="47"/>
        <v>K</v>
      </c>
      <c r="H1326" s="196">
        <v>457</v>
      </c>
      <c r="I1326" s="220">
        <v>80</v>
      </c>
      <c r="J1326" s="158">
        <v>1</v>
      </c>
      <c r="K1326" s="158">
        <v>0</v>
      </c>
      <c r="L1326" s="153" t="s">
        <v>274</v>
      </c>
      <c r="M1326" s="153" t="str">
        <f t="shared" si="50"/>
        <v>X</v>
      </c>
      <c r="N1326" s="153" t="s">
        <v>4418</v>
      </c>
      <c r="O1326" s="153" t="s">
        <v>4419</v>
      </c>
      <c r="P1326" s="158">
        <v>0</v>
      </c>
      <c r="Q1326" s="153"/>
      <c r="R1326" s="51"/>
      <c r="S1326" s="51"/>
      <c r="T1326" s="51"/>
    </row>
    <row r="1327" spans="1:20" ht="63">
      <c r="A1327" s="63"/>
      <c r="B1327" s="72"/>
      <c r="C1327" s="61" t="s">
        <v>4390</v>
      </c>
      <c r="D1327" s="72" t="s">
        <v>4420</v>
      </c>
      <c r="E1327" s="63" t="s">
        <v>270</v>
      </c>
      <c r="F1327" s="86">
        <v>287</v>
      </c>
      <c r="G1327" s="64" t="str">
        <f t="shared" si="47"/>
        <v>Đ</v>
      </c>
      <c r="H1327" s="86">
        <v>1133</v>
      </c>
      <c r="I1327" s="221">
        <v>52</v>
      </c>
      <c r="J1327" s="65">
        <v>1</v>
      </c>
      <c r="K1327" s="65">
        <v>2</v>
      </c>
      <c r="L1327" s="63" t="s">
        <v>460</v>
      </c>
      <c r="M1327" s="63" t="str">
        <f t="shared" si="50"/>
        <v>X</v>
      </c>
      <c r="N1327" s="63" t="s">
        <v>4421</v>
      </c>
      <c r="O1327" s="63" t="s">
        <v>1151</v>
      </c>
      <c r="P1327" s="65">
        <v>0</v>
      </c>
      <c r="Q1327" s="63"/>
      <c r="R1327" s="51"/>
      <c r="S1327" s="51"/>
      <c r="T1327" s="51"/>
    </row>
    <row r="1328" spans="1:20" ht="47.25">
      <c r="A1328" s="153"/>
      <c r="B1328" s="154"/>
      <c r="C1328" s="155" t="s">
        <v>4390</v>
      </c>
      <c r="D1328" s="154" t="s">
        <v>4422</v>
      </c>
      <c r="E1328" s="153" t="s">
        <v>270</v>
      </c>
      <c r="F1328" s="196">
        <v>140</v>
      </c>
      <c r="G1328" s="156" t="str">
        <f t="shared" si="47"/>
        <v>K</v>
      </c>
      <c r="H1328" s="196">
        <v>577</v>
      </c>
      <c r="I1328" s="223">
        <v>30</v>
      </c>
      <c r="J1328" s="158">
        <v>1</v>
      </c>
      <c r="K1328" s="158">
        <v>0</v>
      </c>
      <c r="L1328" s="153" t="s">
        <v>543</v>
      </c>
      <c r="M1328" s="153" t="str">
        <f t="shared" si="50"/>
        <v>X</v>
      </c>
      <c r="N1328" s="153" t="s">
        <v>4423</v>
      </c>
      <c r="O1328" s="153" t="s">
        <v>1111</v>
      </c>
      <c r="P1328" s="158">
        <v>0</v>
      </c>
      <c r="Q1328" s="153"/>
      <c r="R1328" s="51"/>
      <c r="S1328" s="51"/>
      <c r="T1328" s="51"/>
    </row>
    <row r="1329" spans="1:20" ht="63">
      <c r="A1329" s="63"/>
      <c r="B1329" s="72"/>
      <c r="C1329" s="61" t="s">
        <v>4390</v>
      </c>
      <c r="D1329" s="72" t="s">
        <v>4424</v>
      </c>
      <c r="E1329" s="63" t="s">
        <v>270</v>
      </c>
      <c r="F1329" s="86">
        <v>131</v>
      </c>
      <c r="G1329" s="64" t="str">
        <f t="shared" si="47"/>
        <v>K</v>
      </c>
      <c r="H1329" s="86">
        <v>573</v>
      </c>
      <c r="I1329" s="222">
        <v>54</v>
      </c>
      <c r="J1329" s="65">
        <v>1</v>
      </c>
      <c r="K1329" s="65">
        <v>0</v>
      </c>
      <c r="L1329" s="65" t="s">
        <v>765</v>
      </c>
      <c r="M1329" s="63" t="str">
        <f t="shared" si="50"/>
        <v>X</v>
      </c>
      <c r="N1329" s="63" t="s">
        <v>4425</v>
      </c>
      <c r="O1329" s="63" t="s">
        <v>3385</v>
      </c>
      <c r="P1329" s="65">
        <v>0</v>
      </c>
      <c r="Q1329" s="63"/>
      <c r="R1329" s="51"/>
      <c r="S1329" s="51"/>
      <c r="T1329" s="51"/>
    </row>
    <row r="1330" spans="1:20" ht="47.25">
      <c r="A1330" s="153"/>
      <c r="B1330" s="154"/>
      <c r="C1330" s="155" t="s">
        <v>4390</v>
      </c>
      <c r="D1330" s="154" t="s">
        <v>4426</v>
      </c>
      <c r="E1330" s="153" t="s">
        <v>270</v>
      </c>
      <c r="F1330" s="196">
        <v>142</v>
      </c>
      <c r="G1330" s="156" t="str">
        <f t="shared" si="47"/>
        <v>K</v>
      </c>
      <c r="H1330" s="196">
        <v>646</v>
      </c>
      <c r="I1330" s="223">
        <v>80</v>
      </c>
      <c r="J1330" s="158">
        <v>3</v>
      </c>
      <c r="K1330" s="158">
        <v>3</v>
      </c>
      <c r="L1330" s="158" t="s">
        <v>301</v>
      </c>
      <c r="M1330" s="153" t="str">
        <f t="shared" si="50"/>
        <v>X</v>
      </c>
      <c r="N1330" s="153" t="s">
        <v>4427</v>
      </c>
      <c r="O1330" s="153" t="s">
        <v>1151</v>
      </c>
      <c r="P1330" s="158">
        <v>0</v>
      </c>
      <c r="Q1330" s="153"/>
      <c r="R1330" s="51"/>
      <c r="S1330" s="51"/>
      <c r="T1330" s="51"/>
    </row>
    <row r="1331" spans="1:20" ht="31.5">
      <c r="A1331" s="63"/>
      <c r="B1331" s="72"/>
      <c r="C1331" s="61" t="s">
        <v>4390</v>
      </c>
      <c r="D1331" s="72" t="s">
        <v>4428</v>
      </c>
      <c r="E1331" s="63" t="s">
        <v>265</v>
      </c>
      <c r="F1331" s="86">
        <v>88</v>
      </c>
      <c r="G1331" s="64" t="str">
        <f t="shared" si="47"/>
        <v>K</v>
      </c>
      <c r="H1331" s="86">
        <v>359</v>
      </c>
      <c r="I1331" s="222">
        <v>7</v>
      </c>
      <c r="J1331" s="65">
        <v>0</v>
      </c>
      <c r="K1331" s="65">
        <v>4</v>
      </c>
      <c r="L1331" s="63" t="s">
        <v>4429</v>
      </c>
      <c r="M1331" s="63" t="str">
        <f t="shared" si="50"/>
        <v>X</v>
      </c>
      <c r="N1331" s="63" t="s">
        <v>4430</v>
      </c>
      <c r="O1331" s="63" t="s">
        <v>4431</v>
      </c>
      <c r="P1331" s="65">
        <v>0</v>
      </c>
      <c r="Q1331" s="63"/>
      <c r="R1331" s="51"/>
      <c r="S1331" s="51"/>
      <c r="T1331" s="51"/>
    </row>
    <row r="1332" spans="1:20" ht="47.25">
      <c r="A1332" s="153"/>
      <c r="B1332" s="154"/>
      <c r="C1332" s="155" t="s">
        <v>4390</v>
      </c>
      <c r="D1332" s="154" t="s">
        <v>4432</v>
      </c>
      <c r="E1332" s="153" t="s">
        <v>265</v>
      </c>
      <c r="F1332" s="196">
        <v>132</v>
      </c>
      <c r="G1332" s="156" t="str">
        <f t="shared" si="47"/>
        <v>K</v>
      </c>
      <c r="H1332" s="196">
        <v>549</v>
      </c>
      <c r="I1332" s="220">
        <v>68</v>
      </c>
      <c r="J1332" s="158">
        <v>1</v>
      </c>
      <c r="K1332" s="158">
        <v>4</v>
      </c>
      <c r="L1332" s="153" t="s">
        <v>311</v>
      </c>
      <c r="M1332" s="153" t="str">
        <f t="shared" si="50"/>
        <v>X</v>
      </c>
      <c r="N1332" s="153" t="s">
        <v>4433</v>
      </c>
      <c r="O1332" s="153" t="s">
        <v>1011</v>
      </c>
      <c r="P1332" s="158">
        <v>0</v>
      </c>
      <c r="Q1332" s="153"/>
      <c r="R1332" s="51"/>
      <c r="S1332" s="51"/>
      <c r="T1332" s="51"/>
    </row>
    <row r="1333" spans="1:20" ht="31.5">
      <c r="A1333" s="63"/>
      <c r="B1333" s="72"/>
      <c r="C1333" s="61" t="s">
        <v>4390</v>
      </c>
      <c r="D1333" s="72" t="s">
        <v>4434</v>
      </c>
      <c r="E1333" s="63" t="s">
        <v>265</v>
      </c>
      <c r="F1333" s="86">
        <v>86</v>
      </c>
      <c r="G1333" s="64" t="str">
        <f t="shared" si="47"/>
        <v>K</v>
      </c>
      <c r="H1333" s="86">
        <v>365</v>
      </c>
      <c r="I1333" s="221">
        <v>17</v>
      </c>
      <c r="J1333" s="65">
        <v>1</v>
      </c>
      <c r="K1333" s="65">
        <v>4</v>
      </c>
      <c r="L1333" s="63" t="s">
        <v>778</v>
      </c>
      <c r="M1333" s="63" t="str">
        <f t="shared" si="50"/>
        <v>X</v>
      </c>
      <c r="N1333" s="63" t="s">
        <v>4435</v>
      </c>
      <c r="O1333" s="63" t="s">
        <v>1415</v>
      </c>
      <c r="P1333" s="65">
        <v>0</v>
      </c>
      <c r="Q1333" s="63"/>
      <c r="R1333" s="51"/>
      <c r="S1333" s="51"/>
      <c r="T1333" s="51"/>
    </row>
    <row r="1334" spans="1:20" ht="47.25">
      <c r="A1334" s="153"/>
      <c r="B1334" s="154"/>
      <c r="C1334" s="155" t="s">
        <v>4390</v>
      </c>
      <c r="D1334" s="154" t="s">
        <v>4436</v>
      </c>
      <c r="E1334" s="153" t="s">
        <v>265</v>
      </c>
      <c r="F1334" s="196">
        <v>98</v>
      </c>
      <c r="G1334" s="156" t="str">
        <f t="shared" si="47"/>
        <v>K</v>
      </c>
      <c r="H1334" s="196">
        <v>375</v>
      </c>
      <c r="I1334" s="220">
        <v>38</v>
      </c>
      <c r="J1334" s="158">
        <v>3</v>
      </c>
      <c r="K1334" s="158">
        <v>0</v>
      </c>
      <c r="L1334" s="153" t="s">
        <v>318</v>
      </c>
      <c r="M1334" s="153" t="str">
        <f t="shared" si="50"/>
        <v>X</v>
      </c>
      <c r="N1334" s="153" t="s">
        <v>4437</v>
      </c>
      <c r="O1334" s="153" t="s">
        <v>1392</v>
      </c>
      <c r="P1334" s="158">
        <v>0</v>
      </c>
      <c r="Q1334" s="153"/>
      <c r="R1334" s="51"/>
      <c r="S1334" s="51"/>
      <c r="T1334" s="51"/>
    </row>
    <row r="1335" spans="1:20" ht="63">
      <c r="A1335" s="63"/>
      <c r="B1335" s="72"/>
      <c r="C1335" s="61" t="s">
        <v>4390</v>
      </c>
      <c r="D1335" s="72" t="s">
        <v>4438</v>
      </c>
      <c r="E1335" s="63" t="s">
        <v>270</v>
      </c>
      <c r="F1335" s="86">
        <v>166</v>
      </c>
      <c r="G1335" s="64" t="str">
        <f t="shared" si="47"/>
        <v>Đ</v>
      </c>
      <c r="H1335" s="86">
        <v>721</v>
      </c>
      <c r="I1335" s="222">
        <v>55</v>
      </c>
      <c r="J1335" s="65">
        <v>0</v>
      </c>
      <c r="K1335" s="65">
        <v>1</v>
      </c>
      <c r="L1335" s="65" t="s">
        <v>460</v>
      </c>
      <c r="M1335" s="63" t="str">
        <f t="shared" si="50"/>
        <v>X</v>
      </c>
      <c r="N1335" s="63" t="s">
        <v>4439</v>
      </c>
      <c r="O1335" s="63" t="s">
        <v>1011</v>
      </c>
      <c r="P1335" s="65">
        <v>0</v>
      </c>
      <c r="Q1335" s="65"/>
      <c r="R1335" s="51"/>
      <c r="S1335" s="51"/>
      <c r="T1335" s="51"/>
    </row>
    <row r="1336" spans="1:20" ht="63">
      <c r="A1336" s="153"/>
      <c r="B1336" s="154"/>
      <c r="C1336" s="155" t="s">
        <v>4390</v>
      </c>
      <c r="D1336" s="154" t="s">
        <v>4440</v>
      </c>
      <c r="E1336" s="153" t="s">
        <v>265</v>
      </c>
      <c r="F1336" s="196">
        <v>101</v>
      </c>
      <c r="G1336" s="156" t="str">
        <f t="shared" si="47"/>
        <v>K</v>
      </c>
      <c r="H1336" s="196">
        <v>428</v>
      </c>
      <c r="I1336" s="223">
        <v>53</v>
      </c>
      <c r="J1336" s="158">
        <v>0</v>
      </c>
      <c r="K1336" s="158">
        <v>2</v>
      </c>
      <c r="L1336" s="153" t="s">
        <v>274</v>
      </c>
      <c r="M1336" s="153" t="str">
        <f t="shared" si="50"/>
        <v>X</v>
      </c>
      <c r="N1336" s="153" t="s">
        <v>4441</v>
      </c>
      <c r="O1336" s="153" t="s">
        <v>1017</v>
      </c>
      <c r="P1336" s="158">
        <v>0</v>
      </c>
      <c r="Q1336" s="153"/>
      <c r="R1336" s="51"/>
      <c r="S1336" s="51"/>
      <c r="T1336" s="51"/>
    </row>
    <row r="1337" spans="1:20" ht="47.25">
      <c r="A1337" s="63"/>
      <c r="B1337" s="72"/>
      <c r="C1337" s="61" t="s">
        <v>4390</v>
      </c>
      <c r="D1337" s="72" t="s">
        <v>4442</v>
      </c>
      <c r="E1337" s="63" t="s">
        <v>270</v>
      </c>
      <c r="F1337" s="86">
        <v>131</v>
      </c>
      <c r="G1337" s="64" t="str">
        <f t="shared" si="47"/>
        <v>K</v>
      </c>
      <c r="H1337" s="86">
        <v>547</v>
      </c>
      <c r="I1337" s="221">
        <v>18</v>
      </c>
      <c r="J1337" s="65">
        <v>1</v>
      </c>
      <c r="K1337" s="65">
        <v>1</v>
      </c>
      <c r="L1337" s="63" t="s">
        <v>778</v>
      </c>
      <c r="M1337" s="63" t="str">
        <f t="shared" si="50"/>
        <v>X</v>
      </c>
      <c r="N1337" s="63" t="s">
        <v>4443</v>
      </c>
      <c r="O1337" s="63" t="s">
        <v>1338</v>
      </c>
      <c r="P1337" s="65">
        <v>0</v>
      </c>
      <c r="Q1337" s="63"/>
      <c r="R1337" s="51"/>
      <c r="S1337" s="51"/>
      <c r="T1337" s="51"/>
    </row>
    <row r="1338" spans="1:20" ht="63">
      <c r="A1338" s="153"/>
      <c r="B1338" s="154"/>
      <c r="C1338" s="155" t="s">
        <v>4390</v>
      </c>
      <c r="D1338" s="154" t="s">
        <v>4444</v>
      </c>
      <c r="E1338" s="153" t="s">
        <v>270</v>
      </c>
      <c r="F1338" s="196">
        <v>142</v>
      </c>
      <c r="G1338" s="156" t="str">
        <f t="shared" si="47"/>
        <v>K</v>
      </c>
      <c r="H1338" s="196">
        <v>591</v>
      </c>
      <c r="I1338" s="224">
        <v>48</v>
      </c>
      <c r="J1338" s="158">
        <v>0</v>
      </c>
      <c r="K1338" s="158">
        <v>6</v>
      </c>
      <c r="L1338" s="153" t="s">
        <v>765</v>
      </c>
      <c r="M1338" s="153" t="str">
        <f t="shared" si="50"/>
        <v>X</v>
      </c>
      <c r="N1338" s="197" t="s">
        <v>4445</v>
      </c>
      <c r="O1338" s="153" t="s">
        <v>1151</v>
      </c>
      <c r="P1338" s="158">
        <v>0</v>
      </c>
      <c r="Q1338" s="153"/>
      <c r="R1338" s="51"/>
      <c r="S1338" s="51"/>
      <c r="T1338" s="51"/>
    </row>
    <row r="1339" spans="1:20" ht="31.5">
      <c r="A1339" s="63"/>
      <c r="B1339" s="72"/>
      <c r="C1339" s="61" t="s">
        <v>4390</v>
      </c>
      <c r="D1339" s="72" t="s">
        <v>4446</v>
      </c>
      <c r="E1339" s="63" t="s">
        <v>270</v>
      </c>
      <c r="F1339" s="86">
        <v>199</v>
      </c>
      <c r="G1339" s="64" t="str">
        <f t="shared" si="47"/>
        <v>Đ</v>
      </c>
      <c r="H1339" s="86">
        <v>858</v>
      </c>
      <c r="I1339" s="222">
        <v>155</v>
      </c>
      <c r="J1339" s="65">
        <v>0</v>
      </c>
      <c r="K1339" s="65">
        <v>0</v>
      </c>
      <c r="L1339" s="65" t="s">
        <v>543</v>
      </c>
      <c r="M1339" s="63" t="str">
        <f t="shared" si="50"/>
        <v>X</v>
      </c>
      <c r="N1339" s="63" t="s">
        <v>4447</v>
      </c>
      <c r="O1339" s="63" t="s">
        <v>1142</v>
      </c>
      <c r="P1339" s="65">
        <v>0</v>
      </c>
      <c r="Q1339" s="63"/>
      <c r="R1339" s="51"/>
      <c r="S1339" s="51"/>
      <c r="T1339" s="51"/>
    </row>
    <row r="1340" spans="1:20" ht="31.5">
      <c r="A1340" s="153"/>
      <c r="B1340" s="154"/>
      <c r="C1340" s="155" t="s">
        <v>4390</v>
      </c>
      <c r="D1340" s="154" t="s">
        <v>4448</v>
      </c>
      <c r="E1340" s="153" t="s">
        <v>270</v>
      </c>
      <c r="F1340" s="196">
        <v>146</v>
      </c>
      <c r="G1340" s="156" t="str">
        <f t="shared" si="47"/>
        <v>K</v>
      </c>
      <c r="H1340" s="196">
        <v>582</v>
      </c>
      <c r="I1340" s="223">
        <v>32</v>
      </c>
      <c r="J1340" s="158">
        <v>0</v>
      </c>
      <c r="K1340" s="158">
        <v>2</v>
      </c>
      <c r="L1340" s="153" t="s">
        <v>301</v>
      </c>
      <c r="M1340" s="153" t="str">
        <f t="shared" si="50"/>
        <v>X</v>
      </c>
      <c r="N1340" s="153" t="s">
        <v>4449</v>
      </c>
      <c r="O1340" s="153" t="s">
        <v>1142</v>
      </c>
      <c r="P1340" s="158">
        <v>0</v>
      </c>
      <c r="Q1340" s="153"/>
      <c r="R1340" s="51"/>
      <c r="S1340" s="51"/>
      <c r="T1340" s="51"/>
    </row>
    <row r="1341" spans="1:20" ht="31.5">
      <c r="A1341" s="63"/>
      <c r="B1341" s="72"/>
      <c r="C1341" s="61" t="s">
        <v>4390</v>
      </c>
      <c r="D1341" s="72" t="s">
        <v>4450</v>
      </c>
      <c r="E1341" s="63" t="s">
        <v>270</v>
      </c>
      <c r="F1341" s="86">
        <v>170</v>
      </c>
      <c r="G1341" s="64" t="str">
        <f t="shared" si="47"/>
        <v>Đ</v>
      </c>
      <c r="H1341" s="86">
        <v>793</v>
      </c>
      <c r="I1341" s="221">
        <v>12</v>
      </c>
      <c r="J1341" s="65">
        <v>2</v>
      </c>
      <c r="K1341" s="65">
        <v>0</v>
      </c>
      <c r="L1341" s="63" t="s">
        <v>274</v>
      </c>
      <c r="M1341" s="63" t="str">
        <f t="shared" si="50"/>
        <v>X</v>
      </c>
      <c r="N1341" s="63" t="s">
        <v>4451</v>
      </c>
      <c r="O1341" s="63" t="s">
        <v>1320</v>
      </c>
      <c r="P1341" s="65">
        <v>0</v>
      </c>
      <c r="Q1341" s="63"/>
      <c r="R1341" s="51"/>
      <c r="S1341" s="51"/>
      <c r="T1341" s="51"/>
    </row>
    <row r="1342" spans="1:20" ht="31.5">
      <c r="A1342" s="153"/>
      <c r="B1342" s="154"/>
      <c r="C1342" s="155" t="s">
        <v>4390</v>
      </c>
      <c r="D1342" s="154" t="s">
        <v>4452</v>
      </c>
      <c r="E1342" s="153" t="s">
        <v>270</v>
      </c>
      <c r="F1342" s="196">
        <v>185</v>
      </c>
      <c r="G1342" s="156" t="str">
        <f t="shared" si="47"/>
        <v>Đ</v>
      </c>
      <c r="H1342" s="196">
        <v>860</v>
      </c>
      <c r="I1342" s="220">
        <v>14</v>
      </c>
      <c r="J1342" s="158">
        <v>1</v>
      </c>
      <c r="K1342" s="158">
        <v>5</v>
      </c>
      <c r="L1342" s="153" t="s">
        <v>274</v>
      </c>
      <c r="M1342" s="153" t="str">
        <f t="shared" si="50"/>
        <v>X</v>
      </c>
      <c r="N1342" s="153" t="s">
        <v>4453</v>
      </c>
      <c r="O1342" s="153" t="s">
        <v>1108</v>
      </c>
      <c r="P1342" s="158">
        <v>0</v>
      </c>
      <c r="Q1342" s="153"/>
      <c r="R1342" s="51"/>
      <c r="S1342" s="51"/>
      <c r="T1342" s="51"/>
    </row>
    <row r="1343" spans="1:20" ht="47.25">
      <c r="A1343" s="63"/>
      <c r="B1343" s="72"/>
      <c r="C1343" s="61" t="s">
        <v>4390</v>
      </c>
      <c r="D1343" s="72" t="s">
        <v>4454</v>
      </c>
      <c r="E1343" s="63" t="s">
        <v>270</v>
      </c>
      <c r="F1343" s="86">
        <v>152</v>
      </c>
      <c r="G1343" s="64" t="str">
        <f t="shared" si="47"/>
        <v>Đ</v>
      </c>
      <c r="H1343" s="86">
        <v>628</v>
      </c>
      <c r="I1343" s="221">
        <v>91</v>
      </c>
      <c r="J1343" s="65">
        <v>0</v>
      </c>
      <c r="K1343" s="65">
        <v>0</v>
      </c>
      <c r="L1343" s="63" t="s">
        <v>543</v>
      </c>
      <c r="M1343" s="63" t="str">
        <f t="shared" si="50"/>
        <v>X</v>
      </c>
      <c r="N1343" s="63" t="s">
        <v>4455</v>
      </c>
      <c r="O1343" s="63" t="s">
        <v>1108</v>
      </c>
      <c r="P1343" s="65">
        <v>0</v>
      </c>
      <c r="Q1343" s="63"/>
      <c r="R1343" s="51"/>
      <c r="S1343" s="51"/>
      <c r="T1343" s="51"/>
    </row>
    <row r="1344" spans="1:20" ht="63">
      <c r="A1344" s="153"/>
      <c r="B1344" s="154"/>
      <c r="C1344" s="155" t="s">
        <v>4390</v>
      </c>
      <c r="D1344" s="154" t="s">
        <v>4456</v>
      </c>
      <c r="E1344" s="153" t="s">
        <v>270</v>
      </c>
      <c r="F1344" s="196">
        <v>131</v>
      </c>
      <c r="G1344" s="156" t="str">
        <f t="shared" si="47"/>
        <v>K</v>
      </c>
      <c r="H1344" s="196">
        <v>505</v>
      </c>
      <c r="I1344" s="223">
        <v>5</v>
      </c>
      <c r="J1344" s="158">
        <v>0</v>
      </c>
      <c r="K1344" s="158">
        <v>2</v>
      </c>
      <c r="L1344" s="153" t="s">
        <v>266</v>
      </c>
      <c r="M1344" s="153" t="str">
        <f t="shared" si="50"/>
        <v>X</v>
      </c>
      <c r="N1344" s="153" t="s">
        <v>4457</v>
      </c>
      <c r="O1344" s="153" t="s">
        <v>1108</v>
      </c>
      <c r="P1344" s="158">
        <v>0</v>
      </c>
      <c r="Q1344" s="153"/>
      <c r="R1344" s="51"/>
      <c r="S1344" s="51"/>
      <c r="T1344" s="51"/>
    </row>
    <row r="1345" spans="1:20" ht="47.25">
      <c r="A1345" s="63"/>
      <c r="B1345" s="72"/>
      <c r="C1345" s="61" t="s">
        <v>4390</v>
      </c>
      <c r="D1345" s="72" t="s">
        <v>4458</v>
      </c>
      <c r="E1345" s="63" t="s">
        <v>270</v>
      </c>
      <c r="F1345" s="86">
        <v>121</v>
      </c>
      <c r="G1345" s="64" t="str">
        <f t="shared" si="47"/>
        <v>K</v>
      </c>
      <c r="H1345" s="86">
        <v>459</v>
      </c>
      <c r="I1345" s="221">
        <v>30</v>
      </c>
      <c r="J1345" s="65">
        <v>1</v>
      </c>
      <c r="K1345" s="65">
        <v>3</v>
      </c>
      <c r="L1345" s="63" t="s">
        <v>543</v>
      </c>
      <c r="M1345" s="63" t="str">
        <f t="shared" si="50"/>
        <v>X</v>
      </c>
      <c r="N1345" s="63" t="s">
        <v>4459</v>
      </c>
      <c r="O1345" s="63" t="s">
        <v>1108</v>
      </c>
      <c r="P1345" s="65">
        <v>0</v>
      </c>
      <c r="Q1345" s="63"/>
      <c r="R1345" s="51"/>
      <c r="S1345" s="51"/>
      <c r="T1345" s="51"/>
    </row>
    <row r="1346" spans="1:20" ht="31.5">
      <c r="A1346" s="153"/>
      <c r="B1346" s="154"/>
      <c r="C1346" s="155" t="s">
        <v>4390</v>
      </c>
      <c r="D1346" s="154" t="s">
        <v>4460</v>
      </c>
      <c r="E1346" s="153" t="s">
        <v>270</v>
      </c>
      <c r="F1346" s="196">
        <v>180</v>
      </c>
      <c r="G1346" s="156" t="str">
        <f t="shared" si="47"/>
        <v>Đ</v>
      </c>
      <c r="H1346" s="196">
        <v>685</v>
      </c>
      <c r="I1346" s="220">
        <v>10</v>
      </c>
      <c r="J1346" s="158">
        <v>1</v>
      </c>
      <c r="K1346" s="158">
        <v>1</v>
      </c>
      <c r="L1346" s="153" t="s">
        <v>543</v>
      </c>
      <c r="M1346" s="153" t="str">
        <f t="shared" si="50"/>
        <v>X</v>
      </c>
      <c r="N1346" s="153" t="s">
        <v>4461</v>
      </c>
      <c r="O1346" s="153" t="s">
        <v>1320</v>
      </c>
      <c r="P1346" s="158">
        <v>0</v>
      </c>
      <c r="Q1346" s="153"/>
      <c r="R1346" s="51"/>
      <c r="S1346" s="51"/>
      <c r="T1346" s="51"/>
    </row>
    <row r="1347" spans="1:20" ht="63">
      <c r="A1347" s="63"/>
      <c r="B1347" s="72"/>
      <c r="C1347" s="61" t="s">
        <v>4390</v>
      </c>
      <c r="D1347" s="72" t="s">
        <v>4462</v>
      </c>
      <c r="E1347" s="63" t="s">
        <v>270</v>
      </c>
      <c r="F1347" s="86">
        <v>168</v>
      </c>
      <c r="G1347" s="64" t="str">
        <f t="shared" si="47"/>
        <v>Đ</v>
      </c>
      <c r="H1347" s="86">
        <v>673</v>
      </c>
      <c r="I1347" s="221">
        <v>25</v>
      </c>
      <c r="J1347" s="65">
        <v>1</v>
      </c>
      <c r="K1347" s="65">
        <v>0</v>
      </c>
      <c r="L1347" s="63" t="s">
        <v>274</v>
      </c>
      <c r="M1347" s="63" t="str">
        <f t="shared" si="50"/>
        <v>X</v>
      </c>
      <c r="N1347" s="63" t="s">
        <v>4463</v>
      </c>
      <c r="O1347" s="63" t="s">
        <v>1151</v>
      </c>
      <c r="P1347" s="65">
        <v>0</v>
      </c>
      <c r="Q1347" s="63"/>
      <c r="R1347" s="51"/>
      <c r="S1347" s="51"/>
      <c r="T1347" s="51"/>
    </row>
    <row r="1348" spans="1:20" ht="31.5">
      <c r="A1348" s="153"/>
      <c r="B1348" s="154"/>
      <c r="C1348" s="155" t="s">
        <v>4390</v>
      </c>
      <c r="D1348" s="154" t="s">
        <v>4464</v>
      </c>
      <c r="E1348" s="153" t="s">
        <v>270</v>
      </c>
      <c r="F1348" s="196">
        <v>127</v>
      </c>
      <c r="G1348" s="156" t="str">
        <f t="shared" si="47"/>
        <v>K</v>
      </c>
      <c r="H1348" s="196">
        <v>485</v>
      </c>
      <c r="I1348" s="223">
        <v>7</v>
      </c>
      <c r="J1348" s="158">
        <v>2</v>
      </c>
      <c r="K1348" s="158">
        <v>0</v>
      </c>
      <c r="L1348" s="153" t="s">
        <v>279</v>
      </c>
      <c r="M1348" s="153" t="str">
        <f t="shared" si="50"/>
        <v>X</v>
      </c>
      <c r="N1348" s="153" t="s">
        <v>4465</v>
      </c>
      <c r="O1348" s="153" t="s">
        <v>1436</v>
      </c>
      <c r="P1348" s="158">
        <v>0</v>
      </c>
      <c r="Q1348" s="153"/>
      <c r="R1348" s="51"/>
      <c r="S1348" s="51"/>
      <c r="T1348" s="51"/>
    </row>
    <row r="1349" spans="1:20" ht="47.25">
      <c r="A1349" s="63"/>
      <c r="B1349" s="72"/>
      <c r="C1349" s="61" t="s">
        <v>4390</v>
      </c>
      <c r="D1349" s="72" t="s">
        <v>4466</v>
      </c>
      <c r="E1349" s="63" t="s">
        <v>265</v>
      </c>
      <c r="F1349" s="86">
        <v>109</v>
      </c>
      <c r="G1349" s="64" t="str">
        <f t="shared" si="47"/>
        <v>K</v>
      </c>
      <c r="H1349" s="86">
        <v>425</v>
      </c>
      <c r="I1349" s="221">
        <v>10</v>
      </c>
      <c r="J1349" s="65">
        <v>0</v>
      </c>
      <c r="K1349" s="65">
        <v>4</v>
      </c>
      <c r="L1349" s="63" t="s">
        <v>460</v>
      </c>
      <c r="M1349" s="63" t="str">
        <f t="shared" si="50"/>
        <v>X</v>
      </c>
      <c r="N1349" s="63" t="s">
        <v>4467</v>
      </c>
      <c r="O1349" s="63" t="s">
        <v>4468</v>
      </c>
      <c r="P1349" s="65">
        <v>0</v>
      </c>
      <c r="Q1349" s="63"/>
      <c r="R1349" s="51"/>
      <c r="S1349" s="51"/>
      <c r="T1349" s="51"/>
    </row>
    <row r="1350" spans="1:20" ht="31.5">
      <c r="A1350" s="153"/>
      <c r="B1350" s="154"/>
      <c r="C1350" s="155" t="s">
        <v>4390</v>
      </c>
      <c r="D1350" s="154" t="s">
        <v>4469</v>
      </c>
      <c r="E1350" s="153" t="s">
        <v>270</v>
      </c>
      <c r="F1350" s="196">
        <v>185</v>
      </c>
      <c r="G1350" s="156" t="str">
        <f t="shared" si="47"/>
        <v>Đ</v>
      </c>
      <c r="H1350" s="196">
        <v>698</v>
      </c>
      <c r="I1350" s="220">
        <v>5</v>
      </c>
      <c r="J1350" s="158">
        <v>3</v>
      </c>
      <c r="K1350" s="158">
        <v>4</v>
      </c>
      <c r="L1350" s="153" t="s">
        <v>765</v>
      </c>
      <c r="M1350" s="153" t="str">
        <f t="shared" si="50"/>
        <v>X</v>
      </c>
      <c r="N1350" s="153" t="s">
        <v>4470</v>
      </c>
      <c r="O1350" s="153" t="s">
        <v>4471</v>
      </c>
      <c r="P1350" s="158">
        <v>0</v>
      </c>
      <c r="Q1350" s="153"/>
      <c r="R1350" s="51"/>
      <c r="S1350" s="51"/>
      <c r="T1350" s="51"/>
    </row>
    <row r="1351" spans="1:20" ht="31.5">
      <c r="A1351" s="63"/>
      <c r="B1351" s="72"/>
      <c r="C1351" s="61" t="s">
        <v>4390</v>
      </c>
      <c r="D1351" s="72" t="s">
        <v>4472</v>
      </c>
      <c r="E1351" s="63" t="s">
        <v>265</v>
      </c>
      <c r="F1351" s="86">
        <v>102</v>
      </c>
      <c r="G1351" s="64" t="str">
        <f t="shared" si="47"/>
        <v>K</v>
      </c>
      <c r="H1351" s="86">
        <v>381</v>
      </c>
      <c r="I1351" s="221">
        <v>5</v>
      </c>
      <c r="J1351" s="65">
        <v>2</v>
      </c>
      <c r="K1351" s="65">
        <v>0</v>
      </c>
      <c r="L1351" s="63" t="s">
        <v>351</v>
      </c>
      <c r="M1351" s="63" t="str">
        <f t="shared" si="50"/>
        <v>X</v>
      </c>
      <c r="N1351" s="63" t="s">
        <v>4277</v>
      </c>
      <c r="O1351" s="63" t="s">
        <v>1142</v>
      </c>
      <c r="P1351" s="65">
        <v>0</v>
      </c>
      <c r="Q1351" s="63"/>
      <c r="R1351" s="51"/>
      <c r="S1351" s="51"/>
      <c r="T1351" s="51"/>
    </row>
    <row r="1352" spans="1:20" ht="47.25">
      <c r="A1352" s="153"/>
      <c r="B1352" s="154"/>
      <c r="C1352" s="155" t="s">
        <v>4390</v>
      </c>
      <c r="D1352" s="154" t="s">
        <v>4473</v>
      </c>
      <c r="E1352" s="153" t="s">
        <v>270</v>
      </c>
      <c r="F1352" s="196">
        <v>185</v>
      </c>
      <c r="G1352" s="156" t="str">
        <f t="shared" si="47"/>
        <v>Đ</v>
      </c>
      <c r="H1352" s="196">
        <v>688</v>
      </c>
      <c r="I1352" s="220">
        <v>12</v>
      </c>
      <c r="J1352" s="158">
        <v>2</v>
      </c>
      <c r="K1352" s="158">
        <v>1</v>
      </c>
      <c r="L1352" s="153" t="s">
        <v>274</v>
      </c>
      <c r="M1352" s="153" t="str">
        <f t="shared" si="50"/>
        <v>X</v>
      </c>
      <c r="N1352" s="153" t="s">
        <v>4474</v>
      </c>
      <c r="O1352" s="153" t="s">
        <v>4475</v>
      </c>
      <c r="P1352" s="158">
        <v>0</v>
      </c>
      <c r="Q1352" s="153"/>
      <c r="R1352" s="51"/>
      <c r="S1352" s="51"/>
      <c r="T1352" s="51"/>
    </row>
    <row r="1353" spans="1:20" ht="31.5">
      <c r="A1353" s="63"/>
      <c r="B1353" s="72"/>
      <c r="C1353" s="61" t="s">
        <v>4390</v>
      </c>
      <c r="D1353" s="72" t="s">
        <v>4476</v>
      </c>
      <c r="E1353" s="63" t="s">
        <v>300</v>
      </c>
      <c r="F1353" s="86">
        <v>77</v>
      </c>
      <c r="G1353" s="64" t="str">
        <f t="shared" si="47"/>
        <v>K</v>
      </c>
      <c r="H1353" s="86">
        <v>349</v>
      </c>
      <c r="I1353" s="222">
        <v>73</v>
      </c>
      <c r="J1353" s="65">
        <v>3</v>
      </c>
      <c r="K1353" s="65">
        <v>12</v>
      </c>
      <c r="L1353" s="65" t="s">
        <v>274</v>
      </c>
      <c r="M1353" s="63" t="str">
        <f t="shared" si="50"/>
        <v>X</v>
      </c>
      <c r="N1353" s="63" t="s">
        <v>4477</v>
      </c>
      <c r="O1353" s="63" t="s">
        <v>1584</v>
      </c>
      <c r="P1353" s="65">
        <v>0</v>
      </c>
      <c r="Q1353" s="65"/>
      <c r="R1353" s="51"/>
      <c r="S1353" s="51"/>
      <c r="T1353" s="51"/>
    </row>
    <row r="1354" spans="1:20" ht="63">
      <c r="A1354" s="153"/>
      <c r="B1354" s="154"/>
      <c r="C1354" s="155" t="s">
        <v>4390</v>
      </c>
      <c r="D1354" s="154" t="s">
        <v>4478</v>
      </c>
      <c r="E1354" s="153" t="s">
        <v>265</v>
      </c>
      <c r="F1354" s="196">
        <v>92</v>
      </c>
      <c r="G1354" s="156" t="str">
        <f t="shared" si="47"/>
        <v>K</v>
      </c>
      <c r="H1354" s="196">
        <v>350</v>
      </c>
      <c r="I1354" s="223">
        <v>36</v>
      </c>
      <c r="J1354" s="158">
        <v>0</v>
      </c>
      <c r="K1354" s="158">
        <v>3</v>
      </c>
      <c r="L1354" s="153" t="s">
        <v>274</v>
      </c>
      <c r="M1354" s="153" t="str">
        <f t="shared" si="50"/>
        <v>X</v>
      </c>
      <c r="N1354" s="153" t="s">
        <v>4479</v>
      </c>
      <c r="O1354" s="153" t="s">
        <v>2414</v>
      </c>
      <c r="P1354" s="158">
        <v>0</v>
      </c>
      <c r="Q1354" s="153"/>
      <c r="R1354" s="51"/>
      <c r="S1354" s="51"/>
      <c r="T1354" s="51"/>
    </row>
    <row r="1355" spans="1:20" ht="63">
      <c r="A1355" s="63"/>
      <c r="B1355" s="72"/>
      <c r="C1355" s="61" t="s">
        <v>4390</v>
      </c>
      <c r="D1355" s="72" t="s">
        <v>4480</v>
      </c>
      <c r="E1355" s="63" t="s">
        <v>265</v>
      </c>
      <c r="F1355" s="86">
        <v>105</v>
      </c>
      <c r="G1355" s="64" t="str">
        <f t="shared" si="47"/>
        <v>K</v>
      </c>
      <c r="H1355" s="86">
        <v>429</v>
      </c>
      <c r="I1355" s="221">
        <v>103</v>
      </c>
      <c r="J1355" s="65">
        <v>0</v>
      </c>
      <c r="K1355" s="65">
        <v>3</v>
      </c>
      <c r="L1355" s="63" t="s">
        <v>266</v>
      </c>
      <c r="M1355" s="63" t="str">
        <f t="shared" si="50"/>
        <v>X</v>
      </c>
      <c r="N1355" s="63" t="s">
        <v>4481</v>
      </c>
      <c r="O1355" s="63" t="s">
        <v>4482</v>
      </c>
      <c r="P1355" s="65">
        <v>0</v>
      </c>
      <c r="Q1355" s="63"/>
      <c r="R1355" s="51"/>
      <c r="S1355" s="51"/>
      <c r="T1355" s="51"/>
    </row>
    <row r="1356" spans="1:20" ht="47.25">
      <c r="A1356" s="153"/>
      <c r="B1356" s="154"/>
      <c r="C1356" s="155" t="s">
        <v>4390</v>
      </c>
      <c r="D1356" s="154" t="s">
        <v>4483</v>
      </c>
      <c r="E1356" s="153" t="s">
        <v>270</v>
      </c>
      <c r="F1356" s="196">
        <v>143</v>
      </c>
      <c r="G1356" s="156" t="str">
        <f t="shared" si="47"/>
        <v>K</v>
      </c>
      <c r="H1356" s="196">
        <v>655</v>
      </c>
      <c r="I1356" s="223">
        <v>118</v>
      </c>
      <c r="J1356" s="158">
        <v>0</v>
      </c>
      <c r="K1356" s="158">
        <v>1</v>
      </c>
      <c r="L1356" s="153" t="s">
        <v>1618</v>
      </c>
      <c r="M1356" s="153" t="str">
        <f t="shared" si="50"/>
        <v>X</v>
      </c>
      <c r="N1356" s="153" t="s">
        <v>4484</v>
      </c>
      <c r="O1356" s="153" t="s">
        <v>1320</v>
      </c>
      <c r="P1356" s="158">
        <v>0</v>
      </c>
      <c r="Q1356" s="153"/>
      <c r="R1356" s="51"/>
      <c r="S1356" s="51"/>
      <c r="T1356" s="51"/>
    </row>
    <row r="1357" spans="1:20" ht="63">
      <c r="A1357" s="63"/>
      <c r="B1357" s="72"/>
      <c r="C1357" s="61" t="s">
        <v>4390</v>
      </c>
      <c r="D1357" s="72" t="s">
        <v>4485</v>
      </c>
      <c r="E1357" s="63" t="s">
        <v>270</v>
      </c>
      <c r="F1357" s="86">
        <v>177</v>
      </c>
      <c r="G1357" s="64" t="str">
        <f t="shared" si="47"/>
        <v>Đ</v>
      </c>
      <c r="H1357" s="86">
        <v>663</v>
      </c>
      <c r="I1357" s="222">
        <v>81</v>
      </c>
      <c r="J1357" s="65">
        <v>0</v>
      </c>
      <c r="K1357" s="65">
        <v>1</v>
      </c>
      <c r="L1357" s="63" t="s">
        <v>765</v>
      </c>
      <c r="M1357" s="63" t="str">
        <f t="shared" si="50"/>
        <v>X</v>
      </c>
      <c r="N1357" s="63" t="s">
        <v>4486</v>
      </c>
      <c r="O1357" s="63" t="s">
        <v>4487</v>
      </c>
      <c r="P1357" s="65">
        <v>0</v>
      </c>
      <c r="Q1357" s="63"/>
      <c r="R1357" s="51"/>
      <c r="S1357" s="51"/>
      <c r="T1357" s="51"/>
    </row>
    <row r="1358" spans="1:20" ht="78.75">
      <c r="A1358" s="153"/>
      <c r="B1358" s="154"/>
      <c r="C1358" s="155" t="s">
        <v>4390</v>
      </c>
      <c r="D1358" s="154" t="s">
        <v>4488</v>
      </c>
      <c r="E1358" s="153" t="s">
        <v>270</v>
      </c>
      <c r="F1358" s="196">
        <v>226</v>
      </c>
      <c r="G1358" s="156" t="str">
        <f t="shared" si="47"/>
        <v>Đ</v>
      </c>
      <c r="H1358" s="196">
        <v>964</v>
      </c>
      <c r="I1358" s="220">
        <v>134</v>
      </c>
      <c r="J1358" s="158">
        <v>2</v>
      </c>
      <c r="K1358" s="158">
        <v>2</v>
      </c>
      <c r="L1358" s="153" t="s">
        <v>555</v>
      </c>
      <c r="M1358" s="153" t="str">
        <f t="shared" si="50"/>
        <v>X</v>
      </c>
      <c r="N1358" s="153" t="s">
        <v>4489</v>
      </c>
      <c r="O1358" s="153" t="s">
        <v>4490</v>
      </c>
      <c r="P1358" s="158">
        <v>0</v>
      </c>
      <c r="Q1358" s="153"/>
      <c r="R1358" s="51"/>
      <c r="S1358" s="51"/>
      <c r="T1358" s="51"/>
    </row>
    <row r="1359" spans="1:20" ht="63">
      <c r="A1359" s="63"/>
      <c r="B1359" s="72"/>
      <c r="C1359" s="61" t="s">
        <v>4390</v>
      </c>
      <c r="D1359" s="72" t="s">
        <v>3439</v>
      </c>
      <c r="E1359" s="63" t="s">
        <v>270</v>
      </c>
      <c r="F1359" s="86">
        <v>127</v>
      </c>
      <c r="G1359" s="64" t="str">
        <f t="shared" si="47"/>
        <v>K</v>
      </c>
      <c r="H1359" s="86">
        <v>574</v>
      </c>
      <c r="I1359" s="221">
        <v>65</v>
      </c>
      <c r="J1359" s="65">
        <v>1</v>
      </c>
      <c r="K1359" s="65">
        <v>2</v>
      </c>
      <c r="L1359" s="63" t="s">
        <v>274</v>
      </c>
      <c r="M1359" s="63" t="str">
        <f t="shared" si="50"/>
        <v>X</v>
      </c>
      <c r="N1359" s="63" t="s">
        <v>4491</v>
      </c>
      <c r="O1359" s="63" t="s">
        <v>1320</v>
      </c>
      <c r="P1359" s="65">
        <v>0</v>
      </c>
      <c r="Q1359" s="63"/>
      <c r="R1359" s="51"/>
      <c r="S1359" s="51"/>
      <c r="T1359" s="51"/>
    </row>
    <row r="1360" spans="1:20" ht="47.25">
      <c r="A1360" s="153"/>
      <c r="B1360" s="154"/>
      <c r="C1360" s="155" t="s">
        <v>4390</v>
      </c>
      <c r="D1360" s="154" t="s">
        <v>4492</v>
      </c>
      <c r="E1360" s="153" t="s">
        <v>265</v>
      </c>
      <c r="F1360" s="196">
        <v>94</v>
      </c>
      <c r="G1360" s="156" t="str">
        <f t="shared" si="47"/>
        <v>K</v>
      </c>
      <c r="H1360" s="196">
        <v>423</v>
      </c>
      <c r="I1360" s="223">
        <v>70</v>
      </c>
      <c r="J1360" s="158">
        <v>0</v>
      </c>
      <c r="K1360" s="158">
        <v>2</v>
      </c>
      <c r="L1360" s="153" t="s">
        <v>279</v>
      </c>
      <c r="M1360" s="153" t="str">
        <f t="shared" si="50"/>
        <v>X</v>
      </c>
      <c r="N1360" s="153" t="s">
        <v>4493</v>
      </c>
      <c r="O1360" s="153" t="s">
        <v>1011</v>
      </c>
      <c r="P1360" s="158">
        <v>0</v>
      </c>
      <c r="Q1360" s="153"/>
      <c r="R1360" s="51"/>
      <c r="S1360" s="51"/>
      <c r="T1360" s="51"/>
    </row>
    <row r="1361" spans="1:20" ht="63">
      <c r="A1361" s="63"/>
      <c r="B1361" s="72"/>
      <c r="C1361" s="61" t="s">
        <v>4390</v>
      </c>
      <c r="D1361" s="72" t="s">
        <v>4494</v>
      </c>
      <c r="E1361" s="63" t="s">
        <v>270</v>
      </c>
      <c r="F1361" s="86">
        <v>147</v>
      </c>
      <c r="G1361" s="64" t="str">
        <f t="shared" si="47"/>
        <v>K</v>
      </c>
      <c r="H1361" s="86">
        <v>624</v>
      </c>
      <c r="I1361" s="221">
        <v>65</v>
      </c>
      <c r="J1361" s="65">
        <v>0</v>
      </c>
      <c r="K1361" s="65">
        <v>3</v>
      </c>
      <c r="L1361" s="63" t="s">
        <v>460</v>
      </c>
      <c r="M1361" s="63" t="str">
        <f t="shared" si="50"/>
        <v>X</v>
      </c>
      <c r="N1361" s="63" t="s">
        <v>4495</v>
      </c>
      <c r="O1361" s="63" t="s">
        <v>1108</v>
      </c>
      <c r="P1361" s="65">
        <v>0</v>
      </c>
      <c r="Q1361" s="63"/>
      <c r="R1361" s="51"/>
      <c r="S1361" s="51"/>
      <c r="T1361" s="51"/>
    </row>
    <row r="1362" spans="1:20" ht="47.25">
      <c r="A1362" s="153"/>
      <c r="B1362" s="154"/>
      <c r="C1362" s="155" t="s">
        <v>4390</v>
      </c>
      <c r="D1362" s="154" t="s">
        <v>2638</v>
      </c>
      <c r="E1362" s="153" t="s">
        <v>300</v>
      </c>
      <c r="F1362" s="196">
        <v>75</v>
      </c>
      <c r="G1362" s="156" t="str">
        <f t="shared" si="47"/>
        <v>K</v>
      </c>
      <c r="H1362" s="196">
        <v>324</v>
      </c>
      <c r="I1362" s="220">
        <v>7</v>
      </c>
      <c r="J1362" s="158">
        <v>1</v>
      </c>
      <c r="K1362" s="158">
        <v>2</v>
      </c>
      <c r="L1362" s="153" t="s">
        <v>434</v>
      </c>
      <c r="M1362" s="153" t="str">
        <f t="shared" si="50"/>
        <v>X</v>
      </c>
      <c r="N1362" s="153" t="s">
        <v>4496</v>
      </c>
      <c r="O1362" s="153" t="s">
        <v>1151</v>
      </c>
      <c r="P1362" s="158">
        <v>0</v>
      </c>
      <c r="Q1362" s="153"/>
      <c r="R1362" s="51"/>
      <c r="S1362" s="51"/>
      <c r="T1362" s="51"/>
    </row>
    <row r="1363" spans="1:20" ht="31.5">
      <c r="A1363" s="63"/>
      <c r="B1363" s="72"/>
      <c r="C1363" s="61" t="s">
        <v>4390</v>
      </c>
      <c r="D1363" s="72" t="s">
        <v>4497</v>
      </c>
      <c r="E1363" s="63" t="s">
        <v>270</v>
      </c>
      <c r="F1363" s="86">
        <v>139</v>
      </c>
      <c r="G1363" s="64" t="str">
        <f t="shared" si="47"/>
        <v>K</v>
      </c>
      <c r="H1363" s="86">
        <v>532</v>
      </c>
      <c r="I1363" s="221">
        <v>38</v>
      </c>
      <c r="J1363" s="65">
        <v>0</v>
      </c>
      <c r="K1363" s="65">
        <v>2</v>
      </c>
      <c r="L1363" s="63" t="s">
        <v>543</v>
      </c>
      <c r="M1363" s="63" t="str">
        <f t="shared" si="50"/>
        <v>X</v>
      </c>
      <c r="N1363" s="63" t="s">
        <v>4498</v>
      </c>
      <c r="O1363" s="63" t="s">
        <v>1320</v>
      </c>
      <c r="P1363" s="65">
        <v>0</v>
      </c>
      <c r="Q1363" s="63"/>
      <c r="R1363" s="51"/>
      <c r="S1363" s="51"/>
      <c r="T1363" s="51"/>
    </row>
    <row r="1364" spans="1:20" ht="63">
      <c r="A1364" s="153"/>
      <c r="B1364" s="154"/>
      <c r="C1364" s="155" t="s">
        <v>4390</v>
      </c>
      <c r="D1364" s="154" t="s">
        <v>3083</v>
      </c>
      <c r="E1364" s="153" t="s">
        <v>265</v>
      </c>
      <c r="F1364" s="196">
        <v>103</v>
      </c>
      <c r="G1364" s="156" t="str">
        <f t="shared" si="47"/>
        <v>K</v>
      </c>
      <c r="H1364" s="196">
        <v>488</v>
      </c>
      <c r="I1364" s="223">
        <v>27</v>
      </c>
      <c r="J1364" s="158">
        <v>0</v>
      </c>
      <c r="K1364" s="158">
        <v>4</v>
      </c>
      <c r="L1364" s="158" t="s">
        <v>274</v>
      </c>
      <c r="M1364" s="153" t="str">
        <f t="shared" si="50"/>
        <v>X</v>
      </c>
      <c r="N1364" s="153" t="s">
        <v>4499</v>
      </c>
      <c r="O1364" s="153" t="s">
        <v>4500</v>
      </c>
      <c r="P1364" s="158">
        <v>0</v>
      </c>
      <c r="Q1364" s="153"/>
      <c r="R1364" s="51"/>
      <c r="S1364" s="51"/>
      <c r="T1364" s="51"/>
    </row>
    <row r="1365" spans="1:20" ht="63">
      <c r="A1365" s="63"/>
      <c r="B1365" s="72"/>
      <c r="C1365" s="61" t="s">
        <v>4390</v>
      </c>
      <c r="D1365" s="72" t="s">
        <v>3269</v>
      </c>
      <c r="E1365" s="63" t="s">
        <v>270</v>
      </c>
      <c r="F1365" s="86">
        <v>109</v>
      </c>
      <c r="G1365" s="64" t="str">
        <f t="shared" si="47"/>
        <v>K</v>
      </c>
      <c r="H1365" s="86">
        <v>456</v>
      </c>
      <c r="I1365" s="222">
        <v>44</v>
      </c>
      <c r="J1365" s="65">
        <v>1</v>
      </c>
      <c r="K1365" s="65">
        <v>1</v>
      </c>
      <c r="L1365" s="63" t="s">
        <v>274</v>
      </c>
      <c r="M1365" s="63" t="str">
        <f t="shared" si="50"/>
        <v>X</v>
      </c>
      <c r="N1365" s="63" t="s">
        <v>4501</v>
      </c>
      <c r="O1365" s="63" t="s">
        <v>1108</v>
      </c>
      <c r="P1365" s="65">
        <v>0</v>
      </c>
      <c r="Q1365" s="63"/>
      <c r="R1365" s="51"/>
      <c r="S1365" s="51"/>
      <c r="T1365" s="51"/>
    </row>
    <row r="1366" spans="1:20" ht="63">
      <c r="A1366" s="153"/>
      <c r="B1366" s="154"/>
      <c r="C1366" s="155" t="s">
        <v>4390</v>
      </c>
      <c r="D1366" s="154" t="s">
        <v>1768</v>
      </c>
      <c r="E1366" s="153" t="s">
        <v>265</v>
      </c>
      <c r="F1366" s="196">
        <v>125</v>
      </c>
      <c r="G1366" s="156" t="str">
        <f t="shared" si="47"/>
        <v>K</v>
      </c>
      <c r="H1366" s="196">
        <v>560</v>
      </c>
      <c r="I1366" s="220">
        <v>40</v>
      </c>
      <c r="J1366" s="158">
        <v>0</v>
      </c>
      <c r="K1366" s="158">
        <v>3</v>
      </c>
      <c r="L1366" s="153" t="s">
        <v>274</v>
      </c>
      <c r="M1366" s="153" t="str">
        <f t="shared" si="50"/>
        <v>X</v>
      </c>
      <c r="N1366" s="153" t="s">
        <v>4502</v>
      </c>
      <c r="O1366" s="153" t="s">
        <v>1111</v>
      </c>
      <c r="P1366" s="158">
        <v>0</v>
      </c>
      <c r="Q1366" s="153"/>
      <c r="R1366" s="51"/>
      <c r="S1366" s="51"/>
      <c r="T1366" s="51"/>
    </row>
    <row r="1367" spans="1:20" ht="78.75">
      <c r="A1367" s="63"/>
      <c r="B1367" s="72"/>
      <c r="C1367" s="61" t="s">
        <v>4390</v>
      </c>
      <c r="D1367" s="72" t="s">
        <v>4503</v>
      </c>
      <c r="E1367" s="63" t="s">
        <v>265</v>
      </c>
      <c r="F1367" s="86">
        <v>104</v>
      </c>
      <c r="G1367" s="64" t="str">
        <f t="shared" si="47"/>
        <v>K</v>
      </c>
      <c r="H1367" s="86">
        <v>469</v>
      </c>
      <c r="I1367" s="221">
        <v>39</v>
      </c>
      <c r="J1367" s="65">
        <v>0</v>
      </c>
      <c r="K1367" s="65">
        <v>1</v>
      </c>
      <c r="L1367" s="63" t="s">
        <v>318</v>
      </c>
      <c r="M1367" s="63" t="str">
        <f t="shared" si="50"/>
        <v>X</v>
      </c>
      <c r="N1367" s="63" t="s">
        <v>4504</v>
      </c>
      <c r="O1367" s="63" t="s">
        <v>1119</v>
      </c>
      <c r="P1367" s="65">
        <v>0</v>
      </c>
      <c r="Q1367" s="63"/>
      <c r="R1367" s="51"/>
      <c r="S1367" s="51"/>
      <c r="T1367" s="51"/>
    </row>
    <row r="1368" spans="1:20" ht="31.5">
      <c r="A1368" s="153"/>
      <c r="B1368" s="154"/>
      <c r="C1368" s="155" t="s">
        <v>4390</v>
      </c>
      <c r="D1368" s="154" t="s">
        <v>4505</v>
      </c>
      <c r="E1368" s="153" t="s">
        <v>265</v>
      </c>
      <c r="F1368" s="196">
        <v>87</v>
      </c>
      <c r="G1368" s="156" t="str">
        <f t="shared" si="47"/>
        <v>K</v>
      </c>
      <c r="H1368" s="196">
        <v>378</v>
      </c>
      <c r="I1368" s="223">
        <v>58</v>
      </c>
      <c r="J1368" s="158">
        <v>1</v>
      </c>
      <c r="K1368" s="158">
        <v>3</v>
      </c>
      <c r="L1368" s="153" t="s">
        <v>266</v>
      </c>
      <c r="M1368" s="153" t="str">
        <f t="shared" si="50"/>
        <v>X</v>
      </c>
      <c r="N1368" s="153" t="s">
        <v>4506</v>
      </c>
      <c r="O1368" s="153" t="s">
        <v>1011</v>
      </c>
      <c r="P1368" s="158">
        <v>0</v>
      </c>
      <c r="Q1368" s="153"/>
      <c r="R1368" s="51"/>
      <c r="S1368" s="51"/>
      <c r="T1368" s="51"/>
    </row>
    <row r="1369" spans="1:20" ht="47.25">
      <c r="A1369" s="63"/>
      <c r="B1369" s="72"/>
      <c r="C1369" s="61" t="s">
        <v>4390</v>
      </c>
      <c r="D1369" s="72" t="s">
        <v>4507</v>
      </c>
      <c r="E1369" s="63" t="s">
        <v>270</v>
      </c>
      <c r="F1369" s="86">
        <v>157</v>
      </c>
      <c r="G1369" s="64" t="str">
        <f t="shared" si="47"/>
        <v>Đ</v>
      </c>
      <c r="H1369" s="86">
        <v>650</v>
      </c>
      <c r="I1369" s="221">
        <v>94</v>
      </c>
      <c r="J1369" s="65">
        <v>3</v>
      </c>
      <c r="K1369" s="65">
        <v>1</v>
      </c>
      <c r="L1369" s="63" t="s">
        <v>543</v>
      </c>
      <c r="M1369" s="63" t="str">
        <f t="shared" si="50"/>
        <v>X</v>
      </c>
      <c r="N1369" s="63" t="s">
        <v>4508</v>
      </c>
      <c r="O1369" s="63" t="s">
        <v>1011</v>
      </c>
      <c r="P1369" s="65">
        <v>0</v>
      </c>
      <c r="Q1369" s="63"/>
      <c r="R1369" s="51"/>
      <c r="S1369" s="51"/>
      <c r="T1369" s="51"/>
    </row>
    <row r="1370" spans="1:20" ht="47.25">
      <c r="A1370" s="153"/>
      <c r="B1370" s="154"/>
      <c r="C1370" s="155" t="s">
        <v>4390</v>
      </c>
      <c r="D1370" s="154" t="s">
        <v>4509</v>
      </c>
      <c r="E1370" s="153" t="s">
        <v>270</v>
      </c>
      <c r="F1370" s="196">
        <v>154</v>
      </c>
      <c r="G1370" s="156" t="str">
        <f t="shared" si="47"/>
        <v>Đ</v>
      </c>
      <c r="H1370" s="196">
        <v>702</v>
      </c>
      <c r="I1370" s="220">
        <v>116</v>
      </c>
      <c r="J1370" s="158">
        <v>4</v>
      </c>
      <c r="K1370" s="158">
        <v>3</v>
      </c>
      <c r="L1370" s="153" t="s">
        <v>274</v>
      </c>
      <c r="M1370" s="153" t="str">
        <f t="shared" si="50"/>
        <v>X</v>
      </c>
      <c r="N1370" s="153" t="s">
        <v>4510</v>
      </c>
      <c r="O1370" s="153" t="s">
        <v>1011</v>
      </c>
      <c r="P1370" s="158">
        <v>0</v>
      </c>
      <c r="Q1370" s="153"/>
      <c r="R1370" s="51"/>
      <c r="S1370" s="51"/>
      <c r="T1370" s="51"/>
    </row>
    <row r="1371" spans="1:20" ht="63">
      <c r="A1371" s="63"/>
      <c r="B1371" s="72"/>
      <c r="C1371" s="61" t="s">
        <v>4390</v>
      </c>
      <c r="D1371" s="72" t="s">
        <v>4511</v>
      </c>
      <c r="E1371" s="63" t="s">
        <v>270</v>
      </c>
      <c r="F1371" s="86">
        <v>154</v>
      </c>
      <c r="G1371" s="64" t="str">
        <f t="shared" si="47"/>
        <v>Đ</v>
      </c>
      <c r="H1371" s="86">
        <v>615</v>
      </c>
      <c r="I1371" s="222">
        <v>144</v>
      </c>
      <c r="J1371" s="65">
        <v>4</v>
      </c>
      <c r="K1371" s="65">
        <v>12</v>
      </c>
      <c r="L1371" s="63" t="s">
        <v>301</v>
      </c>
      <c r="M1371" s="63" t="str">
        <f t="shared" si="50"/>
        <v>X</v>
      </c>
      <c r="N1371" s="63" t="s">
        <v>4512</v>
      </c>
      <c r="O1371" s="63" t="s">
        <v>4513</v>
      </c>
      <c r="P1371" s="65">
        <v>0</v>
      </c>
      <c r="Q1371" s="63"/>
      <c r="R1371" s="51"/>
      <c r="S1371" s="51"/>
      <c r="T1371" s="51"/>
    </row>
    <row r="1372" spans="1:20" ht="94.5">
      <c r="A1372" s="153"/>
      <c r="B1372" s="154"/>
      <c r="C1372" s="155" t="s">
        <v>4390</v>
      </c>
      <c r="D1372" s="154" t="s">
        <v>4514</v>
      </c>
      <c r="E1372" s="153" t="s">
        <v>270</v>
      </c>
      <c r="F1372" s="196">
        <v>182</v>
      </c>
      <c r="G1372" s="156" t="str">
        <f t="shared" si="47"/>
        <v>Đ</v>
      </c>
      <c r="H1372" s="196">
        <v>802</v>
      </c>
      <c r="I1372" s="220">
        <v>83</v>
      </c>
      <c r="J1372" s="158">
        <v>0</v>
      </c>
      <c r="K1372" s="158">
        <v>1</v>
      </c>
      <c r="L1372" s="153" t="s">
        <v>274</v>
      </c>
      <c r="M1372" s="153" t="str">
        <f t="shared" si="50"/>
        <v>X</v>
      </c>
      <c r="N1372" s="153" t="s">
        <v>4515</v>
      </c>
      <c r="O1372" s="153" t="s">
        <v>4516</v>
      </c>
      <c r="P1372" s="158">
        <v>0</v>
      </c>
      <c r="Q1372" s="153"/>
      <c r="R1372" s="51"/>
      <c r="S1372" s="51"/>
      <c r="T1372" s="51"/>
    </row>
    <row r="1373" spans="1:20" ht="47.25">
      <c r="A1373" s="63"/>
      <c r="B1373" s="72"/>
      <c r="C1373" s="61" t="s">
        <v>4390</v>
      </c>
      <c r="D1373" s="72" t="s">
        <v>4517</v>
      </c>
      <c r="E1373" s="63" t="s">
        <v>265</v>
      </c>
      <c r="F1373" s="86">
        <v>113</v>
      </c>
      <c r="G1373" s="64" t="str">
        <f t="shared" si="47"/>
        <v>K</v>
      </c>
      <c r="H1373" s="86">
        <v>474</v>
      </c>
      <c r="I1373" s="222">
        <v>56</v>
      </c>
      <c r="J1373" s="65">
        <v>1</v>
      </c>
      <c r="K1373" s="65">
        <v>0</v>
      </c>
      <c r="L1373" s="63" t="s">
        <v>274</v>
      </c>
      <c r="M1373" s="63" t="str">
        <f t="shared" si="50"/>
        <v>X</v>
      </c>
      <c r="N1373" s="63" t="s">
        <v>4518</v>
      </c>
      <c r="O1373" s="63" t="s">
        <v>4519</v>
      </c>
      <c r="P1373" s="65">
        <v>0</v>
      </c>
      <c r="Q1373" s="63"/>
      <c r="R1373" s="51"/>
      <c r="S1373" s="51"/>
      <c r="T1373" s="51"/>
    </row>
    <row r="1374" spans="1:20" ht="47.25">
      <c r="A1374" s="153"/>
      <c r="B1374" s="154"/>
      <c r="C1374" s="155" t="s">
        <v>4390</v>
      </c>
      <c r="D1374" s="154" t="s">
        <v>4520</v>
      </c>
      <c r="E1374" s="153" t="s">
        <v>265</v>
      </c>
      <c r="F1374" s="196">
        <v>83</v>
      </c>
      <c r="G1374" s="156" t="str">
        <f t="shared" si="47"/>
        <v>K</v>
      </c>
      <c r="H1374" s="196">
        <v>326</v>
      </c>
      <c r="I1374" s="220">
        <v>34</v>
      </c>
      <c r="J1374" s="158">
        <v>0</v>
      </c>
      <c r="K1374" s="158">
        <v>0</v>
      </c>
      <c r="L1374" s="153" t="s">
        <v>274</v>
      </c>
      <c r="M1374" s="153" t="str">
        <f t="shared" si="50"/>
        <v>X</v>
      </c>
      <c r="N1374" s="153" t="s">
        <v>4521</v>
      </c>
      <c r="O1374" s="153" t="s">
        <v>4522</v>
      </c>
      <c r="P1374" s="158">
        <v>0</v>
      </c>
      <c r="Q1374" s="153"/>
      <c r="R1374" s="51"/>
      <c r="S1374" s="51"/>
      <c r="T1374" s="51"/>
    </row>
    <row r="1375" spans="1:20" ht="63">
      <c r="A1375" s="63"/>
      <c r="B1375" s="72"/>
      <c r="C1375" s="61" t="s">
        <v>4390</v>
      </c>
      <c r="D1375" s="72" t="s">
        <v>2618</v>
      </c>
      <c r="E1375" s="63" t="s">
        <v>270</v>
      </c>
      <c r="F1375" s="86">
        <v>155</v>
      </c>
      <c r="G1375" s="64" t="str">
        <f t="shared" si="47"/>
        <v>Đ</v>
      </c>
      <c r="H1375" s="86">
        <v>688</v>
      </c>
      <c r="I1375" s="221">
        <v>138</v>
      </c>
      <c r="J1375" s="65">
        <v>4</v>
      </c>
      <c r="K1375" s="65">
        <v>1</v>
      </c>
      <c r="L1375" s="63" t="s">
        <v>765</v>
      </c>
      <c r="M1375" s="63" t="str">
        <f t="shared" si="50"/>
        <v>X</v>
      </c>
      <c r="N1375" s="63" t="s">
        <v>4523</v>
      </c>
      <c r="O1375" s="63" t="s">
        <v>4524</v>
      </c>
      <c r="P1375" s="65">
        <v>0</v>
      </c>
      <c r="Q1375" s="63"/>
      <c r="R1375" s="51"/>
      <c r="S1375" s="51"/>
      <c r="T1375" s="51"/>
    </row>
    <row r="1376" spans="1:20" ht="63">
      <c r="A1376" s="153"/>
      <c r="B1376" s="154"/>
      <c r="C1376" s="155" t="s">
        <v>4390</v>
      </c>
      <c r="D1376" s="154" t="s">
        <v>2732</v>
      </c>
      <c r="E1376" s="153" t="s">
        <v>265</v>
      </c>
      <c r="F1376" s="196">
        <v>112</v>
      </c>
      <c r="G1376" s="156" t="str">
        <f t="shared" si="47"/>
        <v>K</v>
      </c>
      <c r="H1376" s="196">
        <v>470</v>
      </c>
      <c r="I1376" s="220">
        <v>72</v>
      </c>
      <c r="J1376" s="158">
        <v>1</v>
      </c>
      <c r="K1376" s="158">
        <v>5</v>
      </c>
      <c r="L1376" s="153" t="s">
        <v>301</v>
      </c>
      <c r="M1376" s="153" t="str">
        <f t="shared" si="50"/>
        <v>X</v>
      </c>
      <c r="N1376" s="153" t="s">
        <v>4525</v>
      </c>
      <c r="O1376" s="153" t="s">
        <v>4526</v>
      </c>
      <c r="P1376" s="158">
        <v>0</v>
      </c>
      <c r="Q1376" s="153"/>
      <c r="R1376" s="51"/>
      <c r="S1376" s="51"/>
      <c r="T1376" s="51"/>
    </row>
    <row r="1377" spans="1:20" ht="31.5">
      <c r="A1377" s="63"/>
      <c r="B1377" s="72"/>
      <c r="C1377" s="61" t="s">
        <v>4390</v>
      </c>
      <c r="D1377" s="72" t="s">
        <v>4527</v>
      </c>
      <c r="E1377" s="63" t="s">
        <v>270</v>
      </c>
      <c r="F1377" s="86">
        <v>120</v>
      </c>
      <c r="G1377" s="64" t="str">
        <f t="shared" si="47"/>
        <v>K</v>
      </c>
      <c r="H1377" s="86">
        <v>564</v>
      </c>
      <c r="I1377" s="222">
        <v>121</v>
      </c>
      <c r="J1377" s="65">
        <v>0</v>
      </c>
      <c r="K1377" s="65">
        <v>3</v>
      </c>
      <c r="L1377" s="63" t="s">
        <v>274</v>
      </c>
      <c r="M1377" s="63" t="str">
        <f t="shared" si="50"/>
        <v>X</v>
      </c>
      <c r="N1377" s="63" t="s">
        <v>4528</v>
      </c>
      <c r="O1377" s="63" t="s">
        <v>2433</v>
      </c>
      <c r="P1377" s="65">
        <v>0</v>
      </c>
      <c r="Q1377" s="63"/>
      <c r="R1377" s="51"/>
      <c r="S1377" s="51"/>
      <c r="T1377" s="51"/>
    </row>
    <row r="1378" spans="1:20" ht="31.5">
      <c r="A1378" s="153"/>
      <c r="B1378" s="154"/>
      <c r="C1378" s="155" t="s">
        <v>4390</v>
      </c>
      <c r="D1378" s="154" t="s">
        <v>2664</v>
      </c>
      <c r="E1378" s="153" t="s">
        <v>265</v>
      </c>
      <c r="F1378" s="196">
        <v>81</v>
      </c>
      <c r="G1378" s="156" t="str">
        <f t="shared" si="47"/>
        <v>K</v>
      </c>
      <c r="H1378" s="196">
        <v>356</v>
      </c>
      <c r="I1378" s="220">
        <v>81</v>
      </c>
      <c r="J1378" s="158">
        <v>1</v>
      </c>
      <c r="K1378" s="158">
        <v>0</v>
      </c>
      <c r="L1378" s="153" t="s">
        <v>274</v>
      </c>
      <c r="M1378" s="153" t="str">
        <f t="shared" si="50"/>
        <v>X</v>
      </c>
      <c r="N1378" s="153" t="s">
        <v>4529</v>
      </c>
      <c r="O1378" s="153" t="s">
        <v>985</v>
      </c>
      <c r="P1378" s="158">
        <v>0</v>
      </c>
      <c r="Q1378" s="153"/>
      <c r="R1378" s="51"/>
      <c r="S1378" s="51"/>
      <c r="T1378" s="51"/>
    </row>
    <row r="1379" spans="1:20" ht="31.5">
      <c r="A1379" s="63"/>
      <c r="B1379" s="72"/>
      <c r="C1379" s="61" t="s">
        <v>4390</v>
      </c>
      <c r="D1379" s="72" t="s">
        <v>4530</v>
      </c>
      <c r="E1379" s="63" t="s">
        <v>265</v>
      </c>
      <c r="F1379" s="86">
        <v>81</v>
      </c>
      <c r="G1379" s="64" t="str">
        <f t="shared" si="47"/>
        <v>K</v>
      </c>
      <c r="H1379" s="86">
        <v>349</v>
      </c>
      <c r="I1379" s="221">
        <v>81</v>
      </c>
      <c r="J1379" s="65">
        <v>2</v>
      </c>
      <c r="K1379" s="65">
        <v>3</v>
      </c>
      <c r="L1379" s="63" t="s">
        <v>318</v>
      </c>
      <c r="M1379" s="63" t="str">
        <f t="shared" si="50"/>
        <v>X</v>
      </c>
      <c r="N1379" s="63" t="s">
        <v>4531</v>
      </c>
      <c r="O1379" s="63" t="s">
        <v>1166</v>
      </c>
      <c r="P1379" s="65">
        <v>0</v>
      </c>
      <c r="Q1379" s="63"/>
      <c r="R1379" s="51"/>
      <c r="S1379" s="51"/>
      <c r="T1379" s="51"/>
    </row>
    <row r="1380" spans="1:20" ht="47.25">
      <c r="A1380" s="153"/>
      <c r="B1380" s="154"/>
      <c r="C1380" s="155" t="s">
        <v>4390</v>
      </c>
      <c r="D1380" s="154" t="s">
        <v>4532</v>
      </c>
      <c r="E1380" s="153" t="s">
        <v>265</v>
      </c>
      <c r="F1380" s="196">
        <v>137</v>
      </c>
      <c r="G1380" s="156" t="str">
        <f t="shared" si="47"/>
        <v>K</v>
      </c>
      <c r="H1380" s="196">
        <v>590</v>
      </c>
      <c r="I1380" s="220">
        <v>133</v>
      </c>
      <c r="J1380" s="158">
        <v>1</v>
      </c>
      <c r="K1380" s="158">
        <v>5</v>
      </c>
      <c r="L1380" s="153" t="s">
        <v>301</v>
      </c>
      <c r="M1380" s="153" t="str">
        <f t="shared" si="50"/>
        <v>X</v>
      </c>
      <c r="N1380" s="153" t="s">
        <v>4533</v>
      </c>
      <c r="O1380" s="153" t="s">
        <v>1580</v>
      </c>
      <c r="P1380" s="158">
        <v>0</v>
      </c>
      <c r="Q1380" s="153"/>
      <c r="R1380" s="51"/>
      <c r="S1380" s="51"/>
      <c r="T1380" s="51"/>
    </row>
    <row r="1381" spans="1:20" ht="47.25">
      <c r="A1381" s="63"/>
      <c r="B1381" s="72"/>
      <c r="C1381" s="61" t="s">
        <v>4390</v>
      </c>
      <c r="D1381" s="72" t="s">
        <v>4534</v>
      </c>
      <c r="E1381" s="63" t="s">
        <v>270</v>
      </c>
      <c r="F1381" s="86">
        <v>147</v>
      </c>
      <c r="G1381" s="64" t="str">
        <f t="shared" si="47"/>
        <v>K</v>
      </c>
      <c r="H1381" s="86">
        <v>617</v>
      </c>
      <c r="I1381" s="222">
        <v>122</v>
      </c>
      <c r="J1381" s="65">
        <v>0</v>
      </c>
      <c r="K1381" s="65">
        <v>2</v>
      </c>
      <c r="L1381" s="63" t="s">
        <v>765</v>
      </c>
      <c r="M1381" s="63" t="str">
        <f t="shared" si="50"/>
        <v>X</v>
      </c>
      <c r="N1381" s="63" t="s">
        <v>4535</v>
      </c>
      <c r="O1381" s="63" t="s">
        <v>1108</v>
      </c>
      <c r="P1381" s="65">
        <v>0</v>
      </c>
      <c r="Q1381" s="63"/>
      <c r="R1381" s="51"/>
      <c r="S1381" s="51"/>
      <c r="T1381" s="51"/>
    </row>
    <row r="1382" spans="1:20" ht="63">
      <c r="A1382" s="153"/>
      <c r="B1382" s="154"/>
      <c r="C1382" s="155" t="s">
        <v>4390</v>
      </c>
      <c r="D1382" s="154" t="s">
        <v>4536</v>
      </c>
      <c r="E1382" s="153" t="s">
        <v>265</v>
      </c>
      <c r="F1382" s="196">
        <v>94</v>
      </c>
      <c r="G1382" s="156" t="str">
        <f t="shared" si="47"/>
        <v>K</v>
      </c>
      <c r="H1382" s="196">
        <v>409</v>
      </c>
      <c r="I1382" s="223">
        <v>60</v>
      </c>
      <c r="J1382" s="158">
        <v>2</v>
      </c>
      <c r="K1382" s="158">
        <v>1</v>
      </c>
      <c r="L1382" s="158" t="s">
        <v>351</v>
      </c>
      <c r="M1382" s="153" t="str">
        <f t="shared" si="50"/>
        <v>X</v>
      </c>
      <c r="N1382" s="153" t="s">
        <v>4537</v>
      </c>
      <c r="O1382" s="153" t="s">
        <v>1166</v>
      </c>
      <c r="P1382" s="158">
        <v>0</v>
      </c>
      <c r="Q1382" s="153"/>
      <c r="R1382" s="51"/>
      <c r="S1382" s="51"/>
      <c r="T1382" s="51"/>
    </row>
    <row r="1383" spans="1:20" ht="47.25">
      <c r="A1383" s="63"/>
      <c r="B1383" s="72"/>
      <c r="C1383" s="61" t="s">
        <v>4390</v>
      </c>
      <c r="D1383" s="72" t="s">
        <v>4538</v>
      </c>
      <c r="E1383" s="63" t="s">
        <v>270</v>
      </c>
      <c r="F1383" s="86">
        <v>148</v>
      </c>
      <c r="G1383" s="64" t="str">
        <f t="shared" si="47"/>
        <v>K</v>
      </c>
      <c r="H1383" s="86">
        <v>615</v>
      </c>
      <c r="I1383" s="222">
        <v>63</v>
      </c>
      <c r="J1383" s="65">
        <v>2</v>
      </c>
      <c r="K1383" s="65">
        <v>1</v>
      </c>
      <c r="L1383" s="63" t="s">
        <v>274</v>
      </c>
      <c r="M1383" s="63" t="str">
        <f t="shared" si="50"/>
        <v>X</v>
      </c>
      <c r="N1383" s="63" t="s">
        <v>4539</v>
      </c>
      <c r="O1383" s="63" t="s">
        <v>4540</v>
      </c>
      <c r="P1383" s="65">
        <v>0</v>
      </c>
      <c r="Q1383" s="63"/>
      <c r="R1383" s="51"/>
      <c r="S1383" s="51"/>
      <c r="T1383" s="51"/>
    </row>
    <row r="1384" spans="1:20" ht="31.5">
      <c r="A1384" s="153"/>
      <c r="B1384" s="154"/>
      <c r="C1384" s="155" t="s">
        <v>4390</v>
      </c>
      <c r="D1384" s="154" t="s">
        <v>4541</v>
      </c>
      <c r="E1384" s="153" t="s">
        <v>270</v>
      </c>
      <c r="F1384" s="196">
        <v>143</v>
      </c>
      <c r="G1384" s="156" t="str">
        <f t="shared" si="47"/>
        <v>K</v>
      </c>
      <c r="H1384" s="196">
        <v>632</v>
      </c>
      <c r="I1384" s="220">
        <v>137</v>
      </c>
      <c r="J1384" s="158">
        <v>4</v>
      </c>
      <c r="K1384" s="158">
        <v>3</v>
      </c>
      <c r="L1384" s="153" t="s">
        <v>301</v>
      </c>
      <c r="M1384" s="153" t="str">
        <f t="shared" si="50"/>
        <v>X</v>
      </c>
      <c r="N1384" s="153" t="s">
        <v>4542</v>
      </c>
      <c r="O1384" s="153" t="s">
        <v>4543</v>
      </c>
      <c r="P1384" s="158">
        <v>0</v>
      </c>
      <c r="Q1384" s="153"/>
      <c r="R1384" s="51"/>
      <c r="S1384" s="51"/>
      <c r="T1384" s="51"/>
    </row>
    <row r="1385" spans="1:20" ht="31.5">
      <c r="A1385" s="63"/>
      <c r="B1385" s="72"/>
      <c r="C1385" s="61" t="s">
        <v>4390</v>
      </c>
      <c r="D1385" s="72" t="s">
        <v>4544</v>
      </c>
      <c r="E1385" s="63" t="s">
        <v>270</v>
      </c>
      <c r="F1385" s="86">
        <v>123</v>
      </c>
      <c r="G1385" s="64" t="str">
        <f t="shared" si="47"/>
        <v>K</v>
      </c>
      <c r="H1385" s="86">
        <v>500</v>
      </c>
      <c r="I1385" s="221">
        <v>4</v>
      </c>
      <c r="J1385" s="65">
        <v>3</v>
      </c>
      <c r="K1385" s="65">
        <v>2</v>
      </c>
      <c r="L1385" s="63" t="s">
        <v>274</v>
      </c>
      <c r="M1385" s="63" t="str">
        <f t="shared" si="50"/>
        <v>X</v>
      </c>
      <c r="N1385" s="63" t="s">
        <v>4545</v>
      </c>
      <c r="O1385" s="63" t="s">
        <v>985</v>
      </c>
      <c r="P1385" s="65">
        <v>0</v>
      </c>
      <c r="Q1385" s="63"/>
      <c r="R1385" s="51"/>
      <c r="S1385" s="51"/>
      <c r="T1385" s="51"/>
    </row>
    <row r="1386" spans="1:20" ht="31.5">
      <c r="A1386" s="153"/>
      <c r="B1386" s="154"/>
      <c r="C1386" s="155" t="s">
        <v>4390</v>
      </c>
      <c r="D1386" s="154" t="s">
        <v>4546</v>
      </c>
      <c r="E1386" s="153" t="s">
        <v>265</v>
      </c>
      <c r="F1386" s="225">
        <v>77</v>
      </c>
      <c r="G1386" s="156" t="str">
        <f t="shared" si="47"/>
        <v>K</v>
      </c>
      <c r="H1386" s="226">
        <v>296</v>
      </c>
      <c r="I1386" s="220">
        <v>6</v>
      </c>
      <c r="J1386" s="158">
        <v>1</v>
      </c>
      <c r="K1386" s="158">
        <v>5</v>
      </c>
      <c r="L1386" s="153" t="s">
        <v>311</v>
      </c>
      <c r="M1386" s="153" t="str">
        <f t="shared" si="50"/>
        <v>X</v>
      </c>
      <c r="N1386" s="153" t="s">
        <v>4547</v>
      </c>
      <c r="O1386" s="153" t="s">
        <v>4548</v>
      </c>
      <c r="P1386" s="158">
        <v>0</v>
      </c>
      <c r="Q1386" s="153"/>
      <c r="R1386" s="51"/>
      <c r="S1386" s="51"/>
      <c r="T1386" s="51"/>
    </row>
    <row r="1387" spans="1:20" ht="31.5">
      <c r="A1387" s="63"/>
      <c r="B1387" s="72"/>
      <c r="C1387" s="61" t="s">
        <v>4390</v>
      </c>
      <c r="D1387" s="72" t="s">
        <v>4549</v>
      </c>
      <c r="E1387" s="63" t="s">
        <v>270</v>
      </c>
      <c r="F1387" s="86">
        <v>185</v>
      </c>
      <c r="G1387" s="64" t="str">
        <f t="shared" si="47"/>
        <v>Đ</v>
      </c>
      <c r="H1387" s="86">
        <v>686</v>
      </c>
      <c r="I1387" s="221">
        <v>2</v>
      </c>
      <c r="J1387" s="65">
        <v>4</v>
      </c>
      <c r="K1387" s="65">
        <v>9</v>
      </c>
      <c r="L1387" s="63" t="s">
        <v>274</v>
      </c>
      <c r="M1387" s="63" t="str">
        <f t="shared" si="50"/>
        <v>X</v>
      </c>
      <c r="N1387" s="63" t="s">
        <v>4550</v>
      </c>
      <c r="O1387" s="63" t="s">
        <v>4551</v>
      </c>
      <c r="P1387" s="65">
        <v>0</v>
      </c>
      <c r="Q1387" s="63"/>
      <c r="R1387" s="51"/>
      <c r="S1387" s="51"/>
      <c r="T1387" s="51"/>
    </row>
    <row r="1388" spans="1:20" ht="94.5">
      <c r="A1388" s="162">
        <f t="shared" ref="A1388:A1397" si="52">IF(LEN(B1388)=0,"",SUBTOTAL(3,$B$3:B1388))</f>
        <v>43</v>
      </c>
      <c r="B1388" s="163" t="s">
        <v>4552</v>
      </c>
      <c r="C1388" s="155" t="s">
        <v>4552</v>
      </c>
      <c r="D1388" s="154" t="s">
        <v>3478</v>
      </c>
      <c r="E1388" s="153" t="s">
        <v>270</v>
      </c>
      <c r="F1388" s="160">
        <v>179</v>
      </c>
      <c r="G1388" s="156" t="str">
        <f t="shared" si="47"/>
        <v>Đ</v>
      </c>
      <c r="H1388" s="160">
        <v>668</v>
      </c>
      <c r="I1388" s="153">
        <v>114</v>
      </c>
      <c r="J1388" s="153">
        <v>1</v>
      </c>
      <c r="K1388" s="153">
        <v>3</v>
      </c>
      <c r="L1388" s="153" t="s">
        <v>460</v>
      </c>
      <c r="M1388" s="153" t="str">
        <f t="shared" si="50"/>
        <v>X</v>
      </c>
      <c r="N1388" s="153" t="s">
        <v>4553</v>
      </c>
      <c r="O1388" s="153" t="s">
        <v>3214</v>
      </c>
      <c r="P1388" s="153">
        <v>0</v>
      </c>
      <c r="Q1388" s="153"/>
      <c r="R1388" s="51"/>
      <c r="S1388" s="51"/>
      <c r="T1388" s="51"/>
    </row>
    <row r="1389" spans="1:20" ht="78.75">
      <c r="A1389" s="63" t="str">
        <f t="shared" si="52"/>
        <v/>
      </c>
      <c r="B1389" s="72"/>
      <c r="C1389" s="61" t="s">
        <v>4552</v>
      </c>
      <c r="D1389" s="72" t="s">
        <v>4554</v>
      </c>
      <c r="E1389" s="63" t="s">
        <v>270</v>
      </c>
      <c r="F1389" s="73">
        <v>175</v>
      </c>
      <c r="G1389" s="64" t="str">
        <f t="shared" si="47"/>
        <v>Đ</v>
      </c>
      <c r="H1389" s="73">
        <v>679</v>
      </c>
      <c r="I1389" s="63">
        <v>140</v>
      </c>
      <c r="J1389" s="63">
        <v>2</v>
      </c>
      <c r="K1389" s="63">
        <v>4</v>
      </c>
      <c r="L1389" s="63" t="s">
        <v>460</v>
      </c>
      <c r="M1389" s="63" t="str">
        <f t="shared" si="50"/>
        <v>X</v>
      </c>
      <c r="N1389" s="63" t="s">
        <v>4555</v>
      </c>
      <c r="O1389" s="63" t="s">
        <v>3214</v>
      </c>
      <c r="P1389" s="63">
        <v>0</v>
      </c>
      <c r="Q1389" s="63"/>
      <c r="R1389" s="51"/>
      <c r="S1389" s="51"/>
      <c r="T1389" s="51"/>
    </row>
    <row r="1390" spans="1:20" ht="78.75">
      <c r="A1390" s="153" t="str">
        <f t="shared" si="52"/>
        <v/>
      </c>
      <c r="B1390" s="154"/>
      <c r="C1390" s="155" t="s">
        <v>4552</v>
      </c>
      <c r="D1390" s="154" t="s">
        <v>4556</v>
      </c>
      <c r="E1390" s="153" t="s">
        <v>270</v>
      </c>
      <c r="F1390" s="160">
        <v>134</v>
      </c>
      <c r="G1390" s="156" t="str">
        <f t="shared" si="47"/>
        <v>K</v>
      </c>
      <c r="H1390" s="160">
        <v>551</v>
      </c>
      <c r="I1390" s="153">
        <v>122</v>
      </c>
      <c r="J1390" s="153">
        <v>4</v>
      </c>
      <c r="K1390" s="153">
        <v>4</v>
      </c>
      <c r="L1390" s="153" t="s">
        <v>460</v>
      </c>
      <c r="M1390" s="153" t="str">
        <f t="shared" si="50"/>
        <v>X</v>
      </c>
      <c r="N1390" s="153" t="s">
        <v>4557</v>
      </c>
      <c r="O1390" s="153" t="s">
        <v>332</v>
      </c>
      <c r="P1390" s="153">
        <v>0</v>
      </c>
      <c r="Q1390" s="153"/>
      <c r="R1390" s="51"/>
      <c r="S1390" s="51"/>
      <c r="T1390" s="51"/>
    </row>
    <row r="1391" spans="1:20" ht="78.75">
      <c r="A1391" s="63" t="str">
        <f t="shared" si="52"/>
        <v/>
      </c>
      <c r="B1391" s="72"/>
      <c r="C1391" s="61" t="s">
        <v>4552</v>
      </c>
      <c r="D1391" s="72" t="s">
        <v>4558</v>
      </c>
      <c r="E1391" s="63" t="s">
        <v>270</v>
      </c>
      <c r="F1391" s="73">
        <v>178</v>
      </c>
      <c r="G1391" s="64" t="str">
        <f t="shared" si="47"/>
        <v>Đ</v>
      </c>
      <c r="H1391" s="73">
        <v>675</v>
      </c>
      <c r="I1391" s="63">
        <v>96</v>
      </c>
      <c r="J1391" s="63">
        <v>1</v>
      </c>
      <c r="K1391" s="63">
        <v>6</v>
      </c>
      <c r="L1391" s="63" t="s">
        <v>460</v>
      </c>
      <c r="M1391" s="63" t="str">
        <f t="shared" si="50"/>
        <v>X</v>
      </c>
      <c r="N1391" s="63" t="s">
        <v>4559</v>
      </c>
      <c r="O1391" s="63" t="s">
        <v>400</v>
      </c>
      <c r="P1391" s="63">
        <v>0</v>
      </c>
      <c r="Q1391" s="63"/>
      <c r="R1391" s="51"/>
      <c r="S1391" s="51"/>
      <c r="T1391" s="51"/>
    </row>
    <row r="1392" spans="1:20" ht="78.75">
      <c r="A1392" s="153" t="str">
        <f t="shared" si="52"/>
        <v/>
      </c>
      <c r="B1392" s="154"/>
      <c r="C1392" s="155" t="s">
        <v>4552</v>
      </c>
      <c r="D1392" s="154" t="s">
        <v>4560</v>
      </c>
      <c r="E1392" s="153" t="s">
        <v>270</v>
      </c>
      <c r="F1392" s="160">
        <v>142</v>
      </c>
      <c r="G1392" s="156" t="str">
        <f t="shared" si="47"/>
        <v>K</v>
      </c>
      <c r="H1392" s="160">
        <v>608</v>
      </c>
      <c r="I1392" s="153">
        <v>68</v>
      </c>
      <c r="J1392" s="153">
        <v>4</v>
      </c>
      <c r="K1392" s="153">
        <v>5</v>
      </c>
      <c r="L1392" s="153" t="s">
        <v>266</v>
      </c>
      <c r="M1392" s="153" t="str">
        <f t="shared" si="50"/>
        <v>X</v>
      </c>
      <c r="N1392" s="153" t="s">
        <v>4561</v>
      </c>
      <c r="O1392" s="153" t="s">
        <v>503</v>
      </c>
      <c r="P1392" s="153">
        <v>0</v>
      </c>
      <c r="Q1392" s="153"/>
      <c r="R1392" s="51"/>
      <c r="S1392" s="51"/>
      <c r="T1392" s="51"/>
    </row>
    <row r="1393" spans="1:20" ht="78.75">
      <c r="A1393" s="63" t="str">
        <f t="shared" si="52"/>
        <v/>
      </c>
      <c r="B1393" s="72"/>
      <c r="C1393" s="61" t="s">
        <v>4552</v>
      </c>
      <c r="D1393" s="72" t="s">
        <v>2024</v>
      </c>
      <c r="E1393" s="63" t="s">
        <v>270</v>
      </c>
      <c r="F1393" s="73">
        <v>171</v>
      </c>
      <c r="G1393" s="64" t="str">
        <f t="shared" si="47"/>
        <v>Đ</v>
      </c>
      <c r="H1393" s="73">
        <v>672</v>
      </c>
      <c r="I1393" s="63">
        <v>120</v>
      </c>
      <c r="J1393" s="63">
        <v>6</v>
      </c>
      <c r="K1393" s="63">
        <v>8</v>
      </c>
      <c r="L1393" s="63" t="s">
        <v>460</v>
      </c>
      <c r="M1393" s="63" t="str">
        <f t="shared" si="50"/>
        <v>X</v>
      </c>
      <c r="N1393" s="63" t="s">
        <v>4562</v>
      </c>
      <c r="O1393" s="63" t="s">
        <v>503</v>
      </c>
      <c r="P1393" s="63">
        <v>0</v>
      </c>
      <c r="Q1393" s="63"/>
      <c r="R1393" s="51"/>
      <c r="S1393" s="51"/>
      <c r="T1393" s="51"/>
    </row>
    <row r="1394" spans="1:20" ht="63">
      <c r="A1394" s="153" t="str">
        <f t="shared" si="52"/>
        <v/>
      </c>
      <c r="B1394" s="154"/>
      <c r="C1394" s="155" t="s">
        <v>4552</v>
      </c>
      <c r="D1394" s="154" t="s">
        <v>4563</v>
      </c>
      <c r="E1394" s="153" t="s">
        <v>265</v>
      </c>
      <c r="F1394" s="160">
        <v>90</v>
      </c>
      <c r="G1394" s="156" t="str">
        <f t="shared" si="47"/>
        <v>K</v>
      </c>
      <c r="H1394" s="160">
        <v>376</v>
      </c>
      <c r="I1394" s="153">
        <v>53</v>
      </c>
      <c r="J1394" s="153">
        <v>2</v>
      </c>
      <c r="K1394" s="153">
        <v>4</v>
      </c>
      <c r="L1394" s="153" t="s">
        <v>274</v>
      </c>
      <c r="M1394" s="153" t="str">
        <f t="shared" si="50"/>
        <v>X</v>
      </c>
      <c r="N1394" s="153" t="s">
        <v>4564</v>
      </c>
      <c r="O1394" s="153" t="s">
        <v>4088</v>
      </c>
      <c r="P1394" s="153">
        <v>0</v>
      </c>
      <c r="Q1394" s="153"/>
      <c r="R1394" s="51"/>
      <c r="S1394" s="51"/>
      <c r="T1394" s="51"/>
    </row>
    <row r="1395" spans="1:20" ht="63">
      <c r="A1395" s="63" t="str">
        <f t="shared" si="52"/>
        <v/>
      </c>
      <c r="B1395" s="72"/>
      <c r="C1395" s="61" t="s">
        <v>4552</v>
      </c>
      <c r="D1395" s="72" t="s">
        <v>4565</v>
      </c>
      <c r="E1395" s="63" t="s">
        <v>265</v>
      </c>
      <c r="F1395" s="73">
        <v>112</v>
      </c>
      <c r="G1395" s="64" t="str">
        <f t="shared" si="47"/>
        <v>K</v>
      </c>
      <c r="H1395" s="73">
        <v>440</v>
      </c>
      <c r="I1395" s="63">
        <v>48</v>
      </c>
      <c r="J1395" s="63">
        <v>2</v>
      </c>
      <c r="K1395" s="63">
        <v>6</v>
      </c>
      <c r="L1395" s="63" t="s">
        <v>266</v>
      </c>
      <c r="M1395" s="63" t="str">
        <f t="shared" si="50"/>
        <v>X</v>
      </c>
      <c r="N1395" s="63" t="s">
        <v>4566</v>
      </c>
      <c r="O1395" s="63" t="s">
        <v>332</v>
      </c>
      <c r="P1395" s="63">
        <v>0</v>
      </c>
      <c r="Q1395" s="63"/>
      <c r="R1395" s="51"/>
      <c r="S1395" s="51"/>
      <c r="T1395" s="51"/>
    </row>
    <row r="1396" spans="1:20" ht="63">
      <c r="A1396" s="153" t="str">
        <f t="shared" si="52"/>
        <v/>
      </c>
      <c r="B1396" s="154"/>
      <c r="C1396" s="155" t="s">
        <v>4552</v>
      </c>
      <c r="D1396" s="154" t="s">
        <v>4567</v>
      </c>
      <c r="E1396" s="153" t="s">
        <v>265</v>
      </c>
      <c r="F1396" s="160">
        <v>109</v>
      </c>
      <c r="G1396" s="156" t="str">
        <f t="shared" si="47"/>
        <v>K</v>
      </c>
      <c r="H1396" s="160">
        <v>440</v>
      </c>
      <c r="I1396" s="153">
        <v>10</v>
      </c>
      <c r="J1396" s="153">
        <v>5</v>
      </c>
      <c r="K1396" s="153">
        <v>5</v>
      </c>
      <c r="L1396" s="153" t="s">
        <v>266</v>
      </c>
      <c r="M1396" s="153" t="str">
        <f t="shared" si="50"/>
        <v>X</v>
      </c>
      <c r="N1396" s="153" t="s">
        <v>4568</v>
      </c>
      <c r="O1396" s="153" t="s">
        <v>325</v>
      </c>
      <c r="P1396" s="153">
        <v>0</v>
      </c>
      <c r="Q1396" s="153"/>
      <c r="R1396" s="51"/>
      <c r="S1396" s="51"/>
      <c r="T1396" s="51"/>
    </row>
    <row r="1397" spans="1:20" ht="47.25">
      <c r="A1397" s="63" t="str">
        <f t="shared" si="52"/>
        <v/>
      </c>
      <c r="B1397" s="72"/>
      <c r="C1397" s="61" t="s">
        <v>4552</v>
      </c>
      <c r="D1397" s="72" t="s">
        <v>4569</v>
      </c>
      <c r="E1397" s="63" t="s">
        <v>265</v>
      </c>
      <c r="F1397" s="73">
        <v>112</v>
      </c>
      <c r="G1397" s="64" t="str">
        <f t="shared" si="47"/>
        <v>K</v>
      </c>
      <c r="H1397" s="73">
        <v>397</v>
      </c>
      <c r="I1397" s="63">
        <v>10</v>
      </c>
      <c r="J1397" s="63">
        <v>3</v>
      </c>
      <c r="K1397" s="63">
        <v>3</v>
      </c>
      <c r="L1397" s="63" t="s">
        <v>266</v>
      </c>
      <c r="M1397" s="63" t="str">
        <f t="shared" si="50"/>
        <v>X</v>
      </c>
      <c r="N1397" s="63" t="s">
        <v>4570</v>
      </c>
      <c r="O1397" s="63" t="s">
        <v>325</v>
      </c>
      <c r="P1397" s="63">
        <v>0</v>
      </c>
      <c r="Q1397" s="63"/>
      <c r="R1397" s="51"/>
      <c r="S1397" s="51"/>
      <c r="T1397" s="51"/>
    </row>
    <row r="1398" spans="1:20" ht="63">
      <c r="A1398" s="153"/>
      <c r="B1398" s="154"/>
      <c r="C1398" s="155" t="s">
        <v>4552</v>
      </c>
      <c r="D1398" s="154" t="s">
        <v>4571</v>
      </c>
      <c r="E1398" s="153" t="s">
        <v>265</v>
      </c>
      <c r="F1398" s="160">
        <v>139</v>
      </c>
      <c r="G1398" s="156" t="str">
        <f t="shared" si="47"/>
        <v>K</v>
      </c>
      <c r="H1398" s="160">
        <v>612</v>
      </c>
      <c r="I1398" s="153">
        <v>67</v>
      </c>
      <c r="J1398" s="153">
        <v>4</v>
      </c>
      <c r="K1398" s="153">
        <v>3</v>
      </c>
      <c r="L1398" s="153" t="s">
        <v>266</v>
      </c>
      <c r="M1398" s="153" t="str">
        <f t="shared" si="50"/>
        <v>X</v>
      </c>
      <c r="N1398" s="153" t="s">
        <v>4572</v>
      </c>
      <c r="O1398" s="153" t="s">
        <v>398</v>
      </c>
      <c r="P1398" s="153">
        <v>0</v>
      </c>
      <c r="Q1398" s="153"/>
      <c r="R1398" s="51"/>
      <c r="S1398" s="51"/>
      <c r="T1398" s="51"/>
    </row>
    <row r="1399" spans="1:20" ht="78.75">
      <c r="A1399" s="63"/>
      <c r="B1399" s="72"/>
      <c r="C1399" s="61" t="s">
        <v>4552</v>
      </c>
      <c r="D1399" s="72" t="s">
        <v>4573</v>
      </c>
      <c r="E1399" s="63" t="s">
        <v>265</v>
      </c>
      <c r="F1399" s="73">
        <v>124</v>
      </c>
      <c r="G1399" s="64" t="str">
        <f t="shared" si="47"/>
        <v>K</v>
      </c>
      <c r="H1399" s="73">
        <v>485</v>
      </c>
      <c r="I1399" s="63">
        <v>106</v>
      </c>
      <c r="J1399" s="63">
        <v>3</v>
      </c>
      <c r="K1399" s="63">
        <v>6</v>
      </c>
      <c r="L1399" s="63" t="s">
        <v>460</v>
      </c>
      <c r="M1399" s="63" t="str">
        <f t="shared" si="50"/>
        <v>X</v>
      </c>
      <c r="N1399" s="63" t="s">
        <v>4574</v>
      </c>
      <c r="O1399" s="63" t="s">
        <v>4088</v>
      </c>
      <c r="P1399" s="63">
        <v>0</v>
      </c>
      <c r="Q1399" s="63"/>
      <c r="R1399" s="51"/>
      <c r="S1399" s="51"/>
      <c r="T1399" s="51"/>
    </row>
    <row r="1400" spans="1:20" ht="78.75">
      <c r="A1400" s="153"/>
      <c r="B1400" s="154"/>
      <c r="C1400" s="155" t="s">
        <v>4552</v>
      </c>
      <c r="D1400" s="154" t="s">
        <v>4575</v>
      </c>
      <c r="E1400" s="153" t="s">
        <v>265</v>
      </c>
      <c r="F1400" s="160">
        <v>113</v>
      </c>
      <c r="G1400" s="156" t="str">
        <f t="shared" si="47"/>
        <v>K</v>
      </c>
      <c r="H1400" s="160">
        <v>474</v>
      </c>
      <c r="I1400" s="153">
        <v>159</v>
      </c>
      <c r="J1400" s="153">
        <v>5</v>
      </c>
      <c r="K1400" s="153">
        <v>4</v>
      </c>
      <c r="L1400" s="153" t="s">
        <v>460</v>
      </c>
      <c r="M1400" s="153" t="str">
        <f t="shared" si="50"/>
        <v>X</v>
      </c>
      <c r="N1400" s="153" t="s">
        <v>4576</v>
      </c>
      <c r="O1400" s="153" t="s">
        <v>4088</v>
      </c>
      <c r="P1400" s="153">
        <v>0</v>
      </c>
      <c r="Q1400" s="153"/>
      <c r="R1400" s="51"/>
      <c r="S1400" s="51"/>
      <c r="T1400" s="51"/>
    </row>
    <row r="1401" spans="1:20" ht="78.75">
      <c r="A1401" s="63"/>
      <c r="B1401" s="72"/>
      <c r="C1401" s="61" t="s">
        <v>4552</v>
      </c>
      <c r="D1401" s="72" t="s">
        <v>4577</v>
      </c>
      <c r="E1401" s="63" t="s">
        <v>265</v>
      </c>
      <c r="F1401" s="73">
        <v>126</v>
      </c>
      <c r="G1401" s="64" t="str">
        <f t="shared" si="47"/>
        <v>K</v>
      </c>
      <c r="H1401" s="73">
        <v>542</v>
      </c>
      <c r="I1401" s="63">
        <v>120</v>
      </c>
      <c r="J1401" s="63">
        <v>3</v>
      </c>
      <c r="K1401" s="63">
        <v>3</v>
      </c>
      <c r="L1401" s="63" t="s">
        <v>460</v>
      </c>
      <c r="M1401" s="63" t="str">
        <f t="shared" si="50"/>
        <v>X</v>
      </c>
      <c r="N1401" s="63" t="s">
        <v>4578</v>
      </c>
      <c r="O1401" s="63" t="s">
        <v>4088</v>
      </c>
      <c r="P1401" s="63">
        <v>0</v>
      </c>
      <c r="Q1401" s="63"/>
      <c r="R1401" s="51"/>
      <c r="S1401" s="51"/>
      <c r="T1401" s="51"/>
    </row>
    <row r="1402" spans="1:20" ht="78.75">
      <c r="A1402" s="153"/>
      <c r="B1402" s="154"/>
      <c r="C1402" s="155" t="s">
        <v>4552</v>
      </c>
      <c r="D1402" s="154" t="s">
        <v>4579</v>
      </c>
      <c r="E1402" s="153" t="s">
        <v>270</v>
      </c>
      <c r="F1402" s="160">
        <v>141</v>
      </c>
      <c r="G1402" s="156" t="str">
        <f t="shared" si="47"/>
        <v>K</v>
      </c>
      <c r="H1402" s="160">
        <v>574</v>
      </c>
      <c r="I1402" s="153">
        <v>74</v>
      </c>
      <c r="J1402" s="153">
        <v>3</v>
      </c>
      <c r="K1402" s="153">
        <v>2</v>
      </c>
      <c r="L1402" s="153" t="s">
        <v>460</v>
      </c>
      <c r="M1402" s="153" t="str">
        <f t="shared" si="50"/>
        <v>X</v>
      </c>
      <c r="N1402" s="153" t="s">
        <v>4580</v>
      </c>
      <c r="O1402" s="153" t="s">
        <v>1218</v>
      </c>
      <c r="P1402" s="153">
        <v>0</v>
      </c>
      <c r="Q1402" s="153"/>
      <c r="R1402" s="51"/>
      <c r="S1402" s="51"/>
      <c r="T1402" s="51"/>
    </row>
    <row r="1403" spans="1:20" ht="47.25">
      <c r="A1403" s="63"/>
      <c r="B1403" s="72"/>
      <c r="C1403" s="61" t="s">
        <v>4552</v>
      </c>
      <c r="D1403" s="72" t="s">
        <v>4581</v>
      </c>
      <c r="E1403" s="63" t="s">
        <v>270</v>
      </c>
      <c r="F1403" s="73">
        <v>147</v>
      </c>
      <c r="G1403" s="64" t="str">
        <f t="shared" si="47"/>
        <v>K</v>
      </c>
      <c r="H1403" s="73">
        <v>552</v>
      </c>
      <c r="I1403" s="63">
        <v>70</v>
      </c>
      <c r="J1403" s="63">
        <v>2</v>
      </c>
      <c r="K1403" s="63">
        <v>2</v>
      </c>
      <c r="L1403" s="63" t="s">
        <v>460</v>
      </c>
      <c r="M1403" s="63" t="str">
        <f t="shared" si="50"/>
        <v>X</v>
      </c>
      <c r="N1403" s="63" t="s">
        <v>4582</v>
      </c>
      <c r="O1403" s="63" t="s">
        <v>339</v>
      </c>
      <c r="P1403" s="63">
        <v>0</v>
      </c>
      <c r="Q1403" s="63"/>
      <c r="R1403" s="51"/>
      <c r="S1403" s="51"/>
      <c r="T1403" s="51"/>
    </row>
    <row r="1404" spans="1:20" ht="141.75">
      <c r="A1404" s="153"/>
      <c r="B1404" s="154"/>
      <c r="C1404" s="155" t="s">
        <v>4552</v>
      </c>
      <c r="D1404" s="154" t="s">
        <v>4583</v>
      </c>
      <c r="E1404" s="153" t="s">
        <v>270</v>
      </c>
      <c r="F1404" s="160">
        <v>189</v>
      </c>
      <c r="G1404" s="156" t="str">
        <f t="shared" si="47"/>
        <v>Đ</v>
      </c>
      <c r="H1404" s="160">
        <v>724</v>
      </c>
      <c r="I1404" s="153">
        <v>79</v>
      </c>
      <c r="J1404" s="153">
        <v>3</v>
      </c>
      <c r="K1404" s="153">
        <v>2</v>
      </c>
      <c r="L1404" s="153" t="s">
        <v>765</v>
      </c>
      <c r="M1404" s="153" t="str">
        <f t="shared" si="50"/>
        <v>X</v>
      </c>
      <c r="N1404" s="153" t="s">
        <v>4584</v>
      </c>
      <c r="O1404" s="153" t="s">
        <v>339</v>
      </c>
      <c r="P1404" s="153">
        <v>0</v>
      </c>
      <c r="Q1404" s="153"/>
      <c r="R1404" s="51"/>
      <c r="S1404" s="51"/>
      <c r="T1404" s="51"/>
    </row>
    <row r="1405" spans="1:20" ht="94.5">
      <c r="A1405" s="63"/>
      <c r="B1405" s="72"/>
      <c r="C1405" s="61" t="s">
        <v>4552</v>
      </c>
      <c r="D1405" s="72" t="s">
        <v>3903</v>
      </c>
      <c r="E1405" s="63" t="s">
        <v>270</v>
      </c>
      <c r="F1405" s="73">
        <v>158</v>
      </c>
      <c r="G1405" s="64" t="str">
        <f t="shared" si="47"/>
        <v>Đ</v>
      </c>
      <c r="H1405" s="73">
        <v>600</v>
      </c>
      <c r="I1405" s="63">
        <v>61</v>
      </c>
      <c r="J1405" s="63">
        <v>3</v>
      </c>
      <c r="K1405" s="63">
        <v>0</v>
      </c>
      <c r="L1405" s="63" t="s">
        <v>460</v>
      </c>
      <c r="M1405" s="63" t="str">
        <f t="shared" si="50"/>
        <v>X</v>
      </c>
      <c r="N1405" s="63" t="s">
        <v>4585</v>
      </c>
      <c r="O1405" s="63" t="s">
        <v>339</v>
      </c>
      <c r="P1405" s="63">
        <v>0</v>
      </c>
      <c r="Q1405" s="63"/>
      <c r="R1405" s="51"/>
      <c r="S1405" s="51"/>
      <c r="T1405" s="51"/>
    </row>
    <row r="1406" spans="1:20" ht="110.25">
      <c r="A1406" s="153"/>
      <c r="B1406" s="154"/>
      <c r="C1406" s="155" t="s">
        <v>4552</v>
      </c>
      <c r="D1406" s="154" t="s">
        <v>4586</v>
      </c>
      <c r="E1406" s="153" t="s">
        <v>270</v>
      </c>
      <c r="F1406" s="160">
        <v>165</v>
      </c>
      <c r="G1406" s="156" t="str">
        <f t="shared" si="47"/>
        <v>Đ</v>
      </c>
      <c r="H1406" s="160">
        <v>632</v>
      </c>
      <c r="I1406" s="153">
        <v>115</v>
      </c>
      <c r="J1406" s="153">
        <v>2</v>
      </c>
      <c r="K1406" s="153">
        <v>0</v>
      </c>
      <c r="L1406" s="153" t="s">
        <v>266</v>
      </c>
      <c r="M1406" s="153" t="str">
        <f t="shared" si="50"/>
        <v>X</v>
      </c>
      <c r="N1406" s="153" t="s">
        <v>4587</v>
      </c>
      <c r="O1406" s="153" t="s">
        <v>377</v>
      </c>
      <c r="P1406" s="153">
        <v>0</v>
      </c>
      <c r="Q1406" s="153"/>
      <c r="R1406" s="51"/>
      <c r="S1406" s="51"/>
      <c r="T1406" s="51"/>
    </row>
    <row r="1407" spans="1:20" ht="126">
      <c r="A1407" s="63"/>
      <c r="B1407" s="72"/>
      <c r="C1407" s="61" t="s">
        <v>4552</v>
      </c>
      <c r="D1407" s="72" t="s">
        <v>4588</v>
      </c>
      <c r="E1407" s="63" t="s">
        <v>270</v>
      </c>
      <c r="F1407" s="73">
        <v>136</v>
      </c>
      <c r="G1407" s="64" t="str">
        <f t="shared" si="47"/>
        <v>K</v>
      </c>
      <c r="H1407" s="73">
        <v>537</v>
      </c>
      <c r="I1407" s="63">
        <v>73</v>
      </c>
      <c r="J1407" s="63">
        <v>2</v>
      </c>
      <c r="K1407" s="63">
        <v>0</v>
      </c>
      <c r="L1407" s="63" t="s">
        <v>266</v>
      </c>
      <c r="M1407" s="63" t="str">
        <f t="shared" si="50"/>
        <v>X</v>
      </c>
      <c r="N1407" s="63" t="s">
        <v>4589</v>
      </c>
      <c r="O1407" s="63" t="s">
        <v>305</v>
      </c>
      <c r="P1407" s="63">
        <v>0</v>
      </c>
      <c r="Q1407" s="63"/>
      <c r="R1407" s="51"/>
      <c r="S1407" s="51"/>
      <c r="T1407" s="51"/>
    </row>
    <row r="1408" spans="1:20" ht="94.5">
      <c r="A1408" s="153"/>
      <c r="B1408" s="154"/>
      <c r="C1408" s="155" t="s">
        <v>4552</v>
      </c>
      <c r="D1408" s="154" t="s">
        <v>4590</v>
      </c>
      <c r="E1408" s="153" t="s">
        <v>265</v>
      </c>
      <c r="F1408" s="160">
        <v>134</v>
      </c>
      <c r="G1408" s="156" t="str">
        <f t="shared" si="47"/>
        <v>K</v>
      </c>
      <c r="H1408" s="160">
        <v>385</v>
      </c>
      <c r="I1408" s="153">
        <v>39</v>
      </c>
      <c r="J1408" s="153">
        <v>0</v>
      </c>
      <c r="K1408" s="153">
        <v>0</v>
      </c>
      <c r="L1408" s="153" t="s">
        <v>266</v>
      </c>
      <c r="M1408" s="153" t="str">
        <f t="shared" si="50"/>
        <v>X</v>
      </c>
      <c r="N1408" s="153" t="s">
        <v>4591</v>
      </c>
      <c r="O1408" s="153" t="s">
        <v>309</v>
      </c>
      <c r="P1408" s="153">
        <v>0</v>
      </c>
      <c r="Q1408" s="153"/>
      <c r="R1408" s="51"/>
      <c r="S1408" s="51"/>
      <c r="T1408" s="51"/>
    </row>
    <row r="1409" spans="1:20" ht="110.25">
      <c r="A1409" s="63"/>
      <c r="B1409" s="72"/>
      <c r="C1409" s="61" t="s">
        <v>4552</v>
      </c>
      <c r="D1409" s="72" t="s">
        <v>4592</v>
      </c>
      <c r="E1409" s="63" t="s">
        <v>265</v>
      </c>
      <c r="F1409" s="73">
        <v>122</v>
      </c>
      <c r="G1409" s="64" t="str">
        <f t="shared" si="47"/>
        <v>K</v>
      </c>
      <c r="H1409" s="73">
        <v>415</v>
      </c>
      <c r="I1409" s="63">
        <v>17</v>
      </c>
      <c r="J1409" s="63">
        <v>4</v>
      </c>
      <c r="K1409" s="63">
        <v>1</v>
      </c>
      <c r="L1409" s="63" t="s">
        <v>460</v>
      </c>
      <c r="M1409" s="63" t="str">
        <f t="shared" si="50"/>
        <v>X</v>
      </c>
      <c r="N1409" s="63" t="s">
        <v>4593</v>
      </c>
      <c r="O1409" s="63" t="s">
        <v>410</v>
      </c>
      <c r="P1409" s="63">
        <v>0</v>
      </c>
      <c r="Q1409" s="63"/>
      <c r="R1409" s="51"/>
      <c r="S1409" s="51"/>
      <c r="T1409" s="51"/>
    </row>
    <row r="1410" spans="1:20" ht="110.25">
      <c r="A1410" s="153"/>
      <c r="B1410" s="154"/>
      <c r="C1410" s="155" t="s">
        <v>4552</v>
      </c>
      <c r="D1410" s="154" t="s">
        <v>4594</v>
      </c>
      <c r="E1410" s="153" t="s">
        <v>265</v>
      </c>
      <c r="F1410" s="160">
        <v>116</v>
      </c>
      <c r="G1410" s="156" t="str">
        <f t="shared" si="47"/>
        <v>K</v>
      </c>
      <c r="H1410" s="160">
        <v>398</v>
      </c>
      <c r="I1410" s="153">
        <v>25</v>
      </c>
      <c r="J1410" s="153">
        <v>3</v>
      </c>
      <c r="K1410" s="153">
        <v>2</v>
      </c>
      <c r="L1410" s="153" t="s">
        <v>460</v>
      </c>
      <c r="M1410" s="153" t="str">
        <f t="shared" si="50"/>
        <v>X</v>
      </c>
      <c r="N1410" s="153" t="s">
        <v>4595</v>
      </c>
      <c r="O1410" s="153" t="s">
        <v>339</v>
      </c>
      <c r="P1410" s="153">
        <v>0</v>
      </c>
      <c r="Q1410" s="153"/>
      <c r="R1410" s="51"/>
      <c r="S1410" s="51"/>
      <c r="T1410" s="51"/>
    </row>
    <row r="1411" spans="1:20" ht="94.5">
      <c r="A1411" s="63"/>
      <c r="B1411" s="72"/>
      <c r="C1411" s="61" t="s">
        <v>4552</v>
      </c>
      <c r="D1411" s="72" t="s">
        <v>4596</v>
      </c>
      <c r="E1411" s="63" t="s">
        <v>265</v>
      </c>
      <c r="F1411" s="73">
        <v>114</v>
      </c>
      <c r="G1411" s="64" t="str">
        <f t="shared" si="47"/>
        <v>K</v>
      </c>
      <c r="H1411" s="73">
        <v>403</v>
      </c>
      <c r="I1411" s="63">
        <v>28</v>
      </c>
      <c r="J1411" s="63">
        <v>0</v>
      </c>
      <c r="K1411" s="63">
        <v>0</v>
      </c>
      <c r="L1411" s="63" t="s">
        <v>266</v>
      </c>
      <c r="M1411" s="63" t="str">
        <f t="shared" si="50"/>
        <v>X</v>
      </c>
      <c r="N1411" s="63" t="s">
        <v>4597</v>
      </c>
      <c r="O1411" s="63" t="s">
        <v>305</v>
      </c>
      <c r="P1411" s="63">
        <v>0</v>
      </c>
      <c r="Q1411" s="63"/>
      <c r="R1411" s="51"/>
      <c r="S1411" s="51"/>
      <c r="T1411" s="51"/>
    </row>
    <row r="1412" spans="1:20" ht="78.75">
      <c r="A1412" s="153"/>
      <c r="B1412" s="154"/>
      <c r="C1412" s="155" t="s">
        <v>4552</v>
      </c>
      <c r="D1412" s="154" t="s">
        <v>4598</v>
      </c>
      <c r="E1412" s="153" t="s">
        <v>265</v>
      </c>
      <c r="F1412" s="160">
        <v>94</v>
      </c>
      <c r="G1412" s="156" t="str">
        <f t="shared" si="47"/>
        <v>K</v>
      </c>
      <c r="H1412" s="160">
        <v>367</v>
      </c>
      <c r="I1412" s="153">
        <v>21</v>
      </c>
      <c r="J1412" s="153">
        <v>5</v>
      </c>
      <c r="K1412" s="153">
        <v>0</v>
      </c>
      <c r="L1412" s="153" t="s">
        <v>460</v>
      </c>
      <c r="M1412" s="153" t="str">
        <f t="shared" si="50"/>
        <v>X</v>
      </c>
      <c r="N1412" s="153" t="s">
        <v>4599</v>
      </c>
      <c r="O1412" s="153" t="s">
        <v>305</v>
      </c>
      <c r="P1412" s="153">
        <v>0</v>
      </c>
      <c r="Q1412" s="153"/>
      <c r="R1412" s="51"/>
      <c r="S1412" s="51"/>
      <c r="T1412" s="51"/>
    </row>
    <row r="1413" spans="1:20" ht="78.75">
      <c r="A1413" s="63"/>
      <c r="B1413" s="72"/>
      <c r="C1413" s="61" t="s">
        <v>4552</v>
      </c>
      <c r="D1413" s="72" t="s">
        <v>4600</v>
      </c>
      <c r="E1413" s="63" t="s">
        <v>265</v>
      </c>
      <c r="F1413" s="73">
        <v>79</v>
      </c>
      <c r="G1413" s="64" t="str">
        <f t="shared" si="47"/>
        <v>K</v>
      </c>
      <c r="H1413" s="73">
        <v>314</v>
      </c>
      <c r="I1413" s="63">
        <v>6</v>
      </c>
      <c r="J1413" s="63">
        <v>2</v>
      </c>
      <c r="K1413" s="63">
        <v>2</v>
      </c>
      <c r="L1413" s="63" t="s">
        <v>266</v>
      </c>
      <c r="M1413" s="63" t="str">
        <f t="shared" si="50"/>
        <v>X</v>
      </c>
      <c r="N1413" s="63" t="s">
        <v>4601</v>
      </c>
      <c r="O1413" s="63" t="s">
        <v>377</v>
      </c>
      <c r="P1413" s="63">
        <v>0</v>
      </c>
      <c r="Q1413" s="63"/>
      <c r="R1413" s="51"/>
      <c r="S1413" s="51"/>
      <c r="T1413" s="51"/>
    </row>
    <row r="1414" spans="1:20" ht="78.75">
      <c r="A1414" s="153"/>
      <c r="B1414" s="154"/>
      <c r="C1414" s="155" t="s">
        <v>4552</v>
      </c>
      <c r="D1414" s="154" t="s">
        <v>4602</v>
      </c>
      <c r="E1414" s="153" t="s">
        <v>265</v>
      </c>
      <c r="F1414" s="160">
        <v>99</v>
      </c>
      <c r="G1414" s="156" t="str">
        <f t="shared" si="47"/>
        <v>K</v>
      </c>
      <c r="H1414" s="160">
        <v>305</v>
      </c>
      <c r="I1414" s="153">
        <v>18</v>
      </c>
      <c r="J1414" s="153">
        <v>4</v>
      </c>
      <c r="K1414" s="153">
        <v>1</v>
      </c>
      <c r="L1414" s="153" t="s">
        <v>460</v>
      </c>
      <c r="M1414" s="153" t="str">
        <f t="shared" si="50"/>
        <v>X</v>
      </c>
      <c r="N1414" s="153" t="s">
        <v>4603</v>
      </c>
      <c r="O1414" s="153" t="s">
        <v>377</v>
      </c>
      <c r="P1414" s="153">
        <v>0</v>
      </c>
      <c r="Q1414" s="153"/>
      <c r="R1414" s="51"/>
      <c r="S1414" s="51"/>
      <c r="T1414" s="51"/>
    </row>
    <row r="1415" spans="1:20" ht="78.75">
      <c r="A1415" s="63"/>
      <c r="B1415" s="72"/>
      <c r="C1415" s="61" t="s">
        <v>4552</v>
      </c>
      <c r="D1415" s="72" t="s">
        <v>4604</v>
      </c>
      <c r="E1415" s="63" t="s">
        <v>265</v>
      </c>
      <c r="F1415" s="73">
        <v>76</v>
      </c>
      <c r="G1415" s="64" t="str">
        <f t="shared" si="47"/>
        <v>K</v>
      </c>
      <c r="H1415" s="73">
        <v>280</v>
      </c>
      <c r="I1415" s="63">
        <v>50</v>
      </c>
      <c r="J1415" s="63">
        <v>2</v>
      </c>
      <c r="K1415" s="63">
        <v>4</v>
      </c>
      <c r="L1415" s="63" t="s">
        <v>460</v>
      </c>
      <c r="M1415" s="63" t="str">
        <f t="shared" si="50"/>
        <v>X</v>
      </c>
      <c r="N1415" s="63" t="s">
        <v>4605</v>
      </c>
      <c r="O1415" s="63" t="s">
        <v>339</v>
      </c>
      <c r="P1415" s="63">
        <v>0</v>
      </c>
      <c r="Q1415" s="63"/>
      <c r="R1415" s="51"/>
      <c r="S1415" s="51"/>
      <c r="T1415" s="51"/>
    </row>
    <row r="1416" spans="1:20" ht="78.75">
      <c r="A1416" s="153"/>
      <c r="B1416" s="154"/>
      <c r="C1416" s="155" t="s">
        <v>4552</v>
      </c>
      <c r="D1416" s="154" t="s">
        <v>4606</v>
      </c>
      <c r="E1416" s="153" t="s">
        <v>265</v>
      </c>
      <c r="F1416" s="160">
        <v>78</v>
      </c>
      <c r="G1416" s="156" t="str">
        <f t="shared" si="47"/>
        <v>K</v>
      </c>
      <c r="H1416" s="160">
        <v>272</v>
      </c>
      <c r="I1416" s="153">
        <v>55</v>
      </c>
      <c r="J1416" s="153">
        <v>4</v>
      </c>
      <c r="K1416" s="153">
        <v>2</v>
      </c>
      <c r="L1416" s="153" t="s">
        <v>266</v>
      </c>
      <c r="M1416" s="153" t="str">
        <f t="shared" si="50"/>
        <v>X</v>
      </c>
      <c r="N1416" s="153" t="s">
        <v>4607</v>
      </c>
      <c r="O1416" s="153" t="s">
        <v>339</v>
      </c>
      <c r="P1416" s="153">
        <v>0</v>
      </c>
      <c r="Q1416" s="153"/>
      <c r="R1416" s="51"/>
      <c r="S1416" s="51"/>
      <c r="T1416" s="51"/>
    </row>
    <row r="1417" spans="1:20" ht="94.5">
      <c r="A1417" s="63"/>
      <c r="B1417" s="72"/>
      <c r="C1417" s="61" t="s">
        <v>4552</v>
      </c>
      <c r="D1417" s="72" t="s">
        <v>4608</v>
      </c>
      <c r="E1417" s="63" t="s">
        <v>265</v>
      </c>
      <c r="F1417" s="73">
        <v>123</v>
      </c>
      <c r="G1417" s="64" t="str">
        <f t="shared" si="47"/>
        <v>K</v>
      </c>
      <c r="H1417" s="73">
        <v>445</v>
      </c>
      <c r="I1417" s="63">
        <v>98</v>
      </c>
      <c r="J1417" s="63">
        <v>0</v>
      </c>
      <c r="K1417" s="63">
        <v>0</v>
      </c>
      <c r="L1417" s="63" t="s">
        <v>460</v>
      </c>
      <c r="M1417" s="63" t="str">
        <f t="shared" si="50"/>
        <v>X</v>
      </c>
      <c r="N1417" s="63" t="s">
        <v>4609</v>
      </c>
      <c r="O1417" s="63" t="s">
        <v>305</v>
      </c>
      <c r="P1417" s="63">
        <v>0</v>
      </c>
      <c r="Q1417" s="63"/>
      <c r="R1417" s="51"/>
      <c r="S1417" s="51"/>
      <c r="T1417" s="51"/>
    </row>
    <row r="1418" spans="1:20" ht="94.5">
      <c r="A1418" s="153"/>
      <c r="B1418" s="154"/>
      <c r="C1418" s="155" t="s">
        <v>4552</v>
      </c>
      <c r="D1418" s="154" t="s">
        <v>4610</v>
      </c>
      <c r="E1418" s="153" t="s">
        <v>265</v>
      </c>
      <c r="F1418" s="160">
        <v>113</v>
      </c>
      <c r="G1418" s="156" t="str">
        <f t="shared" si="47"/>
        <v>K</v>
      </c>
      <c r="H1418" s="160">
        <v>429</v>
      </c>
      <c r="I1418" s="153">
        <v>103</v>
      </c>
      <c r="J1418" s="153">
        <v>3</v>
      </c>
      <c r="K1418" s="153">
        <v>0</v>
      </c>
      <c r="L1418" s="153" t="s">
        <v>460</v>
      </c>
      <c r="M1418" s="153" t="str">
        <f t="shared" si="50"/>
        <v>X</v>
      </c>
      <c r="N1418" s="153" t="s">
        <v>4611</v>
      </c>
      <c r="O1418" s="153" t="s">
        <v>339</v>
      </c>
      <c r="P1418" s="153">
        <v>0</v>
      </c>
      <c r="Q1418" s="153"/>
      <c r="R1418" s="51"/>
      <c r="S1418" s="51"/>
      <c r="T1418" s="51"/>
    </row>
    <row r="1419" spans="1:20" ht="78.75">
      <c r="A1419" s="63"/>
      <c r="B1419" s="72"/>
      <c r="C1419" s="61" t="s">
        <v>4552</v>
      </c>
      <c r="D1419" s="72" t="s">
        <v>3615</v>
      </c>
      <c r="E1419" s="63" t="s">
        <v>265</v>
      </c>
      <c r="F1419" s="73">
        <v>102</v>
      </c>
      <c r="G1419" s="64" t="str">
        <f t="shared" si="47"/>
        <v>K</v>
      </c>
      <c r="H1419" s="73">
        <v>378</v>
      </c>
      <c r="I1419" s="63">
        <v>58</v>
      </c>
      <c r="J1419" s="63">
        <v>2</v>
      </c>
      <c r="K1419" s="63">
        <v>1</v>
      </c>
      <c r="L1419" s="63" t="s">
        <v>460</v>
      </c>
      <c r="M1419" s="63" t="str">
        <f t="shared" si="50"/>
        <v>X</v>
      </c>
      <c r="N1419" s="63" t="s">
        <v>4612</v>
      </c>
      <c r="O1419" s="63" t="s">
        <v>309</v>
      </c>
      <c r="P1419" s="63">
        <v>0</v>
      </c>
      <c r="Q1419" s="63"/>
      <c r="R1419" s="51"/>
      <c r="S1419" s="51"/>
      <c r="T1419" s="51"/>
    </row>
    <row r="1420" spans="1:20" ht="78.75">
      <c r="A1420" s="153"/>
      <c r="B1420" s="154"/>
      <c r="C1420" s="155" t="s">
        <v>4552</v>
      </c>
      <c r="D1420" s="154" t="s">
        <v>4613</v>
      </c>
      <c r="E1420" s="153" t="s">
        <v>265</v>
      </c>
      <c r="F1420" s="160">
        <v>96</v>
      </c>
      <c r="G1420" s="156" t="str">
        <f t="shared" si="47"/>
        <v>K</v>
      </c>
      <c r="H1420" s="160">
        <v>366</v>
      </c>
      <c r="I1420" s="153">
        <v>71</v>
      </c>
      <c r="J1420" s="153">
        <v>3</v>
      </c>
      <c r="K1420" s="153">
        <v>3</v>
      </c>
      <c r="L1420" s="153" t="s">
        <v>460</v>
      </c>
      <c r="M1420" s="153" t="str">
        <f t="shared" si="50"/>
        <v>X</v>
      </c>
      <c r="N1420" s="153" t="s">
        <v>4614</v>
      </c>
      <c r="O1420" s="153" t="s">
        <v>410</v>
      </c>
      <c r="P1420" s="153">
        <v>0</v>
      </c>
      <c r="Q1420" s="153"/>
      <c r="R1420" s="51"/>
      <c r="S1420" s="51"/>
      <c r="T1420" s="51"/>
    </row>
    <row r="1421" spans="1:20" ht="63">
      <c r="A1421" s="63"/>
      <c r="B1421" s="72"/>
      <c r="C1421" s="61" t="s">
        <v>4552</v>
      </c>
      <c r="D1421" s="72" t="s">
        <v>2057</v>
      </c>
      <c r="E1421" s="63" t="s">
        <v>270</v>
      </c>
      <c r="F1421" s="73">
        <v>150</v>
      </c>
      <c r="G1421" s="64" t="str">
        <f t="shared" si="47"/>
        <v>Đ</v>
      </c>
      <c r="H1421" s="73">
        <v>516</v>
      </c>
      <c r="I1421" s="63">
        <v>113</v>
      </c>
      <c r="J1421" s="63">
        <v>4</v>
      </c>
      <c r="K1421" s="63">
        <v>5</v>
      </c>
      <c r="L1421" s="63" t="s">
        <v>460</v>
      </c>
      <c r="M1421" s="63" t="str">
        <f t="shared" si="50"/>
        <v>X</v>
      </c>
      <c r="N1421" s="63" t="s">
        <v>4615</v>
      </c>
      <c r="O1421" s="63" t="s">
        <v>377</v>
      </c>
      <c r="P1421" s="63">
        <v>0</v>
      </c>
      <c r="Q1421" s="63"/>
      <c r="R1421" s="51"/>
      <c r="S1421" s="51"/>
      <c r="T1421" s="51"/>
    </row>
    <row r="1422" spans="1:20" ht="78.75">
      <c r="A1422" s="153"/>
      <c r="B1422" s="154"/>
      <c r="C1422" s="155" t="s">
        <v>4552</v>
      </c>
      <c r="D1422" s="154" t="s">
        <v>4616</v>
      </c>
      <c r="E1422" s="153" t="s">
        <v>270</v>
      </c>
      <c r="F1422" s="160">
        <v>167</v>
      </c>
      <c r="G1422" s="156" t="str">
        <f t="shared" si="47"/>
        <v>Đ</v>
      </c>
      <c r="H1422" s="160">
        <v>655</v>
      </c>
      <c r="I1422" s="153">
        <v>123</v>
      </c>
      <c r="J1422" s="153">
        <v>5</v>
      </c>
      <c r="K1422" s="153">
        <v>1</v>
      </c>
      <c r="L1422" s="153" t="s">
        <v>765</v>
      </c>
      <c r="M1422" s="153" t="str">
        <f t="shared" si="50"/>
        <v>X</v>
      </c>
      <c r="N1422" s="153" t="s">
        <v>4617</v>
      </c>
      <c r="O1422" s="153" t="s">
        <v>305</v>
      </c>
      <c r="P1422" s="153">
        <v>0</v>
      </c>
      <c r="Q1422" s="153"/>
      <c r="R1422" s="51"/>
      <c r="S1422" s="51"/>
      <c r="T1422" s="51"/>
    </row>
    <row r="1423" spans="1:20" ht="94.5">
      <c r="A1423" s="63"/>
      <c r="B1423" s="72"/>
      <c r="C1423" s="61" t="s">
        <v>4552</v>
      </c>
      <c r="D1423" s="72" t="s">
        <v>4618</v>
      </c>
      <c r="E1423" s="63" t="s">
        <v>270</v>
      </c>
      <c r="F1423" s="73">
        <v>138</v>
      </c>
      <c r="G1423" s="64" t="str">
        <f t="shared" si="47"/>
        <v>K</v>
      </c>
      <c r="H1423" s="73">
        <v>512</v>
      </c>
      <c r="I1423" s="63">
        <v>102</v>
      </c>
      <c r="J1423" s="63">
        <v>5</v>
      </c>
      <c r="K1423" s="63">
        <v>6</v>
      </c>
      <c r="L1423" s="63" t="s">
        <v>460</v>
      </c>
      <c r="M1423" s="63" t="str">
        <f t="shared" si="50"/>
        <v>X</v>
      </c>
      <c r="N1423" s="63" t="s">
        <v>4619</v>
      </c>
      <c r="O1423" s="63" t="s">
        <v>377</v>
      </c>
      <c r="P1423" s="63">
        <v>0</v>
      </c>
      <c r="Q1423" s="63"/>
      <c r="R1423" s="51"/>
      <c r="S1423" s="51"/>
      <c r="T1423" s="51"/>
    </row>
    <row r="1424" spans="1:20" ht="78.75">
      <c r="A1424" s="153"/>
      <c r="B1424" s="154"/>
      <c r="C1424" s="155" t="s">
        <v>4552</v>
      </c>
      <c r="D1424" s="154" t="s">
        <v>4620</v>
      </c>
      <c r="E1424" s="153" t="s">
        <v>265</v>
      </c>
      <c r="F1424" s="160">
        <v>107</v>
      </c>
      <c r="G1424" s="156" t="str">
        <f t="shared" si="47"/>
        <v>K</v>
      </c>
      <c r="H1424" s="160">
        <v>406</v>
      </c>
      <c r="I1424" s="153">
        <v>67</v>
      </c>
      <c r="J1424" s="153">
        <v>3</v>
      </c>
      <c r="K1424" s="153">
        <v>2</v>
      </c>
      <c r="L1424" s="153" t="s">
        <v>460</v>
      </c>
      <c r="M1424" s="153" t="str">
        <f t="shared" si="50"/>
        <v>X</v>
      </c>
      <c r="N1424" s="153" t="s">
        <v>4621</v>
      </c>
      <c r="O1424" s="153" t="s">
        <v>377</v>
      </c>
      <c r="P1424" s="153">
        <v>0</v>
      </c>
      <c r="Q1424" s="153"/>
      <c r="R1424" s="51"/>
      <c r="S1424" s="51"/>
      <c r="T1424" s="51"/>
    </row>
    <row r="1425" spans="1:20" ht="78.75">
      <c r="A1425" s="63"/>
      <c r="B1425" s="72"/>
      <c r="C1425" s="61" t="s">
        <v>4552</v>
      </c>
      <c r="D1425" s="72" t="s">
        <v>4622</v>
      </c>
      <c r="E1425" s="63" t="s">
        <v>265</v>
      </c>
      <c r="F1425" s="73">
        <v>125</v>
      </c>
      <c r="G1425" s="64" t="str">
        <f t="shared" si="47"/>
        <v>K</v>
      </c>
      <c r="H1425" s="73">
        <v>498</v>
      </c>
      <c r="I1425" s="63">
        <v>13</v>
      </c>
      <c r="J1425" s="63">
        <v>3</v>
      </c>
      <c r="K1425" s="63">
        <v>4</v>
      </c>
      <c r="L1425" s="63" t="s">
        <v>460</v>
      </c>
      <c r="M1425" s="63" t="str">
        <f t="shared" si="50"/>
        <v>X</v>
      </c>
      <c r="N1425" s="63" t="s">
        <v>4623</v>
      </c>
      <c r="O1425" s="63" t="s">
        <v>362</v>
      </c>
      <c r="P1425" s="63">
        <v>0</v>
      </c>
      <c r="Q1425" s="63"/>
      <c r="R1425" s="51"/>
      <c r="S1425" s="51"/>
      <c r="T1425" s="51"/>
    </row>
    <row r="1426" spans="1:20" ht="78.75">
      <c r="A1426" s="153"/>
      <c r="B1426" s="154"/>
      <c r="C1426" s="155" t="s">
        <v>4552</v>
      </c>
      <c r="D1426" s="154" t="s">
        <v>4624</v>
      </c>
      <c r="E1426" s="153" t="s">
        <v>265</v>
      </c>
      <c r="F1426" s="160">
        <v>106</v>
      </c>
      <c r="G1426" s="156" t="str">
        <f t="shared" si="47"/>
        <v>K</v>
      </c>
      <c r="H1426" s="160">
        <v>430</v>
      </c>
      <c r="I1426" s="153">
        <v>55</v>
      </c>
      <c r="J1426" s="153">
        <v>3</v>
      </c>
      <c r="K1426" s="153">
        <v>2</v>
      </c>
      <c r="L1426" s="153" t="s">
        <v>460</v>
      </c>
      <c r="M1426" s="153" t="str">
        <f t="shared" si="50"/>
        <v>X</v>
      </c>
      <c r="N1426" s="153" t="s">
        <v>4625</v>
      </c>
      <c r="O1426" s="153" t="s">
        <v>377</v>
      </c>
      <c r="P1426" s="153">
        <v>0</v>
      </c>
      <c r="Q1426" s="153"/>
      <c r="R1426" s="51"/>
      <c r="S1426" s="51"/>
      <c r="T1426" s="51"/>
    </row>
    <row r="1427" spans="1:20" ht="78.75">
      <c r="A1427" s="63"/>
      <c r="B1427" s="72"/>
      <c r="C1427" s="61" t="s">
        <v>4552</v>
      </c>
      <c r="D1427" s="72" t="s">
        <v>4626</v>
      </c>
      <c r="E1427" s="63" t="s">
        <v>265</v>
      </c>
      <c r="F1427" s="73">
        <v>118</v>
      </c>
      <c r="G1427" s="64" t="str">
        <f t="shared" si="47"/>
        <v>K</v>
      </c>
      <c r="H1427" s="73">
        <v>426</v>
      </c>
      <c r="I1427" s="63">
        <v>63</v>
      </c>
      <c r="J1427" s="63">
        <v>4</v>
      </c>
      <c r="K1427" s="63">
        <v>3</v>
      </c>
      <c r="L1427" s="63" t="s">
        <v>460</v>
      </c>
      <c r="M1427" s="63" t="str">
        <f t="shared" si="50"/>
        <v>X</v>
      </c>
      <c r="N1427" s="63" t="s">
        <v>4627</v>
      </c>
      <c r="O1427" s="63" t="s">
        <v>377</v>
      </c>
      <c r="P1427" s="63">
        <v>0</v>
      </c>
      <c r="Q1427" s="63"/>
      <c r="R1427" s="51"/>
      <c r="S1427" s="51"/>
      <c r="T1427" s="51"/>
    </row>
    <row r="1428" spans="1:20" ht="94.5">
      <c r="A1428" s="153"/>
      <c r="B1428" s="154"/>
      <c r="C1428" s="155" t="s">
        <v>4552</v>
      </c>
      <c r="D1428" s="154" t="s">
        <v>4628</v>
      </c>
      <c r="E1428" s="153" t="s">
        <v>265</v>
      </c>
      <c r="F1428" s="160">
        <v>101</v>
      </c>
      <c r="G1428" s="156" t="str">
        <f t="shared" si="47"/>
        <v>K</v>
      </c>
      <c r="H1428" s="160">
        <v>362</v>
      </c>
      <c r="I1428" s="153">
        <v>42</v>
      </c>
      <c r="J1428" s="153">
        <v>2</v>
      </c>
      <c r="K1428" s="153">
        <v>4</v>
      </c>
      <c r="L1428" s="153" t="s">
        <v>460</v>
      </c>
      <c r="M1428" s="153" t="str">
        <f t="shared" si="50"/>
        <v>X</v>
      </c>
      <c r="N1428" s="153" t="s">
        <v>4629</v>
      </c>
      <c r="O1428" s="153" t="s">
        <v>362</v>
      </c>
      <c r="P1428" s="153">
        <v>0</v>
      </c>
      <c r="Q1428" s="153"/>
      <c r="R1428" s="51"/>
      <c r="S1428" s="51"/>
      <c r="T1428" s="51"/>
    </row>
    <row r="1429" spans="1:20" ht="63">
      <c r="A1429" s="63"/>
      <c r="B1429" s="72"/>
      <c r="C1429" s="61" t="s">
        <v>4552</v>
      </c>
      <c r="D1429" s="72" t="s">
        <v>4630</v>
      </c>
      <c r="E1429" s="63" t="s">
        <v>265</v>
      </c>
      <c r="F1429" s="73">
        <v>77</v>
      </c>
      <c r="G1429" s="64" t="str">
        <f t="shared" si="47"/>
        <v>K</v>
      </c>
      <c r="H1429" s="73">
        <v>306</v>
      </c>
      <c r="I1429" s="63">
        <v>12</v>
      </c>
      <c r="J1429" s="63">
        <v>2</v>
      </c>
      <c r="K1429" s="63">
        <v>2</v>
      </c>
      <c r="L1429" s="63" t="s">
        <v>460</v>
      </c>
      <c r="M1429" s="63" t="str">
        <f t="shared" si="50"/>
        <v>X</v>
      </c>
      <c r="N1429" s="63" t="s">
        <v>4631</v>
      </c>
      <c r="O1429" s="63" t="s">
        <v>362</v>
      </c>
      <c r="P1429" s="63">
        <v>0</v>
      </c>
      <c r="Q1429" s="63"/>
      <c r="R1429" s="51"/>
      <c r="S1429" s="51"/>
      <c r="T1429" s="51"/>
    </row>
    <row r="1430" spans="1:20" ht="63">
      <c r="A1430" s="153"/>
      <c r="B1430" s="154"/>
      <c r="C1430" s="155" t="s">
        <v>4552</v>
      </c>
      <c r="D1430" s="154" t="s">
        <v>3590</v>
      </c>
      <c r="E1430" s="153" t="s">
        <v>265</v>
      </c>
      <c r="F1430" s="160">
        <v>82</v>
      </c>
      <c r="G1430" s="156" t="str">
        <f t="shared" si="47"/>
        <v>K</v>
      </c>
      <c r="H1430" s="160">
        <v>335</v>
      </c>
      <c r="I1430" s="153">
        <v>54</v>
      </c>
      <c r="J1430" s="153">
        <v>4</v>
      </c>
      <c r="K1430" s="153">
        <v>3</v>
      </c>
      <c r="L1430" s="153" t="s">
        <v>460</v>
      </c>
      <c r="M1430" s="153" t="str">
        <f t="shared" si="50"/>
        <v>X</v>
      </c>
      <c r="N1430" s="153" t="s">
        <v>4632</v>
      </c>
      <c r="O1430" s="153" t="s">
        <v>362</v>
      </c>
      <c r="P1430" s="153">
        <v>0</v>
      </c>
      <c r="Q1430" s="153"/>
      <c r="R1430" s="51"/>
      <c r="S1430" s="51"/>
      <c r="T1430" s="51"/>
    </row>
    <row r="1431" spans="1:20" ht="47.25">
      <c r="A1431" s="59">
        <f t="shared" ref="A1431:A1440" si="53">IF(LEN(B1431)=0,"",SUBTOTAL(3,$B$3:B1431))</f>
        <v>44</v>
      </c>
      <c r="B1431" s="60" t="s">
        <v>4633</v>
      </c>
      <c r="C1431" s="61" t="s">
        <v>4633</v>
      </c>
      <c r="D1431" s="72" t="s">
        <v>4634</v>
      </c>
      <c r="E1431" s="63" t="s">
        <v>265</v>
      </c>
      <c r="F1431" s="73">
        <v>120</v>
      </c>
      <c r="G1431" s="64" t="str">
        <f t="shared" si="47"/>
        <v>K</v>
      </c>
      <c r="H1431" s="73">
        <v>429</v>
      </c>
      <c r="I1431" s="63">
        <v>105</v>
      </c>
      <c r="J1431" s="63">
        <v>7</v>
      </c>
      <c r="K1431" s="63">
        <v>12</v>
      </c>
      <c r="L1431" s="63" t="s">
        <v>274</v>
      </c>
      <c r="M1431" s="63" t="str">
        <f t="shared" si="50"/>
        <v>X</v>
      </c>
      <c r="N1431" s="87" t="s">
        <v>4635</v>
      </c>
      <c r="O1431" s="63" t="s">
        <v>1472</v>
      </c>
      <c r="P1431" s="63">
        <v>0</v>
      </c>
      <c r="Q1431" s="63"/>
      <c r="R1431" s="51"/>
      <c r="S1431" s="51"/>
      <c r="T1431" s="51"/>
    </row>
    <row r="1432" spans="1:20" ht="47.25">
      <c r="A1432" s="153" t="str">
        <f t="shared" si="53"/>
        <v/>
      </c>
      <c r="B1432" s="154"/>
      <c r="C1432" s="155" t="s">
        <v>4633</v>
      </c>
      <c r="D1432" s="154" t="s">
        <v>4636</v>
      </c>
      <c r="E1432" s="153" t="s">
        <v>265</v>
      </c>
      <c r="F1432" s="160">
        <v>128</v>
      </c>
      <c r="G1432" s="156" t="str">
        <f t="shared" si="47"/>
        <v>K</v>
      </c>
      <c r="H1432" s="160">
        <v>533</v>
      </c>
      <c r="I1432" s="153">
        <v>85</v>
      </c>
      <c r="J1432" s="153">
        <v>9</v>
      </c>
      <c r="K1432" s="153">
        <v>0</v>
      </c>
      <c r="L1432" s="153" t="s">
        <v>274</v>
      </c>
      <c r="M1432" s="153" t="str">
        <f t="shared" si="50"/>
        <v>X</v>
      </c>
      <c r="N1432" s="173" t="s">
        <v>4637</v>
      </c>
      <c r="O1432" s="153" t="s">
        <v>1501</v>
      </c>
      <c r="P1432" s="153">
        <v>0</v>
      </c>
      <c r="Q1432" s="153"/>
      <c r="R1432" s="51"/>
      <c r="S1432" s="51"/>
      <c r="T1432" s="51"/>
    </row>
    <row r="1433" spans="1:20" ht="47.25">
      <c r="A1433" s="63" t="str">
        <f t="shared" si="53"/>
        <v/>
      </c>
      <c r="B1433" s="72"/>
      <c r="C1433" s="61" t="s">
        <v>4633</v>
      </c>
      <c r="D1433" s="72" t="s">
        <v>4638</v>
      </c>
      <c r="E1433" s="63" t="s">
        <v>265</v>
      </c>
      <c r="F1433" s="73">
        <v>121</v>
      </c>
      <c r="G1433" s="64" t="str">
        <f t="shared" si="47"/>
        <v>K</v>
      </c>
      <c r="H1433" s="73">
        <v>493</v>
      </c>
      <c r="I1433" s="63">
        <v>89</v>
      </c>
      <c r="J1433" s="63">
        <v>5</v>
      </c>
      <c r="K1433" s="63">
        <v>0</v>
      </c>
      <c r="L1433" s="63" t="s">
        <v>274</v>
      </c>
      <c r="M1433" s="63" t="str">
        <f t="shared" si="50"/>
        <v>X</v>
      </c>
      <c r="N1433" s="87" t="s">
        <v>4639</v>
      </c>
      <c r="O1433" s="63" t="s">
        <v>1501</v>
      </c>
      <c r="P1433" s="63">
        <v>0</v>
      </c>
      <c r="Q1433" s="63"/>
      <c r="R1433" s="51"/>
      <c r="S1433" s="51"/>
      <c r="T1433" s="51"/>
    </row>
    <row r="1434" spans="1:20" ht="47.25">
      <c r="A1434" s="153" t="str">
        <f t="shared" si="53"/>
        <v/>
      </c>
      <c r="B1434" s="154"/>
      <c r="C1434" s="155" t="s">
        <v>4633</v>
      </c>
      <c r="D1434" s="154" t="s">
        <v>4640</v>
      </c>
      <c r="E1434" s="153" t="s">
        <v>265</v>
      </c>
      <c r="F1434" s="160">
        <v>148</v>
      </c>
      <c r="G1434" s="156" t="str">
        <f t="shared" si="47"/>
        <v>K</v>
      </c>
      <c r="H1434" s="160">
        <v>577</v>
      </c>
      <c r="I1434" s="153">
        <v>127</v>
      </c>
      <c r="J1434" s="153">
        <v>11</v>
      </c>
      <c r="K1434" s="153">
        <v>3</v>
      </c>
      <c r="L1434" s="153" t="s">
        <v>274</v>
      </c>
      <c r="M1434" s="153" t="str">
        <f t="shared" si="50"/>
        <v>X</v>
      </c>
      <c r="N1434" s="173" t="s">
        <v>4641</v>
      </c>
      <c r="O1434" s="153" t="s">
        <v>1466</v>
      </c>
      <c r="P1434" s="153">
        <v>0</v>
      </c>
      <c r="Q1434" s="153"/>
      <c r="R1434" s="51"/>
      <c r="S1434" s="51"/>
      <c r="T1434" s="51"/>
    </row>
    <row r="1435" spans="1:20" ht="78.75">
      <c r="A1435" s="63" t="str">
        <f t="shared" si="53"/>
        <v/>
      </c>
      <c r="B1435" s="72"/>
      <c r="C1435" s="61" t="s">
        <v>4633</v>
      </c>
      <c r="D1435" s="72" t="s">
        <v>4642</v>
      </c>
      <c r="E1435" s="63" t="s">
        <v>265</v>
      </c>
      <c r="F1435" s="73">
        <v>113</v>
      </c>
      <c r="G1435" s="64" t="str">
        <f t="shared" si="47"/>
        <v>K</v>
      </c>
      <c r="H1435" s="73">
        <v>490</v>
      </c>
      <c r="I1435" s="63">
        <v>111</v>
      </c>
      <c r="J1435" s="63">
        <v>8</v>
      </c>
      <c r="K1435" s="63">
        <v>6</v>
      </c>
      <c r="L1435" s="63" t="s">
        <v>367</v>
      </c>
      <c r="M1435" s="63" t="str">
        <f t="shared" si="50"/>
        <v>T</v>
      </c>
      <c r="N1435" s="87" t="s">
        <v>4643</v>
      </c>
      <c r="O1435" s="63" t="s">
        <v>4644</v>
      </c>
      <c r="P1435" s="63" t="s">
        <v>1663</v>
      </c>
      <c r="Q1435" s="63"/>
      <c r="R1435" s="51"/>
      <c r="S1435" s="51"/>
      <c r="T1435" s="51"/>
    </row>
    <row r="1436" spans="1:20" ht="63">
      <c r="A1436" s="153" t="str">
        <f t="shared" si="53"/>
        <v/>
      </c>
      <c r="B1436" s="154"/>
      <c r="C1436" s="155" t="s">
        <v>4633</v>
      </c>
      <c r="D1436" s="154" t="s">
        <v>4645</v>
      </c>
      <c r="E1436" s="153" t="s">
        <v>300</v>
      </c>
      <c r="F1436" s="160">
        <v>91</v>
      </c>
      <c r="G1436" s="156" t="str">
        <f t="shared" si="47"/>
        <v>K</v>
      </c>
      <c r="H1436" s="160">
        <v>368</v>
      </c>
      <c r="I1436" s="153">
        <v>84</v>
      </c>
      <c r="J1436" s="153">
        <v>13</v>
      </c>
      <c r="K1436" s="153">
        <v>2</v>
      </c>
      <c r="L1436" s="153" t="s">
        <v>274</v>
      </c>
      <c r="M1436" s="153" t="str">
        <f t="shared" si="50"/>
        <v>X</v>
      </c>
      <c r="N1436" s="173" t="s">
        <v>4646</v>
      </c>
      <c r="O1436" s="153" t="s">
        <v>1448</v>
      </c>
      <c r="P1436" s="153">
        <v>0</v>
      </c>
      <c r="Q1436" s="153"/>
      <c r="R1436" s="51"/>
      <c r="S1436" s="51"/>
      <c r="T1436" s="51"/>
    </row>
    <row r="1437" spans="1:20" ht="47.25">
      <c r="A1437" s="63" t="str">
        <f t="shared" si="53"/>
        <v/>
      </c>
      <c r="B1437" s="72"/>
      <c r="C1437" s="61" t="s">
        <v>4633</v>
      </c>
      <c r="D1437" s="72" t="s">
        <v>1838</v>
      </c>
      <c r="E1437" s="63" t="s">
        <v>265</v>
      </c>
      <c r="F1437" s="73">
        <v>129</v>
      </c>
      <c r="G1437" s="64" t="str">
        <f t="shared" si="47"/>
        <v>K</v>
      </c>
      <c r="H1437" s="73">
        <v>494</v>
      </c>
      <c r="I1437" s="63">
        <v>107</v>
      </c>
      <c r="J1437" s="63">
        <v>8</v>
      </c>
      <c r="K1437" s="63">
        <v>0</v>
      </c>
      <c r="L1437" s="63" t="s">
        <v>274</v>
      </c>
      <c r="M1437" s="63" t="str">
        <f t="shared" si="50"/>
        <v>X</v>
      </c>
      <c r="N1437" s="87" t="s">
        <v>4647</v>
      </c>
      <c r="O1437" s="63" t="s">
        <v>2647</v>
      </c>
      <c r="P1437" s="63">
        <v>0</v>
      </c>
      <c r="Q1437" s="63"/>
      <c r="R1437" s="51"/>
      <c r="S1437" s="51"/>
      <c r="T1437" s="51"/>
    </row>
    <row r="1438" spans="1:20" ht="31.5">
      <c r="A1438" s="153" t="str">
        <f t="shared" si="53"/>
        <v/>
      </c>
      <c r="B1438" s="154"/>
      <c r="C1438" s="155" t="s">
        <v>4633</v>
      </c>
      <c r="D1438" s="154" t="s">
        <v>4648</v>
      </c>
      <c r="E1438" s="153" t="s">
        <v>265</v>
      </c>
      <c r="F1438" s="160">
        <v>127</v>
      </c>
      <c r="G1438" s="156" t="str">
        <f t="shared" si="47"/>
        <v>K</v>
      </c>
      <c r="H1438" s="160">
        <v>513</v>
      </c>
      <c r="I1438" s="153">
        <v>124</v>
      </c>
      <c r="J1438" s="153">
        <v>9</v>
      </c>
      <c r="K1438" s="153">
        <v>6</v>
      </c>
      <c r="L1438" s="153" t="s">
        <v>274</v>
      </c>
      <c r="M1438" s="153" t="str">
        <f t="shared" si="50"/>
        <v>X</v>
      </c>
      <c r="N1438" s="173" t="s">
        <v>4649</v>
      </c>
      <c r="O1438" s="153" t="s">
        <v>1571</v>
      </c>
      <c r="P1438" s="153">
        <v>0</v>
      </c>
      <c r="Q1438" s="153"/>
      <c r="R1438" s="51"/>
      <c r="S1438" s="51"/>
      <c r="T1438" s="51"/>
    </row>
    <row r="1439" spans="1:20" ht="47.25">
      <c r="A1439" s="63" t="str">
        <f t="shared" si="53"/>
        <v/>
      </c>
      <c r="B1439" s="72"/>
      <c r="C1439" s="61" t="s">
        <v>4633</v>
      </c>
      <c r="D1439" s="72" t="s">
        <v>4650</v>
      </c>
      <c r="E1439" s="63" t="s">
        <v>270</v>
      </c>
      <c r="F1439" s="73">
        <v>165</v>
      </c>
      <c r="G1439" s="64" t="str">
        <f t="shared" si="47"/>
        <v>Đ</v>
      </c>
      <c r="H1439" s="73">
        <v>642</v>
      </c>
      <c r="I1439" s="63">
        <v>159</v>
      </c>
      <c r="J1439" s="63">
        <v>12</v>
      </c>
      <c r="K1439" s="63">
        <v>9</v>
      </c>
      <c r="L1439" s="63" t="s">
        <v>367</v>
      </c>
      <c r="M1439" s="63" t="str">
        <f t="shared" si="50"/>
        <v>T</v>
      </c>
      <c r="N1439" s="87" t="s">
        <v>4651</v>
      </c>
      <c r="O1439" s="63" t="s">
        <v>1448</v>
      </c>
      <c r="P1439" s="63">
        <v>0</v>
      </c>
      <c r="Q1439" s="63"/>
      <c r="R1439" s="51"/>
      <c r="S1439" s="51"/>
      <c r="T1439" s="51"/>
    </row>
    <row r="1440" spans="1:20" ht="63">
      <c r="A1440" s="153" t="str">
        <f t="shared" si="53"/>
        <v/>
      </c>
      <c r="B1440" s="154"/>
      <c r="C1440" s="155" t="s">
        <v>4633</v>
      </c>
      <c r="D1440" s="154" t="s">
        <v>4652</v>
      </c>
      <c r="E1440" s="153" t="s">
        <v>265</v>
      </c>
      <c r="F1440" s="160">
        <v>145</v>
      </c>
      <c r="G1440" s="156" t="str">
        <f t="shared" si="47"/>
        <v>K</v>
      </c>
      <c r="H1440" s="160">
        <v>645</v>
      </c>
      <c r="I1440" s="153">
        <v>143</v>
      </c>
      <c r="J1440" s="153">
        <v>3</v>
      </c>
      <c r="K1440" s="153">
        <v>5</v>
      </c>
      <c r="L1440" s="153" t="s">
        <v>274</v>
      </c>
      <c r="M1440" s="153" t="str">
        <f t="shared" si="50"/>
        <v>X</v>
      </c>
      <c r="N1440" s="173" t="s">
        <v>4653</v>
      </c>
      <c r="O1440" s="153" t="s">
        <v>2647</v>
      </c>
      <c r="P1440" s="153">
        <v>0</v>
      </c>
      <c r="Q1440" s="153"/>
      <c r="R1440" s="51"/>
      <c r="S1440" s="51"/>
      <c r="T1440" s="51"/>
    </row>
    <row r="1441" spans="1:20" ht="47.25">
      <c r="A1441" s="63"/>
      <c r="B1441" s="72"/>
      <c r="C1441" s="61" t="s">
        <v>4633</v>
      </c>
      <c r="D1441" s="72" t="s">
        <v>4654</v>
      </c>
      <c r="E1441" s="63" t="s">
        <v>300</v>
      </c>
      <c r="F1441" s="73">
        <v>47</v>
      </c>
      <c r="G1441" s="64" t="str">
        <f t="shared" si="47"/>
        <v>K</v>
      </c>
      <c r="H1441" s="73">
        <v>213</v>
      </c>
      <c r="I1441" s="63">
        <v>45</v>
      </c>
      <c r="J1441" s="63">
        <v>1</v>
      </c>
      <c r="K1441" s="63">
        <v>1</v>
      </c>
      <c r="L1441" s="63" t="s">
        <v>274</v>
      </c>
      <c r="M1441" s="63" t="str">
        <f t="shared" si="50"/>
        <v>X</v>
      </c>
      <c r="N1441" s="87" t="s">
        <v>4655</v>
      </c>
      <c r="O1441" s="63" t="s">
        <v>1501</v>
      </c>
      <c r="P1441" s="63">
        <v>0</v>
      </c>
      <c r="Q1441" s="63"/>
      <c r="R1441" s="51"/>
      <c r="S1441" s="51"/>
      <c r="T1441" s="51"/>
    </row>
    <row r="1442" spans="1:20" ht="47.25">
      <c r="A1442" s="153"/>
      <c r="B1442" s="154"/>
      <c r="C1442" s="155" t="s">
        <v>4633</v>
      </c>
      <c r="D1442" s="154" t="s">
        <v>4656</v>
      </c>
      <c r="E1442" s="153" t="s">
        <v>300</v>
      </c>
      <c r="F1442" s="160">
        <v>63</v>
      </c>
      <c r="G1442" s="156" t="str">
        <f t="shared" si="47"/>
        <v>K</v>
      </c>
      <c r="H1442" s="160">
        <v>281</v>
      </c>
      <c r="I1442" s="153">
        <v>50</v>
      </c>
      <c r="J1442" s="153">
        <v>3</v>
      </c>
      <c r="K1442" s="153">
        <v>17</v>
      </c>
      <c r="L1442" s="153" t="s">
        <v>274</v>
      </c>
      <c r="M1442" s="153" t="str">
        <f t="shared" si="50"/>
        <v>X</v>
      </c>
      <c r="N1442" s="173" t="s">
        <v>4657</v>
      </c>
      <c r="O1442" s="153" t="s">
        <v>4658</v>
      </c>
      <c r="P1442" s="153" t="s">
        <v>1663</v>
      </c>
      <c r="Q1442" s="153"/>
      <c r="R1442" s="51"/>
      <c r="S1442" s="51"/>
      <c r="T1442" s="51"/>
    </row>
    <row r="1443" spans="1:20" ht="63">
      <c r="A1443" s="63"/>
      <c r="B1443" s="72"/>
      <c r="C1443" s="61" t="s">
        <v>4633</v>
      </c>
      <c r="D1443" s="72" t="s">
        <v>4659</v>
      </c>
      <c r="E1443" s="63" t="s">
        <v>300</v>
      </c>
      <c r="F1443" s="73">
        <v>92</v>
      </c>
      <c r="G1443" s="64" t="str">
        <f t="shared" si="47"/>
        <v>K</v>
      </c>
      <c r="H1443" s="73">
        <v>375</v>
      </c>
      <c r="I1443" s="63">
        <v>83</v>
      </c>
      <c r="J1443" s="63">
        <v>14</v>
      </c>
      <c r="K1443" s="63">
        <v>9</v>
      </c>
      <c r="L1443" s="63" t="s">
        <v>274</v>
      </c>
      <c r="M1443" s="63" t="str">
        <f t="shared" si="50"/>
        <v>X</v>
      </c>
      <c r="N1443" s="87" t="s">
        <v>4660</v>
      </c>
      <c r="O1443" s="63" t="s">
        <v>3028</v>
      </c>
      <c r="P1443" s="63" t="s">
        <v>1663</v>
      </c>
      <c r="Q1443" s="63"/>
      <c r="R1443" s="51"/>
      <c r="S1443" s="51"/>
      <c r="T1443" s="51"/>
    </row>
    <row r="1444" spans="1:20" ht="78.75">
      <c r="A1444" s="153"/>
      <c r="B1444" s="154"/>
      <c r="C1444" s="155" t="s">
        <v>4633</v>
      </c>
      <c r="D1444" s="154" t="s">
        <v>4661</v>
      </c>
      <c r="E1444" s="153" t="s">
        <v>300</v>
      </c>
      <c r="F1444" s="160">
        <v>64</v>
      </c>
      <c r="G1444" s="156" t="str">
        <f t="shared" si="47"/>
        <v>K</v>
      </c>
      <c r="H1444" s="160">
        <v>290</v>
      </c>
      <c r="I1444" s="153">
        <v>57</v>
      </c>
      <c r="J1444" s="153">
        <v>2</v>
      </c>
      <c r="K1444" s="153">
        <v>1</v>
      </c>
      <c r="L1444" s="153" t="s">
        <v>274</v>
      </c>
      <c r="M1444" s="153" t="str">
        <f t="shared" si="50"/>
        <v>X</v>
      </c>
      <c r="N1444" s="227" t="s">
        <v>4662</v>
      </c>
      <c r="O1444" s="153" t="s">
        <v>1448</v>
      </c>
      <c r="P1444" s="153">
        <v>0</v>
      </c>
      <c r="Q1444" s="153"/>
      <c r="R1444" s="51"/>
      <c r="S1444" s="51"/>
      <c r="T1444" s="51"/>
    </row>
    <row r="1445" spans="1:20" ht="47.25">
      <c r="A1445" s="63"/>
      <c r="B1445" s="72"/>
      <c r="C1445" s="61" t="s">
        <v>4633</v>
      </c>
      <c r="D1445" s="72" t="s">
        <v>4663</v>
      </c>
      <c r="E1445" s="63" t="s">
        <v>300</v>
      </c>
      <c r="F1445" s="73">
        <v>62</v>
      </c>
      <c r="G1445" s="64" t="str">
        <f t="shared" si="47"/>
        <v>K</v>
      </c>
      <c r="H1445" s="73">
        <v>282</v>
      </c>
      <c r="I1445" s="63">
        <v>60</v>
      </c>
      <c r="J1445" s="63">
        <v>3</v>
      </c>
      <c r="K1445" s="63">
        <v>17</v>
      </c>
      <c r="L1445" s="63" t="s">
        <v>274</v>
      </c>
      <c r="M1445" s="63" t="str">
        <f t="shared" si="50"/>
        <v>X</v>
      </c>
      <c r="N1445" s="87" t="s">
        <v>4664</v>
      </c>
      <c r="O1445" s="63" t="s">
        <v>1547</v>
      </c>
      <c r="P1445" s="63" t="s">
        <v>1663</v>
      </c>
      <c r="Q1445" s="63"/>
      <c r="R1445" s="51"/>
      <c r="S1445" s="51"/>
      <c r="T1445" s="51"/>
    </row>
    <row r="1446" spans="1:20" ht="47.25">
      <c r="A1446" s="153"/>
      <c r="B1446" s="154"/>
      <c r="C1446" s="155" t="s">
        <v>4633</v>
      </c>
      <c r="D1446" s="154" t="s">
        <v>4665</v>
      </c>
      <c r="E1446" s="153" t="s">
        <v>265</v>
      </c>
      <c r="F1446" s="160">
        <v>111</v>
      </c>
      <c r="G1446" s="156" t="str">
        <f t="shared" si="47"/>
        <v>K</v>
      </c>
      <c r="H1446" s="160">
        <v>431</v>
      </c>
      <c r="I1446" s="153">
        <v>109</v>
      </c>
      <c r="J1446" s="153">
        <v>2</v>
      </c>
      <c r="K1446" s="153">
        <v>7</v>
      </c>
      <c r="L1446" s="153" t="s">
        <v>274</v>
      </c>
      <c r="M1446" s="153" t="str">
        <f t="shared" si="50"/>
        <v>X</v>
      </c>
      <c r="N1446" s="227" t="s">
        <v>4666</v>
      </c>
      <c r="O1446" s="153" t="s">
        <v>4658</v>
      </c>
      <c r="P1446" s="153">
        <v>0</v>
      </c>
      <c r="Q1446" s="153"/>
      <c r="R1446" s="51"/>
      <c r="S1446" s="51"/>
      <c r="T1446" s="51"/>
    </row>
    <row r="1447" spans="1:20" ht="47.25">
      <c r="A1447" s="63"/>
      <c r="B1447" s="72"/>
      <c r="C1447" s="61" t="s">
        <v>4633</v>
      </c>
      <c r="D1447" s="72" t="s">
        <v>4667</v>
      </c>
      <c r="E1447" s="63" t="s">
        <v>300</v>
      </c>
      <c r="F1447" s="73">
        <v>92</v>
      </c>
      <c r="G1447" s="64" t="str">
        <f t="shared" ref="G1447:G1701" si="54">IF(F1447&gt;=150,"Đ","K")</f>
        <v>K</v>
      </c>
      <c r="H1447" s="73">
        <v>377</v>
      </c>
      <c r="I1447" s="63">
        <v>88</v>
      </c>
      <c r="J1447" s="63">
        <v>4</v>
      </c>
      <c r="K1447" s="63">
        <v>6</v>
      </c>
      <c r="L1447" s="63" t="s">
        <v>274</v>
      </c>
      <c r="M1447" s="63" t="str">
        <f t="shared" si="50"/>
        <v>X</v>
      </c>
      <c r="N1447" s="87" t="s">
        <v>4668</v>
      </c>
      <c r="O1447" s="87" t="s">
        <v>980</v>
      </c>
      <c r="P1447" s="63">
        <v>0</v>
      </c>
      <c r="Q1447" s="63"/>
      <c r="R1447" s="51"/>
      <c r="S1447" s="51"/>
      <c r="T1447" s="51"/>
    </row>
    <row r="1448" spans="1:20" ht="47.25">
      <c r="A1448" s="153"/>
      <c r="B1448" s="154"/>
      <c r="C1448" s="155" t="s">
        <v>4633</v>
      </c>
      <c r="D1448" s="154" t="s">
        <v>4669</v>
      </c>
      <c r="E1448" s="153" t="s">
        <v>265</v>
      </c>
      <c r="F1448" s="160">
        <v>153</v>
      </c>
      <c r="G1448" s="156" t="str">
        <f t="shared" si="54"/>
        <v>Đ</v>
      </c>
      <c r="H1448" s="160">
        <v>657</v>
      </c>
      <c r="I1448" s="153">
        <v>152</v>
      </c>
      <c r="J1448" s="153">
        <v>11</v>
      </c>
      <c r="K1448" s="153">
        <v>7</v>
      </c>
      <c r="L1448" s="153" t="s">
        <v>274</v>
      </c>
      <c r="M1448" s="153" t="str">
        <f t="shared" si="50"/>
        <v>X</v>
      </c>
      <c r="N1448" s="173" t="s">
        <v>4670</v>
      </c>
      <c r="O1448" s="153" t="s">
        <v>4671</v>
      </c>
      <c r="P1448" s="153" t="s">
        <v>1663</v>
      </c>
      <c r="Q1448" s="153"/>
      <c r="R1448" s="51"/>
      <c r="S1448" s="51"/>
      <c r="T1448" s="51"/>
    </row>
    <row r="1449" spans="1:20" ht="47.25">
      <c r="A1449" s="63"/>
      <c r="B1449" s="72"/>
      <c r="C1449" s="61" t="s">
        <v>4633</v>
      </c>
      <c r="D1449" s="72" t="s">
        <v>3226</v>
      </c>
      <c r="E1449" s="63" t="s">
        <v>270</v>
      </c>
      <c r="F1449" s="73">
        <v>174</v>
      </c>
      <c r="G1449" s="64" t="str">
        <f t="shared" si="54"/>
        <v>Đ</v>
      </c>
      <c r="H1449" s="73">
        <v>737</v>
      </c>
      <c r="I1449" s="63">
        <v>174</v>
      </c>
      <c r="J1449" s="63">
        <v>9</v>
      </c>
      <c r="K1449" s="63">
        <v>20</v>
      </c>
      <c r="L1449" s="63" t="s">
        <v>274</v>
      </c>
      <c r="M1449" s="63" t="str">
        <f t="shared" si="50"/>
        <v>X</v>
      </c>
      <c r="N1449" s="87" t="s">
        <v>4672</v>
      </c>
      <c r="O1449" s="63" t="s">
        <v>3055</v>
      </c>
      <c r="P1449" s="63" t="s">
        <v>1663</v>
      </c>
      <c r="Q1449" s="63"/>
      <c r="R1449" s="51"/>
      <c r="S1449" s="51"/>
      <c r="T1449" s="51"/>
    </row>
    <row r="1450" spans="1:20" ht="63">
      <c r="A1450" s="153"/>
      <c r="B1450" s="154"/>
      <c r="C1450" s="155" t="s">
        <v>4633</v>
      </c>
      <c r="D1450" s="154" t="s">
        <v>4673</v>
      </c>
      <c r="E1450" s="153" t="s">
        <v>270</v>
      </c>
      <c r="F1450" s="160">
        <v>157</v>
      </c>
      <c r="G1450" s="156" t="str">
        <f t="shared" si="54"/>
        <v>Đ</v>
      </c>
      <c r="H1450" s="160">
        <v>588</v>
      </c>
      <c r="I1450" s="153">
        <v>153</v>
      </c>
      <c r="J1450" s="153">
        <v>15</v>
      </c>
      <c r="K1450" s="153">
        <v>9</v>
      </c>
      <c r="L1450" s="153" t="s">
        <v>274</v>
      </c>
      <c r="M1450" s="153" t="str">
        <f t="shared" si="50"/>
        <v>X</v>
      </c>
      <c r="N1450" s="173" t="s">
        <v>4674</v>
      </c>
      <c r="O1450" s="153" t="s">
        <v>3034</v>
      </c>
      <c r="P1450" s="153" t="s">
        <v>1663</v>
      </c>
      <c r="Q1450" s="153"/>
      <c r="R1450" s="51"/>
      <c r="S1450" s="51"/>
      <c r="T1450" s="51"/>
    </row>
    <row r="1451" spans="1:20" ht="47.25">
      <c r="A1451" s="63"/>
      <c r="B1451" s="72"/>
      <c r="C1451" s="61" t="s">
        <v>4633</v>
      </c>
      <c r="D1451" s="72" t="s">
        <v>4675</v>
      </c>
      <c r="E1451" s="63" t="s">
        <v>265</v>
      </c>
      <c r="F1451" s="73">
        <v>196</v>
      </c>
      <c r="G1451" s="64" t="str">
        <f t="shared" si="54"/>
        <v>Đ</v>
      </c>
      <c r="H1451" s="73">
        <v>737</v>
      </c>
      <c r="I1451" s="63">
        <v>188</v>
      </c>
      <c r="J1451" s="63">
        <v>14</v>
      </c>
      <c r="K1451" s="63">
        <v>5</v>
      </c>
      <c r="L1451" s="63" t="s">
        <v>367</v>
      </c>
      <c r="M1451" s="63" t="str">
        <f t="shared" si="50"/>
        <v>T</v>
      </c>
      <c r="N1451" s="87" t="s">
        <v>4676</v>
      </c>
      <c r="O1451" s="63" t="s">
        <v>1501</v>
      </c>
      <c r="P1451" s="63">
        <v>0</v>
      </c>
      <c r="Q1451" s="63"/>
      <c r="R1451" s="51"/>
      <c r="S1451" s="51"/>
      <c r="T1451" s="51"/>
    </row>
    <row r="1452" spans="1:20" ht="94.5">
      <c r="A1452" s="153"/>
      <c r="B1452" s="154"/>
      <c r="C1452" s="155" t="s">
        <v>4633</v>
      </c>
      <c r="D1452" s="154" t="s">
        <v>4677</v>
      </c>
      <c r="E1452" s="153" t="s">
        <v>265</v>
      </c>
      <c r="F1452" s="160">
        <v>170</v>
      </c>
      <c r="G1452" s="156" t="str">
        <f t="shared" si="54"/>
        <v>Đ</v>
      </c>
      <c r="H1452" s="160">
        <v>619</v>
      </c>
      <c r="I1452" s="153">
        <v>140</v>
      </c>
      <c r="J1452" s="153">
        <v>5</v>
      </c>
      <c r="K1452" s="153">
        <v>1</v>
      </c>
      <c r="L1452" s="153" t="s">
        <v>274</v>
      </c>
      <c r="M1452" s="153" t="str">
        <f t="shared" si="50"/>
        <v>X</v>
      </c>
      <c r="N1452" s="173" t="s">
        <v>4678</v>
      </c>
      <c r="O1452" s="153" t="s">
        <v>3117</v>
      </c>
      <c r="P1452" s="153">
        <v>0</v>
      </c>
      <c r="Q1452" s="153"/>
      <c r="R1452" s="51"/>
      <c r="S1452" s="51"/>
      <c r="T1452" s="51"/>
    </row>
    <row r="1453" spans="1:20" ht="63">
      <c r="A1453" s="63"/>
      <c r="B1453" s="72"/>
      <c r="C1453" s="61" t="s">
        <v>4633</v>
      </c>
      <c r="D1453" s="72" t="s">
        <v>4679</v>
      </c>
      <c r="E1453" s="63" t="s">
        <v>300</v>
      </c>
      <c r="F1453" s="73">
        <v>104</v>
      </c>
      <c r="G1453" s="64" t="str">
        <f t="shared" si="54"/>
        <v>K</v>
      </c>
      <c r="H1453" s="73">
        <v>431</v>
      </c>
      <c r="I1453" s="63">
        <v>95</v>
      </c>
      <c r="J1453" s="63">
        <v>6</v>
      </c>
      <c r="K1453" s="63">
        <v>1</v>
      </c>
      <c r="L1453" s="63" t="s">
        <v>367</v>
      </c>
      <c r="M1453" s="63" t="str">
        <f t="shared" si="50"/>
        <v>T</v>
      </c>
      <c r="N1453" s="87" t="s">
        <v>4680</v>
      </c>
      <c r="O1453" s="63" t="s">
        <v>2640</v>
      </c>
      <c r="P1453" s="63">
        <v>0</v>
      </c>
      <c r="Q1453" s="63"/>
      <c r="R1453" s="51"/>
      <c r="S1453" s="51"/>
      <c r="T1453" s="51"/>
    </row>
    <row r="1454" spans="1:20" ht="94.5">
      <c r="A1454" s="153"/>
      <c r="B1454" s="154"/>
      <c r="C1454" s="155" t="s">
        <v>4633</v>
      </c>
      <c r="D1454" s="154" t="s">
        <v>1942</v>
      </c>
      <c r="E1454" s="153" t="s">
        <v>265</v>
      </c>
      <c r="F1454" s="160">
        <v>203</v>
      </c>
      <c r="G1454" s="156" t="str">
        <f t="shared" si="54"/>
        <v>Đ</v>
      </c>
      <c r="H1454" s="160">
        <v>664</v>
      </c>
      <c r="I1454" s="153">
        <v>91</v>
      </c>
      <c r="J1454" s="153">
        <v>6</v>
      </c>
      <c r="K1454" s="153">
        <v>0</v>
      </c>
      <c r="L1454" s="153" t="s">
        <v>367</v>
      </c>
      <c r="M1454" s="153" t="str">
        <f t="shared" si="50"/>
        <v>T</v>
      </c>
      <c r="N1454" s="173" t="s">
        <v>4681</v>
      </c>
      <c r="O1454" s="87" t="s">
        <v>3117</v>
      </c>
      <c r="P1454" s="153">
        <v>0</v>
      </c>
      <c r="Q1454" s="153"/>
      <c r="R1454" s="51"/>
      <c r="S1454" s="51"/>
      <c r="T1454" s="51"/>
    </row>
    <row r="1455" spans="1:20" ht="63">
      <c r="A1455" s="63"/>
      <c r="B1455" s="72"/>
      <c r="C1455" s="61" t="s">
        <v>4633</v>
      </c>
      <c r="D1455" s="72" t="s">
        <v>4682</v>
      </c>
      <c r="E1455" s="63" t="s">
        <v>265</v>
      </c>
      <c r="F1455" s="73">
        <v>163</v>
      </c>
      <c r="G1455" s="64" t="str">
        <f t="shared" si="54"/>
        <v>Đ</v>
      </c>
      <c r="H1455" s="73">
        <v>673</v>
      </c>
      <c r="I1455" s="63">
        <v>137</v>
      </c>
      <c r="J1455" s="63">
        <v>3</v>
      </c>
      <c r="K1455" s="63">
        <v>0</v>
      </c>
      <c r="L1455" s="63" t="s">
        <v>274</v>
      </c>
      <c r="M1455" s="63" t="str">
        <f t="shared" si="50"/>
        <v>X</v>
      </c>
      <c r="N1455" s="87" t="s">
        <v>4683</v>
      </c>
      <c r="O1455" s="87" t="s">
        <v>716</v>
      </c>
      <c r="P1455" s="63">
        <v>0</v>
      </c>
      <c r="Q1455" s="63"/>
      <c r="R1455" s="51"/>
      <c r="S1455" s="51"/>
      <c r="T1455" s="51"/>
    </row>
    <row r="1456" spans="1:20" ht="47.25">
      <c r="A1456" s="153"/>
      <c r="B1456" s="154"/>
      <c r="C1456" s="155" t="s">
        <v>4633</v>
      </c>
      <c r="D1456" s="154" t="s">
        <v>4684</v>
      </c>
      <c r="E1456" s="153" t="s">
        <v>300</v>
      </c>
      <c r="F1456" s="160">
        <v>115</v>
      </c>
      <c r="G1456" s="156" t="str">
        <f t="shared" si="54"/>
        <v>K</v>
      </c>
      <c r="H1456" s="160">
        <v>501</v>
      </c>
      <c r="I1456" s="153">
        <v>113</v>
      </c>
      <c r="J1456" s="153">
        <v>1</v>
      </c>
      <c r="K1456" s="153">
        <v>2</v>
      </c>
      <c r="L1456" s="153" t="s">
        <v>367</v>
      </c>
      <c r="M1456" s="153" t="str">
        <f t="shared" si="50"/>
        <v>T</v>
      </c>
      <c r="N1456" s="173" t="s">
        <v>4685</v>
      </c>
      <c r="O1456" s="153" t="s">
        <v>1472</v>
      </c>
      <c r="P1456" s="153">
        <v>0</v>
      </c>
      <c r="Q1456" s="153"/>
      <c r="R1456" s="51"/>
      <c r="S1456" s="51"/>
      <c r="T1456" s="51"/>
    </row>
    <row r="1457" spans="1:20" ht="78.75">
      <c r="A1457" s="59">
        <f t="shared" ref="A1457:A1466" si="55">IF(LEN(B1457)=0,"",SUBTOTAL(3,$B$3:B1457))</f>
        <v>45</v>
      </c>
      <c r="B1457" s="60" t="s">
        <v>4686</v>
      </c>
      <c r="C1457" s="61" t="s">
        <v>4686</v>
      </c>
      <c r="D1457" s="72" t="s">
        <v>4687</v>
      </c>
      <c r="E1457" s="63" t="s">
        <v>270</v>
      </c>
      <c r="F1457" s="73">
        <v>146</v>
      </c>
      <c r="G1457" s="64" t="str">
        <f t="shared" si="54"/>
        <v>K</v>
      </c>
      <c r="H1457" s="73">
        <v>608</v>
      </c>
      <c r="I1457" s="63">
        <v>73</v>
      </c>
      <c r="J1457" s="65">
        <v>3</v>
      </c>
      <c r="K1457" s="65">
        <v>1</v>
      </c>
      <c r="L1457" s="63" t="s">
        <v>274</v>
      </c>
      <c r="M1457" s="63" t="str">
        <f t="shared" si="50"/>
        <v>X</v>
      </c>
      <c r="N1457" s="63" t="s">
        <v>4688</v>
      </c>
      <c r="O1457" s="63" t="s">
        <v>1119</v>
      </c>
      <c r="P1457" s="63">
        <v>0</v>
      </c>
      <c r="Q1457" s="63"/>
      <c r="R1457" s="51"/>
      <c r="S1457" s="51"/>
      <c r="T1457" s="51"/>
    </row>
    <row r="1458" spans="1:20" ht="63">
      <c r="A1458" s="153" t="str">
        <f t="shared" si="55"/>
        <v/>
      </c>
      <c r="B1458" s="154"/>
      <c r="C1458" s="155" t="s">
        <v>4686</v>
      </c>
      <c r="D1458" s="154" t="s">
        <v>4689</v>
      </c>
      <c r="E1458" s="153" t="s">
        <v>265</v>
      </c>
      <c r="F1458" s="160">
        <v>105</v>
      </c>
      <c r="G1458" s="156" t="str">
        <f t="shared" si="54"/>
        <v>K</v>
      </c>
      <c r="H1458" s="160">
        <v>446</v>
      </c>
      <c r="I1458" s="153">
        <v>54</v>
      </c>
      <c r="J1458" s="158">
        <v>1</v>
      </c>
      <c r="K1458" s="158">
        <v>3</v>
      </c>
      <c r="L1458" s="153" t="s">
        <v>543</v>
      </c>
      <c r="M1458" s="153" t="str">
        <f t="shared" si="50"/>
        <v>X</v>
      </c>
      <c r="N1458" s="153" t="s">
        <v>4690</v>
      </c>
      <c r="O1458" s="153" t="s">
        <v>4402</v>
      </c>
      <c r="P1458" s="153">
        <v>0</v>
      </c>
      <c r="Q1458" s="153"/>
      <c r="R1458" s="51"/>
      <c r="S1458" s="51"/>
      <c r="T1458" s="51"/>
    </row>
    <row r="1459" spans="1:20" ht="78.75">
      <c r="A1459" s="63" t="str">
        <f t="shared" si="55"/>
        <v/>
      </c>
      <c r="B1459" s="72"/>
      <c r="C1459" s="61" t="s">
        <v>4686</v>
      </c>
      <c r="D1459" s="72" t="s">
        <v>2545</v>
      </c>
      <c r="E1459" s="63" t="s">
        <v>265</v>
      </c>
      <c r="F1459" s="73">
        <v>82</v>
      </c>
      <c r="G1459" s="64" t="str">
        <f t="shared" si="54"/>
        <v>K</v>
      </c>
      <c r="H1459" s="73">
        <v>365</v>
      </c>
      <c r="I1459" s="63">
        <v>33</v>
      </c>
      <c r="J1459" s="65">
        <v>2</v>
      </c>
      <c r="K1459" s="65">
        <v>2</v>
      </c>
      <c r="L1459" s="63" t="s">
        <v>543</v>
      </c>
      <c r="M1459" s="63" t="str">
        <f t="shared" si="50"/>
        <v>X</v>
      </c>
      <c r="N1459" s="63" t="s">
        <v>4691</v>
      </c>
      <c r="O1459" s="63" t="s">
        <v>4402</v>
      </c>
      <c r="P1459" s="63">
        <v>0</v>
      </c>
      <c r="Q1459" s="63"/>
      <c r="R1459" s="51"/>
      <c r="S1459" s="51"/>
      <c r="T1459" s="51"/>
    </row>
    <row r="1460" spans="1:20" ht="94.5">
      <c r="A1460" s="153" t="str">
        <f t="shared" si="55"/>
        <v/>
      </c>
      <c r="B1460" s="154"/>
      <c r="C1460" s="155" t="s">
        <v>4686</v>
      </c>
      <c r="D1460" s="154" t="s">
        <v>4692</v>
      </c>
      <c r="E1460" s="153" t="s">
        <v>270</v>
      </c>
      <c r="F1460" s="160">
        <v>150</v>
      </c>
      <c r="G1460" s="156" t="str">
        <f t="shared" si="54"/>
        <v>Đ</v>
      </c>
      <c r="H1460" s="160">
        <v>563</v>
      </c>
      <c r="I1460" s="153">
        <v>74</v>
      </c>
      <c r="J1460" s="158">
        <v>1</v>
      </c>
      <c r="K1460" s="158">
        <v>2</v>
      </c>
      <c r="L1460" s="153" t="s">
        <v>543</v>
      </c>
      <c r="M1460" s="153" t="str">
        <f t="shared" si="50"/>
        <v>X</v>
      </c>
      <c r="N1460" s="153" t="s">
        <v>4693</v>
      </c>
      <c r="O1460" s="153" t="s">
        <v>1135</v>
      </c>
      <c r="P1460" s="153">
        <v>0</v>
      </c>
      <c r="Q1460" s="153"/>
      <c r="R1460" s="51"/>
      <c r="S1460" s="51"/>
      <c r="T1460" s="51"/>
    </row>
    <row r="1461" spans="1:20" ht="78.75">
      <c r="A1461" s="63" t="str">
        <f t="shared" si="55"/>
        <v/>
      </c>
      <c r="B1461" s="72"/>
      <c r="C1461" s="61" t="s">
        <v>4686</v>
      </c>
      <c r="D1461" s="72" t="s">
        <v>4694</v>
      </c>
      <c r="E1461" s="63" t="s">
        <v>265</v>
      </c>
      <c r="F1461" s="73">
        <v>78</v>
      </c>
      <c r="G1461" s="64" t="str">
        <f t="shared" si="54"/>
        <v>K</v>
      </c>
      <c r="H1461" s="73">
        <v>293</v>
      </c>
      <c r="I1461" s="63">
        <v>59</v>
      </c>
      <c r="J1461" s="65">
        <v>1</v>
      </c>
      <c r="K1461" s="65">
        <v>2</v>
      </c>
      <c r="L1461" s="63" t="s">
        <v>274</v>
      </c>
      <c r="M1461" s="63" t="str">
        <f t="shared" si="50"/>
        <v>X</v>
      </c>
      <c r="N1461" s="63" t="s">
        <v>4695</v>
      </c>
      <c r="O1461" s="63" t="s">
        <v>1131</v>
      </c>
      <c r="P1461" s="63">
        <v>0</v>
      </c>
      <c r="Q1461" s="63"/>
      <c r="R1461" s="51"/>
      <c r="S1461" s="51"/>
      <c r="T1461" s="51"/>
    </row>
    <row r="1462" spans="1:20" ht="110.25">
      <c r="A1462" s="153" t="str">
        <f t="shared" si="55"/>
        <v/>
      </c>
      <c r="B1462" s="154"/>
      <c r="C1462" s="155" t="s">
        <v>4686</v>
      </c>
      <c r="D1462" s="154" t="s">
        <v>4696</v>
      </c>
      <c r="E1462" s="153" t="s">
        <v>265</v>
      </c>
      <c r="F1462" s="160">
        <v>86</v>
      </c>
      <c r="G1462" s="156" t="str">
        <f t="shared" si="54"/>
        <v>K</v>
      </c>
      <c r="H1462" s="160">
        <v>349</v>
      </c>
      <c r="I1462" s="153">
        <v>23</v>
      </c>
      <c r="J1462" s="158">
        <v>2</v>
      </c>
      <c r="K1462" s="158">
        <v>1</v>
      </c>
      <c r="L1462" s="153" t="s">
        <v>543</v>
      </c>
      <c r="M1462" s="153" t="str">
        <f t="shared" si="50"/>
        <v>X</v>
      </c>
      <c r="N1462" s="153" t="s">
        <v>4697</v>
      </c>
      <c r="O1462" s="153" t="s">
        <v>1111</v>
      </c>
      <c r="P1462" s="153">
        <v>0</v>
      </c>
      <c r="Q1462" s="153"/>
      <c r="R1462" s="51"/>
      <c r="S1462" s="51"/>
      <c r="T1462" s="51"/>
    </row>
    <row r="1463" spans="1:20" ht="78.75">
      <c r="A1463" s="63" t="str">
        <f t="shared" si="55"/>
        <v/>
      </c>
      <c r="B1463" s="72"/>
      <c r="C1463" s="61" t="s">
        <v>4686</v>
      </c>
      <c r="D1463" s="72" t="s">
        <v>4698</v>
      </c>
      <c r="E1463" s="63" t="s">
        <v>265</v>
      </c>
      <c r="F1463" s="73">
        <v>108</v>
      </c>
      <c r="G1463" s="64" t="str">
        <f t="shared" si="54"/>
        <v>K</v>
      </c>
      <c r="H1463" s="73">
        <v>431</v>
      </c>
      <c r="I1463" s="63">
        <v>91</v>
      </c>
      <c r="J1463" s="65">
        <v>2</v>
      </c>
      <c r="K1463" s="65">
        <v>2</v>
      </c>
      <c r="L1463" s="63" t="s">
        <v>543</v>
      </c>
      <c r="M1463" s="63" t="str">
        <f t="shared" si="50"/>
        <v>X</v>
      </c>
      <c r="N1463" s="63" t="s">
        <v>4699</v>
      </c>
      <c r="O1463" s="63" t="s">
        <v>1119</v>
      </c>
      <c r="P1463" s="63">
        <v>0</v>
      </c>
      <c r="Q1463" s="63"/>
      <c r="R1463" s="51"/>
      <c r="S1463" s="51"/>
      <c r="T1463" s="51"/>
    </row>
    <row r="1464" spans="1:20" ht="78.75">
      <c r="A1464" s="153" t="str">
        <f t="shared" si="55"/>
        <v/>
      </c>
      <c r="B1464" s="154"/>
      <c r="C1464" s="155" t="s">
        <v>4686</v>
      </c>
      <c r="D1464" s="154" t="s">
        <v>4700</v>
      </c>
      <c r="E1464" s="153" t="s">
        <v>265</v>
      </c>
      <c r="F1464" s="160">
        <v>102</v>
      </c>
      <c r="G1464" s="156" t="str">
        <f t="shared" si="54"/>
        <v>K</v>
      </c>
      <c r="H1464" s="160">
        <v>410</v>
      </c>
      <c r="I1464" s="153">
        <v>56</v>
      </c>
      <c r="J1464" s="158">
        <v>3</v>
      </c>
      <c r="K1464" s="158">
        <v>2</v>
      </c>
      <c r="L1464" s="153" t="s">
        <v>274</v>
      </c>
      <c r="M1464" s="153" t="str">
        <f t="shared" si="50"/>
        <v>X</v>
      </c>
      <c r="N1464" s="153" t="s">
        <v>4701</v>
      </c>
      <c r="O1464" s="153" t="s">
        <v>1131</v>
      </c>
      <c r="P1464" s="153">
        <v>0</v>
      </c>
      <c r="Q1464" s="153"/>
      <c r="R1464" s="51"/>
      <c r="S1464" s="51"/>
      <c r="T1464" s="51"/>
    </row>
    <row r="1465" spans="1:20" ht="126">
      <c r="A1465" s="63" t="str">
        <f t="shared" si="55"/>
        <v/>
      </c>
      <c r="B1465" s="72"/>
      <c r="C1465" s="61" t="s">
        <v>4686</v>
      </c>
      <c r="D1465" s="72" t="s">
        <v>4702</v>
      </c>
      <c r="E1465" s="63" t="s">
        <v>265</v>
      </c>
      <c r="F1465" s="73">
        <v>133</v>
      </c>
      <c r="G1465" s="64" t="str">
        <f t="shared" si="54"/>
        <v>K</v>
      </c>
      <c r="H1465" s="73">
        <v>509</v>
      </c>
      <c r="I1465" s="63">
        <v>46</v>
      </c>
      <c r="J1465" s="65">
        <v>3</v>
      </c>
      <c r="K1465" s="65">
        <v>4</v>
      </c>
      <c r="L1465" s="63" t="s">
        <v>543</v>
      </c>
      <c r="M1465" s="63" t="str">
        <f t="shared" si="50"/>
        <v>X</v>
      </c>
      <c r="N1465" s="63" t="s">
        <v>4703</v>
      </c>
      <c r="O1465" s="63" t="s">
        <v>1119</v>
      </c>
      <c r="P1465" s="63">
        <v>0</v>
      </c>
      <c r="Q1465" s="63"/>
      <c r="R1465" s="51"/>
      <c r="S1465" s="51"/>
      <c r="T1465" s="51"/>
    </row>
    <row r="1466" spans="1:20" ht="94.5">
      <c r="A1466" s="153" t="str">
        <f t="shared" si="55"/>
        <v/>
      </c>
      <c r="B1466" s="154"/>
      <c r="C1466" s="155" t="s">
        <v>4686</v>
      </c>
      <c r="D1466" s="154" t="s">
        <v>4704</v>
      </c>
      <c r="E1466" s="153" t="s">
        <v>265</v>
      </c>
      <c r="F1466" s="160">
        <v>90</v>
      </c>
      <c r="G1466" s="156" t="str">
        <f t="shared" si="54"/>
        <v>K</v>
      </c>
      <c r="H1466" s="160">
        <v>332</v>
      </c>
      <c r="I1466" s="153">
        <v>53</v>
      </c>
      <c r="J1466" s="158">
        <v>3</v>
      </c>
      <c r="K1466" s="158">
        <v>0</v>
      </c>
      <c r="L1466" s="153" t="s">
        <v>274</v>
      </c>
      <c r="M1466" s="153" t="str">
        <f t="shared" si="50"/>
        <v>X</v>
      </c>
      <c r="N1466" s="153" t="s">
        <v>4705</v>
      </c>
      <c r="O1466" s="153" t="s">
        <v>1151</v>
      </c>
      <c r="P1466" s="153">
        <v>0</v>
      </c>
      <c r="Q1466" s="153"/>
      <c r="R1466" s="51"/>
      <c r="S1466" s="51"/>
      <c r="T1466" s="51"/>
    </row>
    <row r="1467" spans="1:20" ht="94.5">
      <c r="A1467" s="63"/>
      <c r="B1467" s="72"/>
      <c r="C1467" s="61" t="s">
        <v>4686</v>
      </c>
      <c r="D1467" s="72" t="s">
        <v>4706</v>
      </c>
      <c r="E1467" s="63" t="s">
        <v>265</v>
      </c>
      <c r="F1467" s="73">
        <v>106</v>
      </c>
      <c r="G1467" s="64" t="str">
        <f t="shared" si="54"/>
        <v>K</v>
      </c>
      <c r="H1467" s="73">
        <v>437</v>
      </c>
      <c r="I1467" s="63">
        <v>91</v>
      </c>
      <c r="J1467" s="65">
        <v>2</v>
      </c>
      <c r="K1467" s="65">
        <v>0</v>
      </c>
      <c r="L1467" s="63" t="s">
        <v>543</v>
      </c>
      <c r="M1467" s="63" t="str">
        <f t="shared" si="50"/>
        <v>X</v>
      </c>
      <c r="N1467" s="63" t="s">
        <v>4707</v>
      </c>
      <c r="O1467" s="63" t="s">
        <v>1151</v>
      </c>
      <c r="P1467" s="63">
        <v>0</v>
      </c>
      <c r="Q1467" s="63"/>
      <c r="R1467" s="51"/>
      <c r="S1467" s="51"/>
      <c r="T1467" s="51"/>
    </row>
    <row r="1468" spans="1:20" ht="126">
      <c r="A1468" s="153"/>
      <c r="B1468" s="154"/>
      <c r="C1468" s="155" t="s">
        <v>4686</v>
      </c>
      <c r="D1468" s="154" t="s">
        <v>3511</v>
      </c>
      <c r="E1468" s="153" t="s">
        <v>270</v>
      </c>
      <c r="F1468" s="160">
        <v>240</v>
      </c>
      <c r="G1468" s="156" t="str">
        <f t="shared" si="54"/>
        <v>Đ</v>
      </c>
      <c r="H1468" s="160">
        <v>986</v>
      </c>
      <c r="I1468" s="153">
        <v>94</v>
      </c>
      <c r="J1468" s="158">
        <v>3</v>
      </c>
      <c r="K1468" s="158">
        <v>3</v>
      </c>
      <c r="L1468" s="153" t="s">
        <v>266</v>
      </c>
      <c r="M1468" s="153" t="str">
        <f t="shared" si="50"/>
        <v>X</v>
      </c>
      <c r="N1468" s="153" t="s">
        <v>4708</v>
      </c>
      <c r="O1468" s="153" t="s">
        <v>1135</v>
      </c>
      <c r="P1468" s="153">
        <v>0</v>
      </c>
      <c r="Q1468" s="153"/>
      <c r="R1468" s="51"/>
      <c r="S1468" s="51"/>
      <c r="T1468" s="51"/>
    </row>
    <row r="1469" spans="1:20" ht="78.75">
      <c r="A1469" s="63"/>
      <c r="B1469" s="72"/>
      <c r="C1469" s="61" t="s">
        <v>4686</v>
      </c>
      <c r="D1469" s="72" t="s">
        <v>3600</v>
      </c>
      <c r="E1469" s="63" t="s">
        <v>265</v>
      </c>
      <c r="F1469" s="73">
        <v>124</v>
      </c>
      <c r="G1469" s="64" t="str">
        <f t="shared" si="54"/>
        <v>K</v>
      </c>
      <c r="H1469" s="73">
        <v>541</v>
      </c>
      <c r="I1469" s="63">
        <v>13</v>
      </c>
      <c r="J1469" s="65">
        <v>2</v>
      </c>
      <c r="K1469" s="65">
        <v>3</v>
      </c>
      <c r="L1469" s="63" t="s">
        <v>274</v>
      </c>
      <c r="M1469" s="63" t="str">
        <f t="shared" si="50"/>
        <v>X</v>
      </c>
      <c r="N1469" s="63" t="s">
        <v>4709</v>
      </c>
      <c r="O1469" s="63" t="s">
        <v>1131</v>
      </c>
      <c r="P1469" s="63">
        <v>0</v>
      </c>
      <c r="Q1469" s="63"/>
      <c r="R1469" s="51"/>
      <c r="S1469" s="51"/>
      <c r="T1469" s="51"/>
    </row>
    <row r="1470" spans="1:20" ht="141.75">
      <c r="A1470" s="153"/>
      <c r="B1470" s="154"/>
      <c r="C1470" s="155" t="s">
        <v>4686</v>
      </c>
      <c r="D1470" s="154" t="s">
        <v>4710</v>
      </c>
      <c r="E1470" s="153" t="s">
        <v>270</v>
      </c>
      <c r="F1470" s="160">
        <v>185</v>
      </c>
      <c r="G1470" s="156" t="str">
        <f t="shared" si="54"/>
        <v>Đ</v>
      </c>
      <c r="H1470" s="160">
        <v>735</v>
      </c>
      <c r="I1470" s="153">
        <v>41</v>
      </c>
      <c r="J1470" s="158">
        <v>2</v>
      </c>
      <c r="K1470" s="158">
        <v>6</v>
      </c>
      <c r="L1470" s="153" t="s">
        <v>543</v>
      </c>
      <c r="M1470" s="153" t="str">
        <f t="shared" si="50"/>
        <v>X</v>
      </c>
      <c r="N1470" s="153" t="s">
        <v>4711</v>
      </c>
      <c r="O1470" s="153" t="s">
        <v>1119</v>
      </c>
      <c r="P1470" s="153">
        <v>0</v>
      </c>
      <c r="Q1470" s="153"/>
      <c r="R1470" s="51"/>
      <c r="S1470" s="51"/>
      <c r="T1470" s="51"/>
    </row>
    <row r="1471" spans="1:20" ht="78.75">
      <c r="A1471" s="63"/>
      <c r="B1471" s="72"/>
      <c r="C1471" s="61" t="s">
        <v>4686</v>
      </c>
      <c r="D1471" s="72" t="s">
        <v>4712</v>
      </c>
      <c r="E1471" s="63" t="s">
        <v>270</v>
      </c>
      <c r="F1471" s="73">
        <v>140</v>
      </c>
      <c r="G1471" s="64" t="str">
        <f t="shared" si="54"/>
        <v>K</v>
      </c>
      <c r="H1471" s="73">
        <v>575</v>
      </c>
      <c r="I1471" s="63">
        <v>56</v>
      </c>
      <c r="J1471" s="65">
        <v>3</v>
      </c>
      <c r="K1471" s="65">
        <v>7</v>
      </c>
      <c r="L1471" s="63" t="s">
        <v>543</v>
      </c>
      <c r="M1471" s="63" t="str">
        <f t="shared" si="50"/>
        <v>X</v>
      </c>
      <c r="N1471" s="63" t="s">
        <v>4713</v>
      </c>
      <c r="O1471" s="63" t="s">
        <v>1017</v>
      </c>
      <c r="P1471" s="63">
        <v>0</v>
      </c>
      <c r="Q1471" s="63"/>
      <c r="R1471" s="51"/>
      <c r="S1471" s="51"/>
      <c r="T1471" s="51"/>
    </row>
    <row r="1472" spans="1:20" ht="78.75">
      <c r="A1472" s="153"/>
      <c r="B1472" s="154"/>
      <c r="C1472" s="155" t="s">
        <v>4686</v>
      </c>
      <c r="D1472" s="154" t="s">
        <v>2061</v>
      </c>
      <c r="E1472" s="153" t="s">
        <v>270</v>
      </c>
      <c r="F1472" s="160">
        <v>141</v>
      </c>
      <c r="G1472" s="156" t="str">
        <f t="shared" si="54"/>
        <v>K</v>
      </c>
      <c r="H1472" s="160">
        <v>597</v>
      </c>
      <c r="I1472" s="153">
        <v>110</v>
      </c>
      <c r="J1472" s="158">
        <v>3</v>
      </c>
      <c r="K1472" s="158">
        <v>3</v>
      </c>
      <c r="L1472" s="153" t="s">
        <v>543</v>
      </c>
      <c r="M1472" s="153" t="str">
        <f t="shared" si="50"/>
        <v>X</v>
      </c>
      <c r="N1472" s="153" t="s">
        <v>4714</v>
      </c>
      <c r="O1472" s="153" t="s">
        <v>1011</v>
      </c>
      <c r="P1472" s="153">
        <v>0</v>
      </c>
      <c r="Q1472" s="153"/>
      <c r="R1472" s="51"/>
      <c r="S1472" s="51"/>
      <c r="T1472" s="51"/>
    </row>
    <row r="1473" spans="1:20" ht="78.75">
      <c r="A1473" s="63"/>
      <c r="B1473" s="72"/>
      <c r="C1473" s="61" t="s">
        <v>4686</v>
      </c>
      <c r="D1473" s="72" t="s">
        <v>4715</v>
      </c>
      <c r="E1473" s="63" t="s">
        <v>270</v>
      </c>
      <c r="F1473" s="73">
        <v>164</v>
      </c>
      <c r="G1473" s="64" t="str">
        <f t="shared" si="54"/>
        <v>Đ</v>
      </c>
      <c r="H1473" s="73">
        <v>619</v>
      </c>
      <c r="I1473" s="63">
        <v>111</v>
      </c>
      <c r="J1473" s="65">
        <v>3</v>
      </c>
      <c r="K1473" s="65">
        <v>3</v>
      </c>
      <c r="L1473" s="63" t="s">
        <v>543</v>
      </c>
      <c r="M1473" s="63" t="str">
        <f t="shared" si="50"/>
        <v>X</v>
      </c>
      <c r="N1473" s="63" t="s">
        <v>4716</v>
      </c>
      <c r="O1473" s="63" t="s">
        <v>1415</v>
      </c>
      <c r="P1473" s="63">
        <v>0</v>
      </c>
      <c r="Q1473" s="63"/>
      <c r="R1473" s="51"/>
      <c r="S1473" s="51"/>
      <c r="T1473" s="51"/>
    </row>
    <row r="1474" spans="1:20" ht="94.5">
      <c r="A1474" s="153"/>
      <c r="B1474" s="154"/>
      <c r="C1474" s="155" t="s">
        <v>4686</v>
      </c>
      <c r="D1474" s="154" t="s">
        <v>4717</v>
      </c>
      <c r="E1474" s="153" t="s">
        <v>265</v>
      </c>
      <c r="F1474" s="160">
        <v>91</v>
      </c>
      <c r="G1474" s="156" t="str">
        <f t="shared" si="54"/>
        <v>K</v>
      </c>
      <c r="H1474" s="160">
        <v>352</v>
      </c>
      <c r="I1474" s="153">
        <v>50</v>
      </c>
      <c r="J1474" s="158">
        <v>3</v>
      </c>
      <c r="K1474" s="158">
        <v>0</v>
      </c>
      <c r="L1474" s="153" t="s">
        <v>274</v>
      </c>
      <c r="M1474" s="153" t="str">
        <f t="shared" si="50"/>
        <v>X</v>
      </c>
      <c r="N1474" s="153" t="s">
        <v>4718</v>
      </c>
      <c r="O1474" s="153" t="s">
        <v>1151</v>
      </c>
      <c r="P1474" s="153">
        <v>0</v>
      </c>
      <c r="Q1474" s="153"/>
      <c r="R1474" s="51"/>
      <c r="S1474" s="51"/>
      <c r="T1474" s="51"/>
    </row>
    <row r="1475" spans="1:20" ht="94.5">
      <c r="A1475" s="63"/>
      <c r="B1475" s="72"/>
      <c r="C1475" s="61" t="s">
        <v>4686</v>
      </c>
      <c r="D1475" s="72" t="s">
        <v>4719</v>
      </c>
      <c r="E1475" s="63" t="s">
        <v>265</v>
      </c>
      <c r="F1475" s="73">
        <v>96</v>
      </c>
      <c r="G1475" s="64" t="str">
        <f t="shared" si="54"/>
        <v>K</v>
      </c>
      <c r="H1475" s="73">
        <v>376</v>
      </c>
      <c r="I1475" s="63">
        <v>43</v>
      </c>
      <c r="J1475" s="65">
        <v>4</v>
      </c>
      <c r="K1475" s="65">
        <v>5</v>
      </c>
      <c r="L1475" s="63" t="s">
        <v>274</v>
      </c>
      <c r="M1475" s="63" t="str">
        <f t="shared" si="50"/>
        <v>X</v>
      </c>
      <c r="N1475" s="63" t="s">
        <v>4720</v>
      </c>
      <c r="O1475" s="63" t="s">
        <v>1320</v>
      </c>
      <c r="P1475" s="63">
        <v>0</v>
      </c>
      <c r="Q1475" s="63"/>
      <c r="R1475" s="51"/>
      <c r="S1475" s="51"/>
      <c r="T1475" s="51"/>
    </row>
    <row r="1476" spans="1:20" ht="126">
      <c r="A1476" s="153"/>
      <c r="B1476" s="154"/>
      <c r="C1476" s="155" t="s">
        <v>4686</v>
      </c>
      <c r="D1476" s="154" t="s">
        <v>4721</v>
      </c>
      <c r="E1476" s="153" t="s">
        <v>265</v>
      </c>
      <c r="F1476" s="160">
        <v>184</v>
      </c>
      <c r="G1476" s="156" t="str">
        <f t="shared" si="54"/>
        <v>Đ</v>
      </c>
      <c r="H1476" s="160">
        <v>648</v>
      </c>
      <c r="I1476" s="153">
        <v>47</v>
      </c>
      <c r="J1476" s="158">
        <v>2</v>
      </c>
      <c r="K1476" s="158">
        <v>3</v>
      </c>
      <c r="L1476" s="153" t="s">
        <v>543</v>
      </c>
      <c r="M1476" s="153" t="str">
        <f t="shared" si="50"/>
        <v>X</v>
      </c>
      <c r="N1476" s="153" t="s">
        <v>4722</v>
      </c>
      <c r="O1476" s="153" t="s">
        <v>1119</v>
      </c>
      <c r="P1476" s="153">
        <v>0</v>
      </c>
      <c r="Q1476" s="153"/>
      <c r="R1476" s="51"/>
      <c r="S1476" s="51"/>
      <c r="T1476" s="51"/>
    </row>
    <row r="1477" spans="1:20" ht="78.75">
      <c r="A1477" s="63"/>
      <c r="B1477" s="72"/>
      <c r="C1477" s="61" t="s">
        <v>4686</v>
      </c>
      <c r="D1477" s="72" t="s">
        <v>2074</v>
      </c>
      <c r="E1477" s="63" t="s">
        <v>270</v>
      </c>
      <c r="F1477" s="73">
        <v>171</v>
      </c>
      <c r="G1477" s="64" t="str">
        <f t="shared" si="54"/>
        <v>Đ</v>
      </c>
      <c r="H1477" s="73">
        <v>709</v>
      </c>
      <c r="I1477" s="63">
        <v>33</v>
      </c>
      <c r="J1477" s="65">
        <v>1</v>
      </c>
      <c r="K1477" s="65">
        <v>6</v>
      </c>
      <c r="L1477" s="63" t="s">
        <v>543</v>
      </c>
      <c r="M1477" s="63" t="str">
        <f t="shared" si="50"/>
        <v>X</v>
      </c>
      <c r="N1477" s="63" t="s">
        <v>4723</v>
      </c>
      <c r="O1477" s="63" t="s">
        <v>1131</v>
      </c>
      <c r="P1477" s="63">
        <v>0</v>
      </c>
      <c r="Q1477" s="63"/>
      <c r="R1477" s="51"/>
      <c r="S1477" s="51"/>
      <c r="T1477" s="51"/>
    </row>
    <row r="1478" spans="1:20" ht="94.5">
      <c r="A1478" s="153"/>
      <c r="B1478" s="154"/>
      <c r="C1478" s="155" t="s">
        <v>4686</v>
      </c>
      <c r="D1478" s="154" t="s">
        <v>4724</v>
      </c>
      <c r="E1478" s="153" t="s">
        <v>270</v>
      </c>
      <c r="F1478" s="160">
        <v>150</v>
      </c>
      <c r="G1478" s="156" t="str">
        <f t="shared" si="54"/>
        <v>Đ</v>
      </c>
      <c r="H1478" s="160">
        <v>589</v>
      </c>
      <c r="I1478" s="153">
        <v>63</v>
      </c>
      <c r="J1478" s="158">
        <v>2</v>
      </c>
      <c r="K1478" s="158">
        <v>5</v>
      </c>
      <c r="L1478" s="153" t="s">
        <v>274</v>
      </c>
      <c r="M1478" s="153" t="str">
        <f t="shared" si="50"/>
        <v>X</v>
      </c>
      <c r="N1478" s="153" t="s">
        <v>4725</v>
      </c>
      <c r="O1478" s="153" t="s">
        <v>1111</v>
      </c>
      <c r="P1478" s="153">
        <v>0</v>
      </c>
      <c r="Q1478" s="153"/>
      <c r="R1478" s="51"/>
      <c r="S1478" s="51"/>
      <c r="T1478" s="51"/>
    </row>
    <row r="1479" spans="1:20" ht="78.75">
      <c r="A1479" s="63"/>
      <c r="B1479" s="72"/>
      <c r="C1479" s="61" t="s">
        <v>4686</v>
      </c>
      <c r="D1479" s="72" t="s">
        <v>2976</v>
      </c>
      <c r="E1479" s="63" t="s">
        <v>265</v>
      </c>
      <c r="F1479" s="73">
        <v>80</v>
      </c>
      <c r="G1479" s="64" t="str">
        <f t="shared" si="54"/>
        <v>K</v>
      </c>
      <c r="H1479" s="73">
        <v>313</v>
      </c>
      <c r="I1479" s="63">
        <v>34</v>
      </c>
      <c r="J1479" s="65">
        <v>1</v>
      </c>
      <c r="K1479" s="65">
        <v>1</v>
      </c>
      <c r="L1479" s="63" t="s">
        <v>274</v>
      </c>
      <c r="M1479" s="63" t="str">
        <f t="shared" si="50"/>
        <v>X</v>
      </c>
      <c r="N1479" s="63" t="s">
        <v>4726</v>
      </c>
      <c r="O1479" s="63" t="s">
        <v>1111</v>
      </c>
      <c r="P1479" s="63">
        <v>0</v>
      </c>
      <c r="Q1479" s="63"/>
      <c r="R1479" s="51"/>
      <c r="S1479" s="51"/>
      <c r="T1479" s="51"/>
    </row>
    <row r="1480" spans="1:20" ht="94.5">
      <c r="A1480" s="153"/>
      <c r="B1480" s="154"/>
      <c r="C1480" s="155" t="s">
        <v>4686</v>
      </c>
      <c r="D1480" s="154" t="s">
        <v>1756</v>
      </c>
      <c r="E1480" s="153" t="s">
        <v>270</v>
      </c>
      <c r="F1480" s="160">
        <v>154</v>
      </c>
      <c r="G1480" s="156" t="str">
        <f t="shared" si="54"/>
        <v>Đ</v>
      </c>
      <c r="H1480" s="160">
        <v>617</v>
      </c>
      <c r="I1480" s="153">
        <v>34</v>
      </c>
      <c r="J1480" s="158">
        <v>2</v>
      </c>
      <c r="K1480" s="158">
        <v>2</v>
      </c>
      <c r="L1480" s="153" t="s">
        <v>543</v>
      </c>
      <c r="M1480" s="153" t="str">
        <f t="shared" si="50"/>
        <v>X</v>
      </c>
      <c r="N1480" s="153" t="s">
        <v>4727</v>
      </c>
      <c r="O1480" s="153" t="s">
        <v>1119</v>
      </c>
      <c r="P1480" s="153">
        <v>0</v>
      </c>
      <c r="Q1480" s="153"/>
      <c r="R1480" s="51"/>
      <c r="S1480" s="51"/>
      <c r="T1480" s="51"/>
    </row>
    <row r="1481" spans="1:20" ht="47.25">
      <c r="A1481" s="63"/>
      <c r="B1481" s="72"/>
      <c r="C1481" s="61" t="s">
        <v>4686</v>
      </c>
      <c r="D1481" s="72" t="s">
        <v>3269</v>
      </c>
      <c r="E1481" s="63" t="s">
        <v>270</v>
      </c>
      <c r="F1481" s="73">
        <v>129</v>
      </c>
      <c r="G1481" s="64" t="str">
        <f t="shared" si="54"/>
        <v>K</v>
      </c>
      <c r="H1481" s="73">
        <v>512</v>
      </c>
      <c r="I1481" s="63">
        <v>59</v>
      </c>
      <c r="J1481" s="65">
        <v>0</v>
      </c>
      <c r="K1481" s="65">
        <v>0</v>
      </c>
      <c r="L1481" s="63" t="s">
        <v>543</v>
      </c>
      <c r="M1481" s="63" t="str">
        <f t="shared" si="50"/>
        <v>X</v>
      </c>
      <c r="N1481" s="63" t="s">
        <v>4728</v>
      </c>
      <c r="O1481" s="63" t="s">
        <v>1017</v>
      </c>
      <c r="P1481" s="63">
        <v>0</v>
      </c>
      <c r="Q1481" s="63"/>
      <c r="R1481" s="51"/>
      <c r="S1481" s="51"/>
      <c r="T1481" s="51"/>
    </row>
    <row r="1482" spans="1:20" ht="94.5">
      <c r="A1482" s="153"/>
      <c r="B1482" s="154"/>
      <c r="C1482" s="155" t="s">
        <v>4686</v>
      </c>
      <c r="D1482" s="154" t="s">
        <v>2024</v>
      </c>
      <c r="E1482" s="153" t="s">
        <v>270</v>
      </c>
      <c r="F1482" s="160">
        <v>112</v>
      </c>
      <c r="G1482" s="156" t="str">
        <f t="shared" si="54"/>
        <v>K</v>
      </c>
      <c r="H1482" s="160">
        <v>387</v>
      </c>
      <c r="I1482" s="153">
        <v>32</v>
      </c>
      <c r="J1482" s="158">
        <v>0</v>
      </c>
      <c r="K1482" s="158">
        <v>0</v>
      </c>
      <c r="L1482" s="153" t="s">
        <v>543</v>
      </c>
      <c r="M1482" s="153" t="str">
        <f t="shared" si="50"/>
        <v>X</v>
      </c>
      <c r="N1482" s="153" t="s">
        <v>4729</v>
      </c>
      <c r="O1482" s="153" t="s">
        <v>1135</v>
      </c>
      <c r="P1482" s="153">
        <v>0</v>
      </c>
      <c r="Q1482" s="153"/>
      <c r="R1482" s="51"/>
      <c r="S1482" s="51"/>
      <c r="T1482" s="51"/>
    </row>
    <row r="1483" spans="1:20" ht="110.25">
      <c r="A1483" s="63"/>
      <c r="B1483" s="72"/>
      <c r="C1483" s="61" t="s">
        <v>4686</v>
      </c>
      <c r="D1483" s="72" t="s">
        <v>1707</v>
      </c>
      <c r="E1483" s="63" t="s">
        <v>270</v>
      </c>
      <c r="F1483" s="73">
        <v>153</v>
      </c>
      <c r="G1483" s="64" t="str">
        <f t="shared" si="54"/>
        <v>Đ</v>
      </c>
      <c r="H1483" s="73">
        <v>608</v>
      </c>
      <c r="I1483" s="63">
        <v>62</v>
      </c>
      <c r="J1483" s="65">
        <v>3</v>
      </c>
      <c r="K1483" s="65">
        <v>4</v>
      </c>
      <c r="L1483" s="63" t="s">
        <v>301</v>
      </c>
      <c r="M1483" s="63" t="str">
        <f t="shared" si="50"/>
        <v>X</v>
      </c>
      <c r="N1483" s="63" t="s">
        <v>4730</v>
      </c>
      <c r="O1483" s="63" t="s">
        <v>1108</v>
      </c>
      <c r="P1483" s="63">
        <v>0</v>
      </c>
      <c r="Q1483" s="63"/>
      <c r="R1483" s="51"/>
      <c r="S1483" s="51"/>
      <c r="T1483" s="51"/>
    </row>
    <row r="1484" spans="1:20" ht="110.25">
      <c r="A1484" s="153"/>
      <c r="B1484" s="154"/>
      <c r="C1484" s="155" t="s">
        <v>4686</v>
      </c>
      <c r="D1484" s="154" t="s">
        <v>4731</v>
      </c>
      <c r="E1484" s="153" t="s">
        <v>270</v>
      </c>
      <c r="F1484" s="160">
        <v>132</v>
      </c>
      <c r="G1484" s="156" t="str">
        <f t="shared" si="54"/>
        <v>K</v>
      </c>
      <c r="H1484" s="160">
        <v>518</v>
      </c>
      <c r="I1484" s="153">
        <v>109</v>
      </c>
      <c r="J1484" s="158">
        <v>6</v>
      </c>
      <c r="K1484" s="158">
        <v>8</v>
      </c>
      <c r="L1484" s="153" t="s">
        <v>266</v>
      </c>
      <c r="M1484" s="153" t="str">
        <f t="shared" si="50"/>
        <v>X</v>
      </c>
      <c r="N1484" s="153" t="s">
        <v>4732</v>
      </c>
      <c r="O1484" s="153" t="s">
        <v>1436</v>
      </c>
      <c r="P1484" s="153">
        <v>0</v>
      </c>
      <c r="Q1484" s="153"/>
      <c r="R1484" s="51"/>
      <c r="S1484" s="51"/>
      <c r="T1484" s="51"/>
    </row>
    <row r="1485" spans="1:20" ht="63">
      <c r="A1485" s="63"/>
      <c r="B1485" s="72"/>
      <c r="C1485" s="61" t="s">
        <v>4686</v>
      </c>
      <c r="D1485" s="72" t="s">
        <v>1711</v>
      </c>
      <c r="E1485" s="63" t="s">
        <v>265</v>
      </c>
      <c r="F1485" s="73">
        <v>78</v>
      </c>
      <c r="G1485" s="64" t="str">
        <f t="shared" si="54"/>
        <v>K</v>
      </c>
      <c r="H1485" s="73">
        <v>308</v>
      </c>
      <c r="I1485" s="63">
        <v>75</v>
      </c>
      <c r="J1485" s="65">
        <v>2</v>
      </c>
      <c r="K1485" s="65">
        <v>2</v>
      </c>
      <c r="L1485" s="63" t="s">
        <v>318</v>
      </c>
      <c r="M1485" s="63" t="str">
        <f t="shared" si="50"/>
        <v>X</v>
      </c>
      <c r="N1485" s="63" t="s">
        <v>4733</v>
      </c>
      <c r="O1485" s="63" t="s">
        <v>1320</v>
      </c>
      <c r="P1485" s="63">
        <v>0</v>
      </c>
      <c r="Q1485" s="63"/>
      <c r="R1485" s="51"/>
      <c r="S1485" s="51"/>
      <c r="T1485" s="51"/>
    </row>
    <row r="1486" spans="1:20" ht="78.75">
      <c r="A1486" s="153"/>
      <c r="B1486" s="154"/>
      <c r="C1486" s="155" t="s">
        <v>4686</v>
      </c>
      <c r="D1486" s="154" t="s">
        <v>1714</v>
      </c>
      <c r="E1486" s="153" t="s">
        <v>270</v>
      </c>
      <c r="F1486" s="160">
        <v>149</v>
      </c>
      <c r="G1486" s="156" t="str">
        <f t="shared" si="54"/>
        <v>K</v>
      </c>
      <c r="H1486" s="160">
        <v>602</v>
      </c>
      <c r="I1486" s="153">
        <v>35</v>
      </c>
      <c r="J1486" s="158">
        <v>3</v>
      </c>
      <c r="K1486" s="158">
        <v>0</v>
      </c>
      <c r="L1486" s="153" t="s">
        <v>266</v>
      </c>
      <c r="M1486" s="153" t="str">
        <f t="shared" si="50"/>
        <v>X</v>
      </c>
      <c r="N1486" s="153" t="s">
        <v>4734</v>
      </c>
      <c r="O1486" s="153" t="s">
        <v>1428</v>
      </c>
      <c r="P1486" s="153">
        <v>0</v>
      </c>
      <c r="Q1486" s="153"/>
      <c r="R1486" s="51"/>
      <c r="S1486" s="51"/>
      <c r="T1486" s="51"/>
    </row>
    <row r="1487" spans="1:20" ht="63">
      <c r="A1487" s="63"/>
      <c r="B1487" s="72"/>
      <c r="C1487" s="61" t="s">
        <v>4686</v>
      </c>
      <c r="D1487" s="72" t="s">
        <v>1716</v>
      </c>
      <c r="E1487" s="63" t="s">
        <v>265</v>
      </c>
      <c r="F1487" s="73">
        <v>95</v>
      </c>
      <c r="G1487" s="64" t="str">
        <f t="shared" si="54"/>
        <v>K</v>
      </c>
      <c r="H1487" s="73">
        <v>376</v>
      </c>
      <c r="I1487" s="63">
        <v>76</v>
      </c>
      <c r="J1487" s="65">
        <v>1</v>
      </c>
      <c r="K1487" s="65">
        <v>3</v>
      </c>
      <c r="L1487" s="63" t="s">
        <v>301</v>
      </c>
      <c r="M1487" s="63" t="str">
        <f t="shared" si="50"/>
        <v>X</v>
      </c>
      <c r="N1487" s="63" t="s">
        <v>4735</v>
      </c>
      <c r="O1487" s="63" t="s">
        <v>1151</v>
      </c>
      <c r="P1487" s="63">
        <v>0</v>
      </c>
      <c r="Q1487" s="63"/>
      <c r="R1487" s="51"/>
      <c r="S1487" s="51"/>
      <c r="T1487" s="51"/>
    </row>
    <row r="1488" spans="1:20" ht="110.25">
      <c r="A1488" s="153"/>
      <c r="B1488" s="154"/>
      <c r="C1488" s="155" t="s">
        <v>4686</v>
      </c>
      <c r="D1488" s="154" t="s">
        <v>1718</v>
      </c>
      <c r="E1488" s="153" t="s">
        <v>270</v>
      </c>
      <c r="F1488" s="160">
        <v>129</v>
      </c>
      <c r="G1488" s="156" t="str">
        <f t="shared" si="54"/>
        <v>K</v>
      </c>
      <c r="H1488" s="160">
        <v>503</v>
      </c>
      <c r="I1488" s="153">
        <v>60</v>
      </c>
      <c r="J1488" s="158">
        <v>3</v>
      </c>
      <c r="K1488" s="158">
        <v>0</v>
      </c>
      <c r="L1488" s="153" t="s">
        <v>2849</v>
      </c>
      <c r="M1488" s="153" t="str">
        <f t="shared" si="50"/>
        <v>X</v>
      </c>
      <c r="N1488" s="153" t="s">
        <v>4736</v>
      </c>
      <c r="O1488" s="153" t="s">
        <v>1151</v>
      </c>
      <c r="P1488" s="153">
        <v>0</v>
      </c>
      <c r="Q1488" s="153"/>
      <c r="R1488" s="51"/>
      <c r="S1488" s="51"/>
      <c r="T1488" s="51"/>
    </row>
    <row r="1489" spans="1:20" ht="78.75">
      <c r="A1489" s="63"/>
      <c r="B1489" s="72"/>
      <c r="C1489" s="61" t="s">
        <v>4686</v>
      </c>
      <c r="D1489" s="72" t="s">
        <v>4230</v>
      </c>
      <c r="E1489" s="63" t="s">
        <v>270</v>
      </c>
      <c r="F1489" s="73">
        <v>191</v>
      </c>
      <c r="G1489" s="64" t="str">
        <f t="shared" si="54"/>
        <v>Đ</v>
      </c>
      <c r="H1489" s="73">
        <v>757</v>
      </c>
      <c r="I1489" s="63">
        <v>55</v>
      </c>
      <c r="J1489" s="65">
        <v>5</v>
      </c>
      <c r="K1489" s="65">
        <v>2</v>
      </c>
      <c r="L1489" s="63" t="s">
        <v>543</v>
      </c>
      <c r="M1489" s="63" t="str">
        <f t="shared" si="50"/>
        <v>X</v>
      </c>
      <c r="N1489" s="63" t="s">
        <v>4737</v>
      </c>
      <c r="O1489" s="63" t="s">
        <v>1415</v>
      </c>
      <c r="P1489" s="63">
        <v>0</v>
      </c>
      <c r="Q1489" s="63"/>
      <c r="R1489" s="51"/>
      <c r="S1489" s="51"/>
      <c r="T1489" s="51"/>
    </row>
    <row r="1490" spans="1:20" ht="31.5">
      <c r="A1490" s="153"/>
      <c r="B1490" s="154"/>
      <c r="C1490" s="155" t="s">
        <v>4686</v>
      </c>
      <c r="D1490" s="154" t="s">
        <v>1722</v>
      </c>
      <c r="E1490" s="153" t="s">
        <v>265</v>
      </c>
      <c r="F1490" s="160">
        <v>83</v>
      </c>
      <c r="G1490" s="156" t="str">
        <f t="shared" si="54"/>
        <v>K</v>
      </c>
      <c r="H1490" s="160">
        <v>368</v>
      </c>
      <c r="I1490" s="153">
        <v>31</v>
      </c>
      <c r="J1490" s="158">
        <v>0</v>
      </c>
      <c r="K1490" s="158">
        <v>0</v>
      </c>
      <c r="L1490" s="153" t="s">
        <v>2849</v>
      </c>
      <c r="M1490" s="153" t="str">
        <f t="shared" si="50"/>
        <v>X</v>
      </c>
      <c r="N1490" s="153" t="s">
        <v>4738</v>
      </c>
      <c r="O1490" s="153" t="s">
        <v>1034</v>
      </c>
      <c r="P1490" s="153">
        <v>0</v>
      </c>
      <c r="Q1490" s="153"/>
      <c r="R1490" s="51"/>
      <c r="S1490" s="51"/>
      <c r="T1490" s="51"/>
    </row>
    <row r="1491" spans="1:20" ht="78.75">
      <c r="A1491" s="63"/>
      <c r="B1491" s="72"/>
      <c r="C1491" s="61" t="s">
        <v>4686</v>
      </c>
      <c r="D1491" s="72" t="s">
        <v>2613</v>
      </c>
      <c r="E1491" s="63" t="s">
        <v>270</v>
      </c>
      <c r="F1491" s="73">
        <v>164</v>
      </c>
      <c r="G1491" s="64" t="str">
        <f t="shared" si="54"/>
        <v>Đ</v>
      </c>
      <c r="H1491" s="73">
        <v>651</v>
      </c>
      <c r="I1491" s="63">
        <v>85</v>
      </c>
      <c r="J1491" s="65">
        <v>2</v>
      </c>
      <c r="K1491" s="65">
        <v>2</v>
      </c>
      <c r="L1491" s="63" t="s">
        <v>2849</v>
      </c>
      <c r="M1491" s="63" t="str">
        <f t="shared" si="50"/>
        <v>X</v>
      </c>
      <c r="N1491" s="63" t="s">
        <v>4739</v>
      </c>
      <c r="O1491" s="63" t="s">
        <v>1008</v>
      </c>
      <c r="P1491" s="63">
        <v>0</v>
      </c>
      <c r="Q1491" s="63"/>
      <c r="R1491" s="51"/>
      <c r="S1491" s="51"/>
      <c r="T1491" s="51"/>
    </row>
    <row r="1492" spans="1:20" ht="78.75">
      <c r="A1492" s="153"/>
      <c r="B1492" s="154"/>
      <c r="C1492" s="155" t="s">
        <v>4686</v>
      </c>
      <c r="D1492" s="154" t="s">
        <v>1724</v>
      </c>
      <c r="E1492" s="153" t="s">
        <v>270</v>
      </c>
      <c r="F1492" s="160">
        <v>122</v>
      </c>
      <c r="G1492" s="156" t="str">
        <f t="shared" si="54"/>
        <v>K</v>
      </c>
      <c r="H1492" s="160">
        <v>514</v>
      </c>
      <c r="I1492" s="153">
        <v>40</v>
      </c>
      <c r="J1492" s="158">
        <v>2</v>
      </c>
      <c r="K1492" s="158">
        <v>1</v>
      </c>
      <c r="L1492" s="153" t="s">
        <v>274</v>
      </c>
      <c r="M1492" s="153" t="str">
        <f t="shared" si="50"/>
        <v>X</v>
      </c>
      <c r="N1492" s="153" t="s">
        <v>4740</v>
      </c>
      <c r="O1492" s="153" t="s">
        <v>1111</v>
      </c>
      <c r="P1492" s="153">
        <v>0</v>
      </c>
      <c r="Q1492" s="153"/>
      <c r="R1492" s="51"/>
      <c r="S1492" s="51"/>
      <c r="T1492" s="51"/>
    </row>
    <row r="1493" spans="1:20" ht="126">
      <c r="A1493" s="63"/>
      <c r="B1493" s="72"/>
      <c r="C1493" s="61" t="s">
        <v>4686</v>
      </c>
      <c r="D1493" s="72" t="s">
        <v>1725</v>
      </c>
      <c r="E1493" s="63" t="s">
        <v>270</v>
      </c>
      <c r="F1493" s="73">
        <v>163</v>
      </c>
      <c r="G1493" s="64" t="str">
        <f t="shared" si="54"/>
        <v>Đ</v>
      </c>
      <c r="H1493" s="73">
        <v>673</v>
      </c>
      <c r="I1493" s="63">
        <v>67</v>
      </c>
      <c r="J1493" s="65">
        <v>3</v>
      </c>
      <c r="K1493" s="65">
        <v>2</v>
      </c>
      <c r="L1493" s="63" t="s">
        <v>543</v>
      </c>
      <c r="M1493" s="63" t="str">
        <f t="shared" si="50"/>
        <v>X</v>
      </c>
      <c r="N1493" s="63" t="s">
        <v>4741</v>
      </c>
      <c r="O1493" s="63" t="s">
        <v>1108</v>
      </c>
      <c r="P1493" s="63">
        <v>0</v>
      </c>
      <c r="Q1493" s="63"/>
      <c r="R1493" s="51"/>
      <c r="S1493" s="51"/>
      <c r="T1493" s="51"/>
    </row>
    <row r="1494" spans="1:20" ht="94.5">
      <c r="A1494" s="153"/>
      <c r="B1494" s="154"/>
      <c r="C1494" s="155" t="s">
        <v>4686</v>
      </c>
      <c r="D1494" s="154" t="s">
        <v>1728</v>
      </c>
      <c r="E1494" s="153" t="s">
        <v>265</v>
      </c>
      <c r="F1494" s="160">
        <v>83</v>
      </c>
      <c r="G1494" s="156" t="str">
        <f t="shared" si="54"/>
        <v>K</v>
      </c>
      <c r="H1494" s="160">
        <v>363</v>
      </c>
      <c r="I1494" s="153">
        <v>39</v>
      </c>
      <c r="J1494" s="158">
        <v>3</v>
      </c>
      <c r="K1494" s="158">
        <v>1</v>
      </c>
      <c r="L1494" s="153" t="s">
        <v>543</v>
      </c>
      <c r="M1494" s="153" t="str">
        <f t="shared" si="50"/>
        <v>X</v>
      </c>
      <c r="N1494" s="153" t="s">
        <v>4742</v>
      </c>
      <c r="O1494" s="153" t="s">
        <v>1151</v>
      </c>
      <c r="P1494" s="153">
        <v>0</v>
      </c>
      <c r="Q1494" s="153"/>
      <c r="R1494" s="51"/>
      <c r="S1494" s="51"/>
      <c r="T1494" s="51"/>
    </row>
    <row r="1495" spans="1:20" ht="31.5">
      <c r="A1495" s="63"/>
      <c r="B1495" s="72"/>
      <c r="C1495" s="61" t="s">
        <v>4686</v>
      </c>
      <c r="D1495" s="72" t="s">
        <v>2625</v>
      </c>
      <c r="E1495" s="63" t="s">
        <v>270</v>
      </c>
      <c r="F1495" s="73">
        <v>111</v>
      </c>
      <c r="G1495" s="64" t="str">
        <f t="shared" si="54"/>
        <v>K</v>
      </c>
      <c r="H1495" s="73">
        <v>525</v>
      </c>
      <c r="I1495" s="63">
        <v>108</v>
      </c>
      <c r="J1495" s="65">
        <v>1</v>
      </c>
      <c r="K1495" s="65">
        <v>0</v>
      </c>
      <c r="L1495" s="63" t="s">
        <v>543</v>
      </c>
      <c r="M1495" s="63" t="str">
        <f t="shared" si="50"/>
        <v>X</v>
      </c>
      <c r="N1495" s="63" t="s">
        <v>4743</v>
      </c>
      <c r="O1495" s="63" t="s">
        <v>1436</v>
      </c>
      <c r="P1495" s="63">
        <v>0</v>
      </c>
      <c r="Q1495" s="63"/>
      <c r="R1495" s="51"/>
      <c r="S1495" s="51"/>
      <c r="T1495" s="51"/>
    </row>
    <row r="1496" spans="1:20" ht="78.75">
      <c r="A1496" s="153"/>
      <c r="B1496" s="154"/>
      <c r="C1496" s="155" t="s">
        <v>4686</v>
      </c>
      <c r="D1496" s="154" t="s">
        <v>4744</v>
      </c>
      <c r="E1496" s="153" t="s">
        <v>265</v>
      </c>
      <c r="F1496" s="160">
        <v>79</v>
      </c>
      <c r="G1496" s="156" t="str">
        <f t="shared" si="54"/>
        <v>K</v>
      </c>
      <c r="H1496" s="160">
        <v>353</v>
      </c>
      <c r="I1496" s="153">
        <v>14</v>
      </c>
      <c r="J1496" s="158">
        <v>0</v>
      </c>
      <c r="K1496" s="158">
        <v>0</v>
      </c>
      <c r="L1496" s="153" t="s">
        <v>274</v>
      </c>
      <c r="M1496" s="153" t="str">
        <f t="shared" si="50"/>
        <v>X</v>
      </c>
      <c r="N1496" s="153" t="s">
        <v>4745</v>
      </c>
      <c r="O1496" s="153" t="s">
        <v>1428</v>
      </c>
      <c r="P1496" s="153">
        <v>0</v>
      </c>
      <c r="Q1496" s="153"/>
      <c r="R1496" s="51"/>
      <c r="S1496" s="51"/>
      <c r="T1496" s="51"/>
    </row>
    <row r="1497" spans="1:20" ht="78.75">
      <c r="A1497" s="63"/>
      <c r="B1497" s="72"/>
      <c r="C1497" s="61" t="s">
        <v>4686</v>
      </c>
      <c r="D1497" s="72" t="s">
        <v>4746</v>
      </c>
      <c r="E1497" s="63" t="s">
        <v>265</v>
      </c>
      <c r="F1497" s="73">
        <v>110</v>
      </c>
      <c r="G1497" s="64" t="str">
        <f t="shared" si="54"/>
        <v>K</v>
      </c>
      <c r="H1497" s="73">
        <v>453</v>
      </c>
      <c r="I1497" s="63">
        <v>11</v>
      </c>
      <c r="J1497" s="65">
        <v>1</v>
      </c>
      <c r="K1497" s="65">
        <v>0</v>
      </c>
      <c r="L1497" s="63" t="s">
        <v>274</v>
      </c>
      <c r="M1497" s="63" t="str">
        <f t="shared" si="50"/>
        <v>X</v>
      </c>
      <c r="N1497" s="63" t="s">
        <v>4747</v>
      </c>
      <c r="O1497" s="63" t="s">
        <v>1151</v>
      </c>
      <c r="P1497" s="63">
        <v>0</v>
      </c>
      <c r="Q1497" s="63"/>
      <c r="R1497" s="51"/>
      <c r="S1497" s="51"/>
      <c r="T1497" s="51"/>
    </row>
    <row r="1498" spans="1:20" ht="78.75">
      <c r="A1498" s="153"/>
      <c r="B1498" s="154"/>
      <c r="C1498" s="155" t="s">
        <v>4686</v>
      </c>
      <c r="D1498" s="154" t="s">
        <v>4748</v>
      </c>
      <c r="E1498" s="153" t="s">
        <v>265</v>
      </c>
      <c r="F1498" s="160">
        <v>111</v>
      </c>
      <c r="G1498" s="156" t="str">
        <f t="shared" si="54"/>
        <v>K</v>
      </c>
      <c r="H1498" s="160">
        <v>435</v>
      </c>
      <c r="I1498" s="153">
        <v>17</v>
      </c>
      <c r="J1498" s="158">
        <v>0</v>
      </c>
      <c r="K1498" s="158">
        <v>0</v>
      </c>
      <c r="L1498" s="153" t="s">
        <v>274</v>
      </c>
      <c r="M1498" s="153" t="str">
        <f t="shared" si="50"/>
        <v>X</v>
      </c>
      <c r="N1498" s="153" t="s">
        <v>4749</v>
      </c>
      <c r="O1498" s="153" t="s">
        <v>1151</v>
      </c>
      <c r="P1498" s="153">
        <v>0</v>
      </c>
      <c r="Q1498" s="153"/>
      <c r="R1498" s="51"/>
      <c r="S1498" s="51"/>
      <c r="T1498" s="51"/>
    </row>
    <row r="1499" spans="1:20" ht="63">
      <c r="A1499" s="63"/>
      <c r="B1499" s="72"/>
      <c r="C1499" s="61" t="s">
        <v>4686</v>
      </c>
      <c r="D1499" s="72" t="s">
        <v>4750</v>
      </c>
      <c r="E1499" s="63" t="s">
        <v>265</v>
      </c>
      <c r="F1499" s="73">
        <v>139</v>
      </c>
      <c r="G1499" s="64" t="str">
        <f t="shared" si="54"/>
        <v>K</v>
      </c>
      <c r="H1499" s="73">
        <v>629</v>
      </c>
      <c r="I1499" s="63">
        <v>127</v>
      </c>
      <c r="J1499" s="65">
        <v>2</v>
      </c>
      <c r="K1499" s="65">
        <v>1</v>
      </c>
      <c r="L1499" s="63" t="s">
        <v>543</v>
      </c>
      <c r="M1499" s="63" t="str">
        <f t="shared" si="50"/>
        <v>X</v>
      </c>
      <c r="N1499" s="63" t="s">
        <v>4751</v>
      </c>
      <c r="O1499" s="63" t="s">
        <v>1436</v>
      </c>
      <c r="P1499" s="63">
        <v>0</v>
      </c>
      <c r="Q1499" s="63"/>
      <c r="R1499" s="51"/>
      <c r="S1499" s="51"/>
      <c r="T1499" s="51"/>
    </row>
    <row r="1500" spans="1:20" ht="110.25">
      <c r="A1500" s="153"/>
      <c r="B1500" s="154"/>
      <c r="C1500" s="155" t="s">
        <v>4686</v>
      </c>
      <c r="D1500" s="154" t="s">
        <v>4752</v>
      </c>
      <c r="E1500" s="153" t="s">
        <v>265</v>
      </c>
      <c r="F1500" s="160">
        <v>115</v>
      </c>
      <c r="G1500" s="156" t="str">
        <f t="shared" si="54"/>
        <v>K</v>
      </c>
      <c r="H1500" s="160">
        <v>466</v>
      </c>
      <c r="I1500" s="153">
        <v>94</v>
      </c>
      <c r="J1500" s="158">
        <v>2</v>
      </c>
      <c r="K1500" s="158">
        <v>3</v>
      </c>
      <c r="L1500" s="153" t="s">
        <v>543</v>
      </c>
      <c r="M1500" s="153" t="str">
        <f t="shared" si="50"/>
        <v>X</v>
      </c>
      <c r="N1500" s="153" t="s">
        <v>4753</v>
      </c>
      <c r="O1500" s="153" t="s">
        <v>1151</v>
      </c>
      <c r="P1500" s="153">
        <v>0</v>
      </c>
      <c r="Q1500" s="153"/>
      <c r="R1500" s="51"/>
      <c r="S1500" s="51"/>
      <c r="T1500" s="51"/>
    </row>
    <row r="1501" spans="1:20" ht="63">
      <c r="A1501" s="63"/>
      <c r="B1501" s="72"/>
      <c r="C1501" s="61" t="s">
        <v>4686</v>
      </c>
      <c r="D1501" s="72" t="s">
        <v>4754</v>
      </c>
      <c r="E1501" s="63" t="s">
        <v>265</v>
      </c>
      <c r="F1501" s="73">
        <v>114</v>
      </c>
      <c r="G1501" s="64" t="str">
        <f t="shared" si="54"/>
        <v>K</v>
      </c>
      <c r="H1501" s="73">
        <v>506</v>
      </c>
      <c r="I1501" s="63">
        <v>64</v>
      </c>
      <c r="J1501" s="65">
        <v>1</v>
      </c>
      <c r="K1501" s="65">
        <v>2</v>
      </c>
      <c r="L1501" s="63" t="s">
        <v>274</v>
      </c>
      <c r="M1501" s="63" t="str">
        <f t="shared" si="50"/>
        <v>X</v>
      </c>
      <c r="N1501" s="63" t="s">
        <v>4755</v>
      </c>
      <c r="O1501" s="63" t="s">
        <v>1436</v>
      </c>
      <c r="P1501" s="63">
        <v>0</v>
      </c>
      <c r="Q1501" s="63"/>
      <c r="R1501" s="51"/>
      <c r="S1501" s="51"/>
      <c r="T1501" s="51"/>
    </row>
    <row r="1502" spans="1:20" ht="63">
      <c r="A1502" s="162">
        <f t="shared" ref="A1502:A1511" si="56">IF(LEN(B1502)=0,"",SUBTOTAL(3,$B$3:B1502))</f>
        <v>46</v>
      </c>
      <c r="B1502" s="163" t="s">
        <v>4756</v>
      </c>
      <c r="C1502" s="155" t="s">
        <v>4756</v>
      </c>
      <c r="D1502" s="154" t="s">
        <v>3854</v>
      </c>
      <c r="E1502" s="153" t="s">
        <v>265</v>
      </c>
      <c r="F1502" s="160">
        <v>67</v>
      </c>
      <c r="G1502" s="156" t="str">
        <f t="shared" si="54"/>
        <v>K</v>
      </c>
      <c r="H1502" s="160">
        <v>283</v>
      </c>
      <c r="I1502" s="153">
        <v>58</v>
      </c>
      <c r="J1502" s="153">
        <v>5</v>
      </c>
      <c r="K1502" s="153">
        <v>2</v>
      </c>
      <c r="L1502" s="153" t="s">
        <v>311</v>
      </c>
      <c r="M1502" s="153" t="str">
        <f t="shared" si="50"/>
        <v>X</v>
      </c>
      <c r="N1502" s="153" t="s">
        <v>4757</v>
      </c>
      <c r="O1502" s="153" t="s">
        <v>4758</v>
      </c>
      <c r="P1502" s="153">
        <v>0</v>
      </c>
      <c r="Q1502" s="153"/>
      <c r="R1502" s="51"/>
      <c r="S1502" s="51"/>
      <c r="T1502" s="51"/>
    </row>
    <row r="1503" spans="1:20" ht="47.25">
      <c r="A1503" s="63" t="str">
        <f t="shared" si="56"/>
        <v/>
      </c>
      <c r="B1503" s="72"/>
      <c r="C1503" s="61" t="s">
        <v>4756</v>
      </c>
      <c r="D1503" s="72" t="s">
        <v>4759</v>
      </c>
      <c r="E1503" s="63" t="s">
        <v>265</v>
      </c>
      <c r="F1503" s="73">
        <v>49</v>
      </c>
      <c r="G1503" s="64" t="str">
        <f t="shared" si="54"/>
        <v>K</v>
      </c>
      <c r="H1503" s="73">
        <v>213</v>
      </c>
      <c r="I1503" s="211">
        <v>46</v>
      </c>
      <c r="J1503" s="63">
        <v>3</v>
      </c>
      <c r="K1503" s="63">
        <v>3</v>
      </c>
      <c r="L1503" s="63" t="s">
        <v>311</v>
      </c>
      <c r="M1503" s="63" t="str">
        <f t="shared" si="50"/>
        <v>X</v>
      </c>
      <c r="N1503" s="63" t="s">
        <v>4760</v>
      </c>
      <c r="O1503" s="63" t="s">
        <v>4761</v>
      </c>
      <c r="P1503" s="63">
        <v>0</v>
      </c>
      <c r="Q1503" s="63"/>
      <c r="R1503" s="51"/>
      <c r="S1503" s="51"/>
      <c r="T1503" s="51"/>
    </row>
    <row r="1504" spans="1:20" ht="31.5">
      <c r="A1504" s="153" t="str">
        <f t="shared" si="56"/>
        <v/>
      </c>
      <c r="B1504" s="154"/>
      <c r="C1504" s="155" t="s">
        <v>4756</v>
      </c>
      <c r="D1504" s="154" t="s">
        <v>4762</v>
      </c>
      <c r="E1504" s="153" t="s">
        <v>265</v>
      </c>
      <c r="F1504" s="160">
        <v>102</v>
      </c>
      <c r="G1504" s="156" t="str">
        <f t="shared" si="54"/>
        <v>K</v>
      </c>
      <c r="H1504" s="160">
        <v>481</v>
      </c>
      <c r="I1504" s="204">
        <v>97</v>
      </c>
      <c r="J1504" s="153">
        <v>5</v>
      </c>
      <c r="K1504" s="153">
        <v>2</v>
      </c>
      <c r="L1504" s="153" t="s">
        <v>301</v>
      </c>
      <c r="M1504" s="153" t="str">
        <f t="shared" si="50"/>
        <v>X</v>
      </c>
      <c r="N1504" s="153" t="s">
        <v>4763</v>
      </c>
      <c r="O1504" s="153" t="s">
        <v>4764</v>
      </c>
      <c r="P1504" s="153" t="s">
        <v>1663</v>
      </c>
      <c r="Q1504" s="153"/>
      <c r="R1504" s="51"/>
      <c r="S1504" s="51"/>
      <c r="T1504" s="51"/>
    </row>
    <row r="1505" spans="1:20" ht="63">
      <c r="A1505" s="63" t="str">
        <f t="shared" si="56"/>
        <v/>
      </c>
      <c r="B1505" s="72"/>
      <c r="C1505" s="61" t="s">
        <v>4756</v>
      </c>
      <c r="D1505" s="72" t="s">
        <v>4765</v>
      </c>
      <c r="E1505" s="63" t="s">
        <v>265</v>
      </c>
      <c r="F1505" s="73">
        <v>38</v>
      </c>
      <c r="G1505" s="64" t="str">
        <f t="shared" si="54"/>
        <v>K</v>
      </c>
      <c r="H1505" s="73">
        <v>155</v>
      </c>
      <c r="I1505" s="211">
        <v>35</v>
      </c>
      <c r="J1505" s="63">
        <v>0</v>
      </c>
      <c r="K1505" s="63">
        <v>2</v>
      </c>
      <c r="L1505" s="63" t="s">
        <v>318</v>
      </c>
      <c r="M1505" s="63" t="str">
        <f t="shared" si="50"/>
        <v>X</v>
      </c>
      <c r="N1505" s="63" t="s">
        <v>4766</v>
      </c>
      <c r="O1505" s="63" t="s">
        <v>4767</v>
      </c>
      <c r="P1505" s="63">
        <v>0</v>
      </c>
      <c r="Q1505" s="63"/>
      <c r="R1505" s="51"/>
      <c r="S1505" s="51"/>
      <c r="T1505" s="51"/>
    </row>
    <row r="1506" spans="1:20" ht="94.5">
      <c r="A1506" s="153" t="str">
        <f t="shared" si="56"/>
        <v/>
      </c>
      <c r="B1506" s="154"/>
      <c r="C1506" s="155" t="s">
        <v>4756</v>
      </c>
      <c r="D1506" s="154" t="s">
        <v>4768</v>
      </c>
      <c r="E1506" s="153" t="s">
        <v>265</v>
      </c>
      <c r="F1506" s="160">
        <v>79</v>
      </c>
      <c r="G1506" s="156" t="str">
        <f t="shared" si="54"/>
        <v>K</v>
      </c>
      <c r="H1506" s="160">
        <v>334</v>
      </c>
      <c r="I1506" s="204">
        <v>69</v>
      </c>
      <c r="J1506" s="153">
        <v>7</v>
      </c>
      <c r="K1506" s="153">
        <v>0</v>
      </c>
      <c r="L1506" s="153" t="s">
        <v>301</v>
      </c>
      <c r="M1506" s="153" t="str">
        <f t="shared" si="50"/>
        <v>X</v>
      </c>
      <c r="N1506" s="153" t="s">
        <v>4769</v>
      </c>
      <c r="O1506" s="153" t="s">
        <v>4770</v>
      </c>
      <c r="P1506" s="153">
        <v>0</v>
      </c>
      <c r="Q1506" s="153"/>
      <c r="R1506" s="51"/>
      <c r="S1506" s="51"/>
      <c r="T1506" s="51"/>
    </row>
    <row r="1507" spans="1:20" ht="63">
      <c r="A1507" s="63" t="str">
        <f t="shared" si="56"/>
        <v/>
      </c>
      <c r="B1507" s="72"/>
      <c r="C1507" s="61" t="s">
        <v>4756</v>
      </c>
      <c r="D1507" s="72" t="s">
        <v>4771</v>
      </c>
      <c r="E1507" s="63" t="s">
        <v>265</v>
      </c>
      <c r="F1507" s="73">
        <v>77</v>
      </c>
      <c r="G1507" s="64" t="str">
        <f t="shared" si="54"/>
        <v>K</v>
      </c>
      <c r="H1507" s="73">
        <v>337</v>
      </c>
      <c r="I1507" s="211">
        <v>73</v>
      </c>
      <c r="J1507" s="63">
        <v>4</v>
      </c>
      <c r="K1507" s="63">
        <v>2</v>
      </c>
      <c r="L1507" s="63" t="s">
        <v>301</v>
      </c>
      <c r="M1507" s="63" t="str">
        <f t="shared" si="50"/>
        <v>X</v>
      </c>
      <c r="N1507" s="63" t="s">
        <v>4772</v>
      </c>
      <c r="O1507" s="63" t="s">
        <v>4773</v>
      </c>
      <c r="P1507" s="63">
        <v>0</v>
      </c>
      <c r="Q1507" s="63"/>
      <c r="R1507" s="51"/>
      <c r="S1507" s="51"/>
      <c r="T1507" s="51"/>
    </row>
    <row r="1508" spans="1:20" ht="94.5">
      <c r="A1508" s="153" t="str">
        <f t="shared" si="56"/>
        <v/>
      </c>
      <c r="B1508" s="154"/>
      <c r="C1508" s="155" t="s">
        <v>4756</v>
      </c>
      <c r="D1508" s="154" t="s">
        <v>1882</v>
      </c>
      <c r="E1508" s="153" t="s">
        <v>265</v>
      </c>
      <c r="F1508" s="160">
        <v>61</v>
      </c>
      <c r="G1508" s="156" t="str">
        <f t="shared" si="54"/>
        <v>K</v>
      </c>
      <c r="H1508" s="160">
        <v>248</v>
      </c>
      <c r="I1508" s="204">
        <v>59</v>
      </c>
      <c r="J1508" s="153">
        <v>4</v>
      </c>
      <c r="K1508" s="153">
        <v>0</v>
      </c>
      <c r="L1508" s="153" t="s">
        <v>351</v>
      </c>
      <c r="M1508" s="153" t="str">
        <f t="shared" si="50"/>
        <v>X</v>
      </c>
      <c r="N1508" s="153" t="s">
        <v>4774</v>
      </c>
      <c r="O1508" s="153" t="s">
        <v>4775</v>
      </c>
      <c r="P1508" s="153">
        <v>0</v>
      </c>
      <c r="Q1508" s="153"/>
      <c r="R1508" s="51"/>
      <c r="S1508" s="51"/>
      <c r="T1508" s="51"/>
    </row>
    <row r="1509" spans="1:20" ht="63">
      <c r="A1509" s="63" t="str">
        <f t="shared" si="56"/>
        <v/>
      </c>
      <c r="B1509" s="72"/>
      <c r="C1509" s="61" t="s">
        <v>4756</v>
      </c>
      <c r="D1509" s="72" t="s">
        <v>4776</v>
      </c>
      <c r="E1509" s="63" t="s">
        <v>300</v>
      </c>
      <c r="F1509" s="73">
        <v>53</v>
      </c>
      <c r="G1509" s="64" t="str">
        <f t="shared" si="54"/>
        <v>K</v>
      </c>
      <c r="H1509" s="73">
        <v>282</v>
      </c>
      <c r="I1509" s="211">
        <v>54</v>
      </c>
      <c r="J1509" s="63">
        <v>10</v>
      </c>
      <c r="K1509" s="63">
        <v>0</v>
      </c>
      <c r="L1509" s="63" t="s">
        <v>318</v>
      </c>
      <c r="M1509" s="63" t="str">
        <f t="shared" si="50"/>
        <v>X</v>
      </c>
      <c r="N1509" s="63" t="s">
        <v>4777</v>
      </c>
      <c r="O1509" s="63" t="s">
        <v>4778</v>
      </c>
      <c r="P1509" s="63" t="s">
        <v>1663</v>
      </c>
      <c r="Q1509" s="63"/>
      <c r="R1509" s="51"/>
      <c r="S1509" s="51"/>
      <c r="T1509" s="51"/>
    </row>
    <row r="1510" spans="1:20" ht="47.25">
      <c r="A1510" s="153" t="str">
        <f t="shared" si="56"/>
        <v/>
      </c>
      <c r="B1510" s="154"/>
      <c r="C1510" s="155" t="s">
        <v>4756</v>
      </c>
      <c r="D1510" s="154" t="s">
        <v>3228</v>
      </c>
      <c r="E1510" s="153" t="s">
        <v>265</v>
      </c>
      <c r="F1510" s="160">
        <v>60</v>
      </c>
      <c r="G1510" s="156" t="str">
        <f t="shared" si="54"/>
        <v>K</v>
      </c>
      <c r="H1510" s="160">
        <v>269</v>
      </c>
      <c r="I1510" s="204">
        <v>58</v>
      </c>
      <c r="J1510" s="153">
        <v>3</v>
      </c>
      <c r="K1510" s="153">
        <v>0</v>
      </c>
      <c r="L1510" s="153" t="s">
        <v>351</v>
      </c>
      <c r="M1510" s="153" t="str">
        <f t="shared" si="50"/>
        <v>X</v>
      </c>
      <c r="N1510" s="153" t="s">
        <v>4779</v>
      </c>
      <c r="O1510" s="153" t="s">
        <v>3627</v>
      </c>
      <c r="P1510" s="153">
        <v>0</v>
      </c>
      <c r="Q1510" s="153"/>
      <c r="R1510" s="51"/>
      <c r="S1510" s="51"/>
      <c r="T1510" s="51"/>
    </row>
    <row r="1511" spans="1:20">
      <c r="A1511" s="63" t="str">
        <f t="shared" si="56"/>
        <v/>
      </c>
      <c r="B1511" s="72"/>
      <c r="C1511" s="61" t="s">
        <v>4756</v>
      </c>
      <c r="D1511" s="72" t="s">
        <v>4780</v>
      </c>
      <c r="E1511" s="63" t="s">
        <v>300</v>
      </c>
      <c r="F1511" s="73">
        <v>53</v>
      </c>
      <c r="G1511" s="64" t="str">
        <f t="shared" si="54"/>
        <v>K</v>
      </c>
      <c r="H1511" s="73">
        <v>226</v>
      </c>
      <c r="I1511" s="211">
        <v>50</v>
      </c>
      <c r="J1511" s="63">
        <v>14</v>
      </c>
      <c r="K1511" s="63">
        <v>16</v>
      </c>
      <c r="L1511" s="63" t="s">
        <v>4781</v>
      </c>
      <c r="M1511" s="63" t="str">
        <f t="shared" si="50"/>
        <v>X</v>
      </c>
      <c r="N1511" s="63" t="s">
        <v>1987</v>
      </c>
      <c r="O1511" s="63" t="s">
        <v>4782</v>
      </c>
      <c r="P1511" s="63" t="s">
        <v>1663</v>
      </c>
      <c r="Q1511" s="63"/>
      <c r="R1511" s="51"/>
      <c r="S1511" s="51"/>
      <c r="T1511" s="51"/>
    </row>
    <row r="1512" spans="1:20" ht="31.5">
      <c r="A1512" s="153"/>
      <c r="B1512" s="154"/>
      <c r="C1512" s="155" t="s">
        <v>4756</v>
      </c>
      <c r="D1512" s="154" t="s">
        <v>4783</v>
      </c>
      <c r="E1512" s="153" t="s">
        <v>300</v>
      </c>
      <c r="F1512" s="160">
        <v>61</v>
      </c>
      <c r="G1512" s="156" t="str">
        <f t="shared" si="54"/>
        <v>K</v>
      </c>
      <c r="H1512" s="160">
        <v>300</v>
      </c>
      <c r="I1512" s="204">
        <v>60</v>
      </c>
      <c r="J1512" s="153">
        <v>11</v>
      </c>
      <c r="K1512" s="153">
        <v>9</v>
      </c>
      <c r="L1512" s="153" t="s">
        <v>351</v>
      </c>
      <c r="M1512" s="153" t="str">
        <f t="shared" si="50"/>
        <v>X</v>
      </c>
      <c r="N1512" s="153" t="s">
        <v>4784</v>
      </c>
      <c r="O1512" s="153" t="s">
        <v>4764</v>
      </c>
      <c r="P1512" s="153" t="s">
        <v>1663</v>
      </c>
      <c r="Q1512" s="153"/>
      <c r="R1512" s="51"/>
      <c r="S1512" s="51"/>
      <c r="T1512" s="51"/>
    </row>
    <row r="1513" spans="1:20" ht="31.5">
      <c r="A1513" s="63"/>
      <c r="B1513" s="72"/>
      <c r="C1513" s="61" t="s">
        <v>4756</v>
      </c>
      <c r="D1513" s="72" t="s">
        <v>4785</v>
      </c>
      <c r="E1513" s="63" t="s">
        <v>300</v>
      </c>
      <c r="F1513" s="73">
        <v>31</v>
      </c>
      <c r="G1513" s="64" t="str">
        <f t="shared" si="54"/>
        <v>K</v>
      </c>
      <c r="H1513" s="73">
        <v>156</v>
      </c>
      <c r="I1513" s="211">
        <v>31</v>
      </c>
      <c r="J1513" s="63">
        <v>6</v>
      </c>
      <c r="K1513" s="63">
        <v>5</v>
      </c>
      <c r="L1513" s="63" t="s">
        <v>301</v>
      </c>
      <c r="M1513" s="63" t="str">
        <f t="shared" si="50"/>
        <v>X</v>
      </c>
      <c r="N1513" s="63" t="s">
        <v>4786</v>
      </c>
      <c r="O1513" s="63" t="s">
        <v>4787</v>
      </c>
      <c r="P1513" s="63" t="s">
        <v>1663</v>
      </c>
      <c r="Q1513" s="63"/>
      <c r="R1513" s="51"/>
      <c r="S1513" s="51"/>
      <c r="T1513" s="51"/>
    </row>
    <row r="1514" spans="1:20">
      <c r="A1514" s="153"/>
      <c r="B1514" s="154"/>
      <c r="C1514" s="155" t="s">
        <v>4756</v>
      </c>
      <c r="D1514" s="154" t="s">
        <v>4788</v>
      </c>
      <c r="E1514" s="153" t="s">
        <v>300</v>
      </c>
      <c r="F1514" s="160">
        <v>49</v>
      </c>
      <c r="G1514" s="156" t="str">
        <f t="shared" si="54"/>
        <v>K</v>
      </c>
      <c r="H1514" s="160">
        <v>236</v>
      </c>
      <c r="I1514" s="204">
        <v>46</v>
      </c>
      <c r="J1514" s="153">
        <v>10</v>
      </c>
      <c r="K1514" s="153">
        <v>21</v>
      </c>
      <c r="L1514" s="153" t="s">
        <v>301</v>
      </c>
      <c r="M1514" s="153" t="str">
        <f t="shared" si="50"/>
        <v>X</v>
      </c>
      <c r="N1514" s="153" t="s">
        <v>1987</v>
      </c>
      <c r="O1514" s="153" t="s">
        <v>4789</v>
      </c>
      <c r="P1514" s="153" t="s">
        <v>1663</v>
      </c>
      <c r="Q1514" s="153"/>
      <c r="R1514" s="51"/>
      <c r="S1514" s="51"/>
      <c r="T1514" s="51"/>
    </row>
    <row r="1515" spans="1:20" ht="47.25">
      <c r="A1515" s="63"/>
      <c r="B1515" s="72"/>
      <c r="C1515" s="61" t="s">
        <v>4756</v>
      </c>
      <c r="D1515" s="72" t="s">
        <v>4790</v>
      </c>
      <c r="E1515" s="63" t="s">
        <v>300</v>
      </c>
      <c r="F1515" s="73">
        <v>43</v>
      </c>
      <c r="G1515" s="64" t="str">
        <f t="shared" si="54"/>
        <v>K</v>
      </c>
      <c r="H1515" s="73">
        <v>201</v>
      </c>
      <c r="I1515" s="211">
        <v>41</v>
      </c>
      <c r="J1515" s="63">
        <v>38</v>
      </c>
      <c r="K1515" s="63">
        <v>0</v>
      </c>
      <c r="L1515" s="63" t="s">
        <v>311</v>
      </c>
      <c r="M1515" s="63" t="str">
        <f t="shared" si="50"/>
        <v>X</v>
      </c>
      <c r="N1515" s="63" t="s">
        <v>4791</v>
      </c>
      <c r="O1515" s="63" t="s">
        <v>4792</v>
      </c>
      <c r="P1515" s="63" t="s">
        <v>1663</v>
      </c>
      <c r="Q1515" s="63"/>
      <c r="R1515" s="51"/>
      <c r="S1515" s="51"/>
      <c r="T1515" s="51"/>
    </row>
    <row r="1516" spans="1:20" ht="63">
      <c r="A1516" s="153"/>
      <c r="B1516" s="154"/>
      <c r="C1516" s="155" t="s">
        <v>4756</v>
      </c>
      <c r="D1516" s="154" t="s">
        <v>4793</v>
      </c>
      <c r="E1516" s="153" t="s">
        <v>300</v>
      </c>
      <c r="F1516" s="160">
        <v>46</v>
      </c>
      <c r="G1516" s="156" t="str">
        <f t="shared" si="54"/>
        <v>K</v>
      </c>
      <c r="H1516" s="160">
        <v>201</v>
      </c>
      <c r="I1516" s="204">
        <v>42</v>
      </c>
      <c r="J1516" s="153">
        <v>10</v>
      </c>
      <c r="K1516" s="153">
        <v>2</v>
      </c>
      <c r="L1516" s="153" t="s">
        <v>311</v>
      </c>
      <c r="M1516" s="153" t="str">
        <f t="shared" si="50"/>
        <v>X</v>
      </c>
      <c r="N1516" s="153" t="s">
        <v>4794</v>
      </c>
      <c r="O1516" s="153" t="s">
        <v>4795</v>
      </c>
      <c r="P1516" s="153">
        <v>0</v>
      </c>
      <c r="Q1516" s="153"/>
      <c r="R1516" s="51"/>
      <c r="S1516" s="51"/>
      <c r="T1516" s="51"/>
    </row>
    <row r="1517" spans="1:20" ht="63">
      <c r="A1517" s="63"/>
      <c r="B1517" s="72"/>
      <c r="C1517" s="61" t="s">
        <v>4756</v>
      </c>
      <c r="D1517" s="72" t="s">
        <v>4796</v>
      </c>
      <c r="E1517" s="63" t="s">
        <v>300</v>
      </c>
      <c r="F1517" s="73">
        <v>57</v>
      </c>
      <c r="G1517" s="64" t="str">
        <f t="shared" si="54"/>
        <v>K</v>
      </c>
      <c r="H1517" s="73">
        <v>266</v>
      </c>
      <c r="I1517" s="211">
        <v>51</v>
      </c>
      <c r="J1517" s="63">
        <v>1</v>
      </c>
      <c r="K1517" s="63">
        <v>7</v>
      </c>
      <c r="L1517" s="63" t="s">
        <v>351</v>
      </c>
      <c r="M1517" s="63" t="str">
        <f t="shared" si="50"/>
        <v>X</v>
      </c>
      <c r="N1517" s="63" t="s">
        <v>4797</v>
      </c>
      <c r="O1517" s="63" t="s">
        <v>4798</v>
      </c>
      <c r="P1517" s="63" t="s">
        <v>1663</v>
      </c>
      <c r="Q1517" s="63"/>
      <c r="R1517" s="51"/>
      <c r="S1517" s="51"/>
      <c r="T1517" s="51"/>
    </row>
    <row r="1518" spans="1:20" ht="63">
      <c r="A1518" s="153"/>
      <c r="B1518" s="154"/>
      <c r="C1518" s="155" t="s">
        <v>4756</v>
      </c>
      <c r="D1518" s="154" t="s">
        <v>4799</v>
      </c>
      <c r="E1518" s="153" t="s">
        <v>300</v>
      </c>
      <c r="F1518" s="160">
        <v>97</v>
      </c>
      <c r="G1518" s="156" t="str">
        <f t="shared" si="54"/>
        <v>K</v>
      </c>
      <c r="H1518" s="160">
        <v>379</v>
      </c>
      <c r="I1518" s="204">
        <v>84</v>
      </c>
      <c r="J1518" s="153">
        <v>15</v>
      </c>
      <c r="K1518" s="153">
        <v>8</v>
      </c>
      <c r="L1518" s="153" t="s">
        <v>274</v>
      </c>
      <c r="M1518" s="153" t="str">
        <f t="shared" si="50"/>
        <v>X</v>
      </c>
      <c r="N1518" s="153" t="s">
        <v>4800</v>
      </c>
      <c r="O1518" s="153" t="s">
        <v>4801</v>
      </c>
      <c r="P1518" s="153" t="s">
        <v>1663</v>
      </c>
      <c r="Q1518" s="153"/>
      <c r="R1518" s="51"/>
      <c r="S1518" s="51"/>
      <c r="T1518" s="51"/>
    </row>
    <row r="1519" spans="1:20" ht="47.25">
      <c r="A1519" s="63"/>
      <c r="B1519" s="72"/>
      <c r="C1519" s="61" t="s">
        <v>4756</v>
      </c>
      <c r="D1519" s="72" t="s">
        <v>4802</v>
      </c>
      <c r="E1519" s="63" t="s">
        <v>300</v>
      </c>
      <c r="F1519" s="73">
        <v>61</v>
      </c>
      <c r="G1519" s="64" t="str">
        <f t="shared" si="54"/>
        <v>K</v>
      </c>
      <c r="H1519" s="73">
        <v>284</v>
      </c>
      <c r="I1519" s="211">
        <v>59</v>
      </c>
      <c r="J1519" s="63">
        <v>4</v>
      </c>
      <c r="K1519" s="63">
        <v>7</v>
      </c>
      <c r="L1519" s="63" t="s">
        <v>301</v>
      </c>
      <c r="M1519" s="63" t="str">
        <f t="shared" si="50"/>
        <v>X</v>
      </c>
      <c r="N1519" s="63" t="s">
        <v>4803</v>
      </c>
      <c r="O1519" s="63" t="s">
        <v>4782</v>
      </c>
      <c r="P1519" s="63" t="s">
        <v>1663</v>
      </c>
      <c r="Q1519" s="63"/>
      <c r="R1519" s="51"/>
      <c r="S1519" s="51"/>
      <c r="T1519" s="51"/>
    </row>
    <row r="1520" spans="1:20" ht="31.5">
      <c r="A1520" s="153"/>
      <c r="B1520" s="154"/>
      <c r="C1520" s="155" t="s">
        <v>4756</v>
      </c>
      <c r="D1520" s="154" t="s">
        <v>4804</v>
      </c>
      <c r="E1520" s="153" t="s">
        <v>300</v>
      </c>
      <c r="F1520" s="160">
        <v>36</v>
      </c>
      <c r="G1520" s="156" t="str">
        <f t="shared" si="54"/>
        <v>K</v>
      </c>
      <c r="H1520" s="160">
        <v>166</v>
      </c>
      <c r="I1520" s="204">
        <v>36</v>
      </c>
      <c r="J1520" s="153">
        <v>36</v>
      </c>
      <c r="K1520" s="153">
        <v>0</v>
      </c>
      <c r="L1520" s="153" t="s">
        <v>290</v>
      </c>
      <c r="M1520" s="153" t="str">
        <f t="shared" si="50"/>
        <v>C</v>
      </c>
      <c r="N1520" s="153" t="s">
        <v>2145</v>
      </c>
      <c r="O1520" s="153" t="s">
        <v>4805</v>
      </c>
      <c r="P1520" s="153" t="s">
        <v>1663</v>
      </c>
      <c r="Q1520" s="153"/>
      <c r="R1520" s="51"/>
      <c r="S1520" s="51"/>
      <c r="T1520" s="51"/>
    </row>
    <row r="1521" spans="1:20" ht="31.5">
      <c r="A1521" s="63"/>
      <c r="B1521" s="72"/>
      <c r="C1521" s="61" t="s">
        <v>4756</v>
      </c>
      <c r="D1521" s="72" t="s">
        <v>4806</v>
      </c>
      <c r="E1521" s="63" t="s">
        <v>300</v>
      </c>
      <c r="F1521" s="73">
        <v>68</v>
      </c>
      <c r="G1521" s="64" t="str">
        <f t="shared" si="54"/>
        <v>K</v>
      </c>
      <c r="H1521" s="73">
        <v>325</v>
      </c>
      <c r="I1521" s="211">
        <v>64</v>
      </c>
      <c r="J1521" s="63">
        <v>20</v>
      </c>
      <c r="K1521" s="63">
        <v>42</v>
      </c>
      <c r="L1521" s="63" t="s">
        <v>301</v>
      </c>
      <c r="M1521" s="63" t="str">
        <f t="shared" si="50"/>
        <v>X</v>
      </c>
      <c r="N1521" s="63" t="s">
        <v>4807</v>
      </c>
      <c r="O1521" s="63" t="s">
        <v>4808</v>
      </c>
      <c r="P1521" s="63" t="s">
        <v>1663</v>
      </c>
      <c r="Q1521" s="63"/>
      <c r="R1521" s="51"/>
      <c r="S1521" s="51"/>
      <c r="T1521" s="51"/>
    </row>
    <row r="1522" spans="1:20" ht="31.5">
      <c r="A1522" s="153"/>
      <c r="B1522" s="154"/>
      <c r="C1522" s="155" t="s">
        <v>4756</v>
      </c>
      <c r="D1522" s="154" t="s">
        <v>4809</v>
      </c>
      <c r="E1522" s="153" t="s">
        <v>300</v>
      </c>
      <c r="F1522" s="160">
        <v>54</v>
      </c>
      <c r="G1522" s="156" t="str">
        <f t="shared" si="54"/>
        <v>K</v>
      </c>
      <c r="H1522" s="160">
        <v>264</v>
      </c>
      <c r="I1522" s="204">
        <v>54</v>
      </c>
      <c r="J1522" s="153">
        <v>24</v>
      </c>
      <c r="K1522" s="153">
        <v>29</v>
      </c>
      <c r="L1522" s="153" t="s">
        <v>301</v>
      </c>
      <c r="M1522" s="153" t="str">
        <f t="shared" si="50"/>
        <v>X</v>
      </c>
      <c r="N1522" s="153" t="s">
        <v>1987</v>
      </c>
      <c r="O1522" s="153" t="s">
        <v>4810</v>
      </c>
      <c r="P1522" s="153" t="s">
        <v>1663</v>
      </c>
      <c r="Q1522" s="153"/>
      <c r="R1522" s="51"/>
      <c r="S1522" s="51"/>
      <c r="T1522" s="51"/>
    </row>
    <row r="1523" spans="1:20" ht="31.5">
      <c r="A1523" s="63"/>
      <c r="B1523" s="72"/>
      <c r="C1523" s="61" t="s">
        <v>4756</v>
      </c>
      <c r="D1523" s="72" t="s">
        <v>4811</v>
      </c>
      <c r="E1523" s="63" t="s">
        <v>300</v>
      </c>
      <c r="F1523" s="73">
        <v>40</v>
      </c>
      <c r="G1523" s="64" t="str">
        <f t="shared" si="54"/>
        <v>K</v>
      </c>
      <c r="H1523" s="73">
        <v>186</v>
      </c>
      <c r="I1523" s="211">
        <v>40</v>
      </c>
      <c r="J1523" s="63">
        <v>19</v>
      </c>
      <c r="K1523" s="63">
        <v>14</v>
      </c>
      <c r="L1523" s="63" t="s">
        <v>351</v>
      </c>
      <c r="M1523" s="63" t="str">
        <f t="shared" si="50"/>
        <v>X</v>
      </c>
      <c r="N1523" s="63" t="s">
        <v>1987</v>
      </c>
      <c r="O1523" s="63" t="s">
        <v>4812</v>
      </c>
      <c r="P1523" s="63" t="s">
        <v>1663</v>
      </c>
      <c r="Q1523" s="63"/>
      <c r="R1523" s="51"/>
      <c r="S1523" s="51"/>
      <c r="T1523" s="51"/>
    </row>
    <row r="1524" spans="1:20" ht="31.5">
      <c r="A1524" s="153"/>
      <c r="B1524" s="154"/>
      <c r="C1524" s="155" t="s">
        <v>4756</v>
      </c>
      <c r="D1524" s="154" t="s">
        <v>4813</v>
      </c>
      <c r="E1524" s="153" t="s">
        <v>300</v>
      </c>
      <c r="F1524" s="160">
        <v>66</v>
      </c>
      <c r="G1524" s="156" t="str">
        <f t="shared" si="54"/>
        <v>K</v>
      </c>
      <c r="H1524" s="160">
        <v>327</v>
      </c>
      <c r="I1524" s="204">
        <v>66</v>
      </c>
      <c r="J1524" s="153">
        <v>57</v>
      </c>
      <c r="K1524" s="153">
        <v>9</v>
      </c>
      <c r="L1524" s="153" t="s">
        <v>4814</v>
      </c>
      <c r="M1524" s="153" t="str">
        <f t="shared" si="50"/>
        <v>c</v>
      </c>
      <c r="N1524" s="153" t="s">
        <v>4815</v>
      </c>
      <c r="O1524" s="153" t="s">
        <v>4816</v>
      </c>
      <c r="P1524" s="153" t="s">
        <v>1663</v>
      </c>
      <c r="Q1524" s="153"/>
      <c r="R1524" s="51"/>
      <c r="S1524" s="51"/>
      <c r="T1524" s="51"/>
    </row>
    <row r="1525" spans="1:20" ht="47.25">
      <c r="A1525" s="63"/>
      <c r="B1525" s="72"/>
      <c r="C1525" s="61" t="s">
        <v>4756</v>
      </c>
      <c r="D1525" s="72" t="s">
        <v>4817</v>
      </c>
      <c r="E1525" s="63" t="s">
        <v>300</v>
      </c>
      <c r="F1525" s="73">
        <v>59</v>
      </c>
      <c r="G1525" s="64" t="str">
        <f t="shared" si="54"/>
        <v>K</v>
      </c>
      <c r="H1525" s="73">
        <v>257</v>
      </c>
      <c r="I1525" s="211">
        <v>56</v>
      </c>
      <c r="J1525" s="63">
        <v>12</v>
      </c>
      <c r="K1525" s="63">
        <v>6</v>
      </c>
      <c r="L1525" s="63" t="s">
        <v>301</v>
      </c>
      <c r="M1525" s="63" t="str">
        <f t="shared" si="50"/>
        <v>X</v>
      </c>
      <c r="N1525" s="63" t="s">
        <v>4818</v>
      </c>
      <c r="O1525" s="63" t="s">
        <v>4787</v>
      </c>
      <c r="P1525" s="63" t="s">
        <v>1663</v>
      </c>
      <c r="Q1525" s="63"/>
      <c r="R1525" s="51"/>
      <c r="S1525" s="51"/>
      <c r="T1525" s="51"/>
    </row>
    <row r="1526" spans="1:20" ht="78.75">
      <c r="A1526" s="153"/>
      <c r="B1526" s="154"/>
      <c r="C1526" s="155" t="s">
        <v>4756</v>
      </c>
      <c r="D1526" s="154" t="s">
        <v>4819</v>
      </c>
      <c r="E1526" s="153" t="s">
        <v>300</v>
      </c>
      <c r="F1526" s="160">
        <v>46</v>
      </c>
      <c r="G1526" s="156" t="str">
        <f t="shared" si="54"/>
        <v>K</v>
      </c>
      <c r="H1526" s="160">
        <v>216</v>
      </c>
      <c r="I1526" s="204">
        <v>43</v>
      </c>
      <c r="J1526" s="153">
        <v>17</v>
      </c>
      <c r="K1526" s="153">
        <v>8</v>
      </c>
      <c r="L1526" s="153" t="s">
        <v>351</v>
      </c>
      <c r="M1526" s="153" t="str">
        <f t="shared" si="50"/>
        <v>X</v>
      </c>
      <c r="N1526" s="153" t="s">
        <v>4820</v>
      </c>
      <c r="O1526" s="153" t="s">
        <v>3997</v>
      </c>
      <c r="P1526" s="153" t="s">
        <v>1663</v>
      </c>
      <c r="Q1526" s="153"/>
      <c r="R1526" s="51"/>
      <c r="S1526" s="51"/>
      <c r="T1526" s="51"/>
    </row>
    <row r="1527" spans="1:20">
      <c r="A1527" s="63"/>
      <c r="B1527" s="72"/>
      <c r="C1527" s="61" t="s">
        <v>4756</v>
      </c>
      <c r="D1527" s="72" t="s">
        <v>4821</v>
      </c>
      <c r="E1527" s="63" t="s">
        <v>300</v>
      </c>
      <c r="F1527" s="73">
        <v>37</v>
      </c>
      <c r="G1527" s="64" t="str">
        <f t="shared" si="54"/>
        <v>K</v>
      </c>
      <c r="H1527" s="73">
        <v>195</v>
      </c>
      <c r="I1527" s="211">
        <v>38</v>
      </c>
      <c r="J1527" s="63">
        <v>18</v>
      </c>
      <c r="K1527" s="63">
        <v>13</v>
      </c>
      <c r="L1527" s="63" t="s">
        <v>311</v>
      </c>
      <c r="M1527" s="63" t="str">
        <f t="shared" si="50"/>
        <v>X</v>
      </c>
      <c r="N1527" s="63" t="s">
        <v>1987</v>
      </c>
      <c r="O1527" s="63" t="s">
        <v>4822</v>
      </c>
      <c r="P1527" s="63" t="s">
        <v>1663</v>
      </c>
      <c r="Q1527" s="63"/>
      <c r="R1527" s="51"/>
      <c r="S1527" s="51"/>
      <c r="T1527" s="51"/>
    </row>
    <row r="1528" spans="1:20">
      <c r="A1528" s="153"/>
      <c r="B1528" s="154"/>
      <c r="C1528" s="155" t="s">
        <v>4756</v>
      </c>
      <c r="D1528" s="154" t="s">
        <v>4823</v>
      </c>
      <c r="E1528" s="153" t="s">
        <v>300</v>
      </c>
      <c r="F1528" s="160">
        <v>61</v>
      </c>
      <c r="G1528" s="156" t="str">
        <f t="shared" si="54"/>
        <v>K</v>
      </c>
      <c r="H1528" s="160">
        <v>298</v>
      </c>
      <c r="I1528" s="204">
        <v>61</v>
      </c>
      <c r="J1528" s="153">
        <v>25</v>
      </c>
      <c r="K1528" s="153">
        <v>2</v>
      </c>
      <c r="L1528" s="153" t="s">
        <v>351</v>
      </c>
      <c r="M1528" s="153" t="str">
        <f t="shared" si="50"/>
        <v>X</v>
      </c>
      <c r="N1528" s="153" t="s">
        <v>1987</v>
      </c>
      <c r="O1528" s="153" t="s">
        <v>4824</v>
      </c>
      <c r="P1528" s="153" t="s">
        <v>1663</v>
      </c>
      <c r="Q1528" s="153"/>
      <c r="R1528" s="51"/>
      <c r="S1528" s="51"/>
      <c r="T1528" s="51"/>
    </row>
    <row r="1529" spans="1:20" ht="63">
      <c r="A1529" s="63"/>
      <c r="B1529" s="72"/>
      <c r="C1529" s="61" t="s">
        <v>4756</v>
      </c>
      <c r="D1529" s="72" t="s">
        <v>4825</v>
      </c>
      <c r="E1529" s="63" t="s">
        <v>300</v>
      </c>
      <c r="F1529" s="73">
        <v>53</v>
      </c>
      <c r="G1529" s="64" t="str">
        <f t="shared" si="54"/>
        <v>K</v>
      </c>
      <c r="H1529" s="73">
        <v>209</v>
      </c>
      <c r="I1529" s="211">
        <v>48</v>
      </c>
      <c r="J1529" s="63">
        <v>17</v>
      </c>
      <c r="K1529" s="63">
        <v>9</v>
      </c>
      <c r="L1529" s="63" t="s">
        <v>351</v>
      </c>
      <c r="M1529" s="63" t="str">
        <f t="shared" si="50"/>
        <v>X</v>
      </c>
      <c r="N1529" s="63" t="s">
        <v>4826</v>
      </c>
      <c r="O1529" s="63" t="s">
        <v>3997</v>
      </c>
      <c r="P1529" s="63" t="s">
        <v>1663</v>
      </c>
      <c r="Q1529" s="63"/>
      <c r="R1529" s="51"/>
      <c r="S1529" s="51"/>
      <c r="T1529" s="51"/>
    </row>
    <row r="1530" spans="1:20" ht="78.75">
      <c r="A1530" s="153"/>
      <c r="B1530" s="154"/>
      <c r="C1530" s="155" t="s">
        <v>4756</v>
      </c>
      <c r="D1530" s="154" t="s">
        <v>4827</v>
      </c>
      <c r="E1530" s="153" t="s">
        <v>300</v>
      </c>
      <c r="F1530" s="160">
        <v>92</v>
      </c>
      <c r="G1530" s="156" t="str">
        <f t="shared" si="54"/>
        <v>K</v>
      </c>
      <c r="H1530" s="160">
        <v>442</v>
      </c>
      <c r="I1530" s="204">
        <v>90</v>
      </c>
      <c r="J1530" s="153">
        <v>13</v>
      </c>
      <c r="K1530" s="153">
        <v>11</v>
      </c>
      <c r="L1530" s="153" t="s">
        <v>274</v>
      </c>
      <c r="M1530" s="153" t="str">
        <f t="shared" si="50"/>
        <v>X</v>
      </c>
      <c r="N1530" s="153" t="s">
        <v>4828</v>
      </c>
      <c r="O1530" s="153" t="s">
        <v>4829</v>
      </c>
      <c r="P1530" s="153" t="s">
        <v>1663</v>
      </c>
      <c r="Q1530" s="153"/>
      <c r="R1530" s="51"/>
      <c r="S1530" s="51"/>
      <c r="T1530" s="51"/>
    </row>
    <row r="1531" spans="1:20" ht="63">
      <c r="A1531" s="63"/>
      <c r="B1531" s="72"/>
      <c r="C1531" s="61" t="s">
        <v>4756</v>
      </c>
      <c r="D1531" s="72" t="s">
        <v>2000</v>
      </c>
      <c r="E1531" s="63" t="s">
        <v>300</v>
      </c>
      <c r="F1531" s="73">
        <v>81</v>
      </c>
      <c r="G1531" s="64" t="str">
        <f t="shared" si="54"/>
        <v>K</v>
      </c>
      <c r="H1531" s="73">
        <v>342</v>
      </c>
      <c r="I1531" s="211">
        <v>75</v>
      </c>
      <c r="J1531" s="63">
        <v>20</v>
      </c>
      <c r="K1531" s="63">
        <v>2</v>
      </c>
      <c r="L1531" s="63" t="s">
        <v>301</v>
      </c>
      <c r="M1531" s="63" t="str">
        <f t="shared" si="50"/>
        <v>X</v>
      </c>
      <c r="N1531" s="63" t="s">
        <v>4830</v>
      </c>
      <c r="O1531" s="63" t="s">
        <v>4831</v>
      </c>
      <c r="P1531" s="63" t="s">
        <v>1663</v>
      </c>
      <c r="Q1531" s="63"/>
      <c r="R1531" s="51"/>
      <c r="S1531" s="51"/>
      <c r="T1531" s="51"/>
    </row>
    <row r="1532" spans="1:20" ht="47.25">
      <c r="A1532" s="153"/>
      <c r="B1532" s="154"/>
      <c r="C1532" s="155" t="s">
        <v>4756</v>
      </c>
      <c r="D1532" s="154" t="s">
        <v>4832</v>
      </c>
      <c r="E1532" s="153" t="s">
        <v>300</v>
      </c>
      <c r="F1532" s="160">
        <v>76</v>
      </c>
      <c r="G1532" s="156" t="str">
        <f t="shared" si="54"/>
        <v>K</v>
      </c>
      <c r="H1532" s="160">
        <v>332</v>
      </c>
      <c r="I1532" s="204">
        <v>70</v>
      </c>
      <c r="J1532" s="153">
        <v>11</v>
      </c>
      <c r="K1532" s="153">
        <v>11</v>
      </c>
      <c r="L1532" s="153" t="s">
        <v>274</v>
      </c>
      <c r="M1532" s="153" t="str">
        <f t="shared" si="50"/>
        <v>X</v>
      </c>
      <c r="N1532" s="153" t="s">
        <v>4833</v>
      </c>
      <c r="O1532" s="153" t="s">
        <v>4834</v>
      </c>
      <c r="P1532" s="153">
        <v>0</v>
      </c>
      <c r="Q1532" s="153"/>
      <c r="R1532" s="51"/>
      <c r="S1532" s="51"/>
      <c r="T1532" s="51"/>
    </row>
    <row r="1533" spans="1:20" ht="110.25">
      <c r="A1533" s="63"/>
      <c r="B1533" s="72"/>
      <c r="C1533" s="61" t="s">
        <v>4756</v>
      </c>
      <c r="D1533" s="72" t="s">
        <v>1995</v>
      </c>
      <c r="E1533" s="63" t="s">
        <v>300</v>
      </c>
      <c r="F1533" s="73">
        <v>118</v>
      </c>
      <c r="G1533" s="64" t="str">
        <f t="shared" si="54"/>
        <v>K</v>
      </c>
      <c r="H1533" s="73">
        <v>457</v>
      </c>
      <c r="I1533" s="211">
        <v>117</v>
      </c>
      <c r="J1533" s="63">
        <v>23</v>
      </c>
      <c r="K1533" s="63">
        <v>19</v>
      </c>
      <c r="L1533" s="63" t="s">
        <v>351</v>
      </c>
      <c r="M1533" s="63" t="str">
        <f t="shared" ref="M1533:M1787" si="57">LEFT(L1533,1)</f>
        <v>X</v>
      </c>
      <c r="N1533" s="63" t="s">
        <v>4835</v>
      </c>
      <c r="O1533" s="63" t="s">
        <v>4836</v>
      </c>
      <c r="P1533" s="63" t="s">
        <v>1663</v>
      </c>
      <c r="Q1533" s="63"/>
      <c r="R1533" s="51"/>
      <c r="S1533" s="51"/>
      <c r="T1533" s="51"/>
    </row>
    <row r="1534" spans="1:20" ht="110.25">
      <c r="A1534" s="153"/>
      <c r="B1534" s="154"/>
      <c r="C1534" s="155" t="s">
        <v>4756</v>
      </c>
      <c r="D1534" s="154" t="s">
        <v>4837</v>
      </c>
      <c r="E1534" s="153" t="s">
        <v>300</v>
      </c>
      <c r="F1534" s="160">
        <v>94</v>
      </c>
      <c r="G1534" s="156" t="str">
        <f t="shared" si="54"/>
        <v>K</v>
      </c>
      <c r="H1534" s="160">
        <v>460</v>
      </c>
      <c r="I1534" s="204">
        <v>86</v>
      </c>
      <c r="J1534" s="153">
        <v>46</v>
      </c>
      <c r="K1534" s="153">
        <v>10</v>
      </c>
      <c r="L1534" s="153" t="s">
        <v>301</v>
      </c>
      <c r="M1534" s="153" t="str">
        <f t="shared" si="57"/>
        <v>X</v>
      </c>
      <c r="N1534" s="153" t="s">
        <v>4838</v>
      </c>
      <c r="O1534" s="153" t="s">
        <v>4839</v>
      </c>
      <c r="P1534" s="153" t="s">
        <v>1663</v>
      </c>
      <c r="Q1534" s="153"/>
      <c r="R1534" s="51"/>
      <c r="S1534" s="51"/>
      <c r="T1534" s="51"/>
    </row>
    <row r="1535" spans="1:20" ht="31.5">
      <c r="A1535" s="63"/>
      <c r="B1535" s="72"/>
      <c r="C1535" s="61" t="s">
        <v>4756</v>
      </c>
      <c r="D1535" s="72" t="s">
        <v>4840</v>
      </c>
      <c r="E1535" s="63" t="s">
        <v>300</v>
      </c>
      <c r="F1535" s="73">
        <v>47</v>
      </c>
      <c r="G1535" s="64" t="str">
        <f t="shared" si="54"/>
        <v>K</v>
      </c>
      <c r="H1535" s="73">
        <v>225</v>
      </c>
      <c r="I1535" s="211">
        <v>46</v>
      </c>
      <c r="J1535" s="63">
        <v>33</v>
      </c>
      <c r="K1535" s="63">
        <v>9</v>
      </c>
      <c r="L1535" s="63" t="s">
        <v>311</v>
      </c>
      <c r="M1535" s="63" t="str">
        <f t="shared" si="57"/>
        <v>X</v>
      </c>
      <c r="N1535" s="63" t="s">
        <v>1987</v>
      </c>
      <c r="O1535" s="63" t="s">
        <v>4841</v>
      </c>
      <c r="P1535" s="63" t="s">
        <v>1663</v>
      </c>
      <c r="Q1535" s="63"/>
      <c r="R1535" s="51"/>
      <c r="S1535" s="51"/>
      <c r="T1535" s="51"/>
    </row>
    <row r="1536" spans="1:20" ht="63">
      <c r="A1536" s="153"/>
      <c r="B1536" s="154"/>
      <c r="C1536" s="155" t="s">
        <v>4756</v>
      </c>
      <c r="D1536" s="154" t="s">
        <v>4842</v>
      </c>
      <c r="E1536" s="153" t="s">
        <v>300</v>
      </c>
      <c r="F1536" s="160">
        <v>71</v>
      </c>
      <c r="G1536" s="156" t="str">
        <f t="shared" si="54"/>
        <v>K</v>
      </c>
      <c r="H1536" s="160">
        <v>340</v>
      </c>
      <c r="I1536" s="204">
        <v>69</v>
      </c>
      <c r="J1536" s="153">
        <v>35</v>
      </c>
      <c r="K1536" s="153">
        <v>22</v>
      </c>
      <c r="L1536" s="153" t="s">
        <v>301</v>
      </c>
      <c r="M1536" s="153" t="str">
        <f t="shared" si="57"/>
        <v>X</v>
      </c>
      <c r="N1536" s="153" t="s">
        <v>4843</v>
      </c>
      <c r="O1536" s="153" t="s">
        <v>4844</v>
      </c>
      <c r="P1536" s="153" t="s">
        <v>1663</v>
      </c>
      <c r="Q1536" s="153"/>
      <c r="R1536" s="51"/>
      <c r="S1536" s="51"/>
      <c r="T1536" s="51"/>
    </row>
    <row r="1537" spans="1:20" ht="31.5">
      <c r="A1537" s="63"/>
      <c r="B1537" s="72"/>
      <c r="C1537" s="61" t="s">
        <v>4756</v>
      </c>
      <c r="D1537" s="72" t="s">
        <v>4845</v>
      </c>
      <c r="E1537" s="63" t="s">
        <v>300</v>
      </c>
      <c r="F1537" s="73">
        <v>47</v>
      </c>
      <c r="G1537" s="64" t="str">
        <f t="shared" si="54"/>
        <v>K</v>
      </c>
      <c r="H1537" s="73">
        <v>217</v>
      </c>
      <c r="I1537" s="211">
        <v>46</v>
      </c>
      <c r="J1537" s="211">
        <v>18</v>
      </c>
      <c r="K1537" s="63">
        <v>8</v>
      </c>
      <c r="L1537" s="63" t="s">
        <v>301</v>
      </c>
      <c r="M1537" s="63" t="str">
        <f t="shared" si="57"/>
        <v>X</v>
      </c>
      <c r="N1537" s="63" t="s">
        <v>1987</v>
      </c>
      <c r="O1537" s="63" t="s">
        <v>4844</v>
      </c>
      <c r="P1537" s="63" t="s">
        <v>1663</v>
      </c>
      <c r="Q1537" s="63" t="s">
        <v>4846</v>
      </c>
      <c r="R1537" s="51"/>
      <c r="S1537" s="51"/>
      <c r="T1537" s="51"/>
    </row>
    <row r="1538" spans="1:20">
      <c r="A1538" s="162">
        <f t="shared" ref="A1538:A1574" si="58">IF(LEN(B1538)=0,"",SUBTOTAL(3,$B$3:B1538))</f>
        <v>47</v>
      </c>
      <c r="B1538" s="163" t="s">
        <v>4847</v>
      </c>
      <c r="C1538" s="155" t="s">
        <v>4847</v>
      </c>
      <c r="D1538" s="154" t="s">
        <v>4848</v>
      </c>
      <c r="E1538" s="153" t="s">
        <v>265</v>
      </c>
      <c r="F1538" s="160">
        <v>105</v>
      </c>
      <c r="G1538" s="156" t="str">
        <f t="shared" si="54"/>
        <v>K</v>
      </c>
      <c r="H1538" s="160">
        <v>391</v>
      </c>
      <c r="I1538" s="153">
        <v>59</v>
      </c>
      <c r="J1538" s="153">
        <v>3</v>
      </c>
      <c r="K1538" s="153">
        <v>2</v>
      </c>
      <c r="L1538" s="153" t="s">
        <v>767</v>
      </c>
      <c r="M1538" s="153" t="str">
        <f t="shared" si="57"/>
        <v>X</v>
      </c>
      <c r="N1538" s="228" t="s">
        <v>4849</v>
      </c>
      <c r="O1538" s="153" t="s">
        <v>309</v>
      </c>
      <c r="P1538" s="153">
        <v>0</v>
      </c>
      <c r="Q1538" s="153"/>
      <c r="R1538" s="51"/>
      <c r="S1538" s="51"/>
      <c r="T1538" s="51"/>
    </row>
    <row r="1539" spans="1:20">
      <c r="A1539" s="63" t="str">
        <f t="shared" si="58"/>
        <v/>
      </c>
      <c r="B1539" s="72"/>
      <c r="C1539" s="61" t="s">
        <v>4847</v>
      </c>
      <c r="D1539" s="72" t="s">
        <v>4850</v>
      </c>
      <c r="E1539" s="63" t="s">
        <v>270</v>
      </c>
      <c r="F1539" s="73">
        <v>130</v>
      </c>
      <c r="G1539" s="64" t="str">
        <f t="shared" si="54"/>
        <v>K</v>
      </c>
      <c r="H1539" s="73">
        <v>529</v>
      </c>
      <c r="I1539" s="63">
        <v>118</v>
      </c>
      <c r="J1539" s="63">
        <v>2</v>
      </c>
      <c r="K1539" s="63">
        <v>6</v>
      </c>
      <c r="L1539" s="63" t="s">
        <v>767</v>
      </c>
      <c r="M1539" s="63" t="str">
        <f t="shared" si="57"/>
        <v>X</v>
      </c>
      <c r="N1539" s="229" t="s">
        <v>4851</v>
      </c>
      <c r="O1539" s="63" t="s">
        <v>353</v>
      </c>
      <c r="P1539" s="63">
        <v>0</v>
      </c>
      <c r="Q1539" s="63"/>
      <c r="R1539" s="51"/>
      <c r="S1539" s="51"/>
      <c r="T1539" s="51"/>
    </row>
    <row r="1540" spans="1:20">
      <c r="A1540" s="153" t="str">
        <f t="shared" si="58"/>
        <v/>
      </c>
      <c r="B1540" s="154"/>
      <c r="C1540" s="155" t="s">
        <v>4847</v>
      </c>
      <c r="D1540" s="154" t="s">
        <v>4852</v>
      </c>
      <c r="E1540" s="153" t="s">
        <v>265</v>
      </c>
      <c r="F1540" s="160">
        <v>89</v>
      </c>
      <c r="G1540" s="156" t="str">
        <f t="shared" si="54"/>
        <v>K</v>
      </c>
      <c r="H1540" s="160">
        <v>366</v>
      </c>
      <c r="I1540" s="153">
        <v>77</v>
      </c>
      <c r="J1540" s="153">
        <v>4</v>
      </c>
      <c r="K1540" s="153">
        <v>5</v>
      </c>
      <c r="L1540" s="153" t="s">
        <v>460</v>
      </c>
      <c r="M1540" s="153" t="str">
        <f t="shared" si="57"/>
        <v>X</v>
      </c>
      <c r="N1540" s="228" t="s">
        <v>4853</v>
      </c>
      <c r="O1540" s="153" t="s">
        <v>339</v>
      </c>
      <c r="P1540" s="153">
        <v>0</v>
      </c>
      <c r="Q1540" s="153"/>
      <c r="R1540" s="51"/>
      <c r="S1540" s="51"/>
      <c r="T1540" s="51"/>
    </row>
    <row r="1541" spans="1:20">
      <c r="A1541" s="63" t="str">
        <f t="shared" si="58"/>
        <v/>
      </c>
      <c r="B1541" s="72"/>
      <c r="C1541" s="61" t="s">
        <v>4847</v>
      </c>
      <c r="D1541" s="72" t="s">
        <v>4854</v>
      </c>
      <c r="E1541" s="63" t="s">
        <v>270</v>
      </c>
      <c r="F1541" s="73">
        <v>133</v>
      </c>
      <c r="G1541" s="64" t="str">
        <f t="shared" si="54"/>
        <v>K</v>
      </c>
      <c r="H1541" s="73">
        <v>576</v>
      </c>
      <c r="I1541" s="63">
        <v>106</v>
      </c>
      <c r="J1541" s="63">
        <v>3</v>
      </c>
      <c r="K1541" s="63">
        <v>6</v>
      </c>
      <c r="L1541" s="63" t="s">
        <v>765</v>
      </c>
      <c r="M1541" s="63" t="str">
        <f t="shared" si="57"/>
        <v>X</v>
      </c>
      <c r="N1541" s="229" t="s">
        <v>4855</v>
      </c>
      <c r="O1541" s="63" t="s">
        <v>339</v>
      </c>
      <c r="P1541" s="63">
        <v>0</v>
      </c>
      <c r="Q1541" s="63"/>
      <c r="R1541" s="51"/>
      <c r="S1541" s="51"/>
      <c r="T1541" s="51"/>
    </row>
    <row r="1542" spans="1:20">
      <c r="A1542" s="153" t="str">
        <f t="shared" si="58"/>
        <v/>
      </c>
      <c r="B1542" s="154"/>
      <c r="C1542" s="155" t="s">
        <v>4847</v>
      </c>
      <c r="D1542" s="154" t="s">
        <v>4856</v>
      </c>
      <c r="E1542" s="153" t="s">
        <v>265</v>
      </c>
      <c r="F1542" s="160">
        <v>82</v>
      </c>
      <c r="G1542" s="156" t="str">
        <f t="shared" si="54"/>
        <v>K</v>
      </c>
      <c r="H1542" s="160">
        <v>343</v>
      </c>
      <c r="I1542" s="153">
        <v>78</v>
      </c>
      <c r="J1542" s="153">
        <v>1</v>
      </c>
      <c r="K1542" s="153">
        <v>1</v>
      </c>
      <c r="L1542" s="153" t="s">
        <v>301</v>
      </c>
      <c r="M1542" s="153" t="str">
        <f t="shared" si="57"/>
        <v>X</v>
      </c>
      <c r="N1542" s="228" t="s">
        <v>4857</v>
      </c>
      <c r="O1542" s="153" t="s">
        <v>272</v>
      </c>
      <c r="P1542" s="153">
        <v>0</v>
      </c>
      <c r="Q1542" s="153"/>
      <c r="R1542" s="51"/>
      <c r="S1542" s="51"/>
      <c r="T1542" s="51"/>
    </row>
    <row r="1543" spans="1:20">
      <c r="A1543" s="63" t="str">
        <f t="shared" si="58"/>
        <v/>
      </c>
      <c r="B1543" s="72"/>
      <c r="C1543" s="61" t="s">
        <v>4847</v>
      </c>
      <c r="D1543" s="72" t="s">
        <v>4858</v>
      </c>
      <c r="E1543" s="63" t="s">
        <v>265</v>
      </c>
      <c r="F1543" s="73">
        <v>73</v>
      </c>
      <c r="G1543" s="64" t="str">
        <f t="shared" si="54"/>
        <v>K</v>
      </c>
      <c r="H1543" s="73">
        <v>353</v>
      </c>
      <c r="I1543" s="63">
        <v>61</v>
      </c>
      <c r="J1543" s="63">
        <v>2</v>
      </c>
      <c r="K1543" s="63">
        <v>1</v>
      </c>
      <c r="L1543" s="63" t="s">
        <v>301</v>
      </c>
      <c r="M1543" s="63" t="str">
        <f t="shared" si="57"/>
        <v>X</v>
      </c>
      <c r="N1543" s="229" t="s">
        <v>4859</v>
      </c>
      <c r="O1543" s="63" t="s">
        <v>377</v>
      </c>
      <c r="P1543" s="63">
        <v>0</v>
      </c>
      <c r="Q1543" s="63"/>
      <c r="R1543" s="51"/>
      <c r="S1543" s="51"/>
      <c r="T1543" s="51"/>
    </row>
    <row r="1544" spans="1:20">
      <c r="A1544" s="153" t="str">
        <f t="shared" si="58"/>
        <v/>
      </c>
      <c r="B1544" s="154"/>
      <c r="C1544" s="155" t="s">
        <v>4847</v>
      </c>
      <c r="D1544" s="154" t="s">
        <v>4860</v>
      </c>
      <c r="E1544" s="153" t="s">
        <v>265</v>
      </c>
      <c r="F1544" s="160">
        <v>96</v>
      </c>
      <c r="G1544" s="156" t="str">
        <f t="shared" si="54"/>
        <v>K</v>
      </c>
      <c r="H1544" s="160">
        <v>399</v>
      </c>
      <c r="I1544" s="153">
        <v>86</v>
      </c>
      <c r="J1544" s="153">
        <v>3</v>
      </c>
      <c r="K1544" s="153">
        <v>5</v>
      </c>
      <c r="L1544" s="153" t="s">
        <v>274</v>
      </c>
      <c r="M1544" s="153" t="str">
        <f t="shared" si="57"/>
        <v>X</v>
      </c>
      <c r="N1544" s="228" t="s">
        <v>4861</v>
      </c>
      <c r="O1544" s="153" t="s">
        <v>272</v>
      </c>
      <c r="P1544" s="153">
        <v>0</v>
      </c>
      <c r="Q1544" s="153"/>
      <c r="R1544" s="51"/>
      <c r="S1544" s="51"/>
      <c r="T1544" s="51"/>
    </row>
    <row r="1545" spans="1:20">
      <c r="A1545" s="63" t="str">
        <f t="shared" si="58"/>
        <v/>
      </c>
      <c r="B1545" s="72"/>
      <c r="C1545" s="61" t="s">
        <v>4847</v>
      </c>
      <c r="D1545" s="72" t="s">
        <v>4862</v>
      </c>
      <c r="E1545" s="63" t="s">
        <v>265</v>
      </c>
      <c r="F1545" s="73">
        <v>76</v>
      </c>
      <c r="G1545" s="64" t="str">
        <f t="shared" si="54"/>
        <v>K</v>
      </c>
      <c r="H1545" s="73">
        <v>252</v>
      </c>
      <c r="I1545" s="63">
        <v>69</v>
      </c>
      <c r="J1545" s="63">
        <v>7</v>
      </c>
      <c r="K1545" s="63">
        <v>1</v>
      </c>
      <c r="L1545" s="63" t="s">
        <v>279</v>
      </c>
      <c r="M1545" s="63" t="str">
        <f t="shared" si="57"/>
        <v>X</v>
      </c>
      <c r="N1545" s="229" t="s">
        <v>4863</v>
      </c>
      <c r="O1545" s="63" t="s">
        <v>281</v>
      </c>
      <c r="P1545" s="63">
        <v>0</v>
      </c>
      <c r="Q1545" s="63"/>
      <c r="R1545" s="51"/>
      <c r="S1545" s="51"/>
      <c r="T1545" s="51"/>
    </row>
    <row r="1546" spans="1:20">
      <c r="A1546" s="153" t="str">
        <f t="shared" si="58"/>
        <v/>
      </c>
      <c r="B1546" s="154"/>
      <c r="C1546" s="155" t="s">
        <v>4847</v>
      </c>
      <c r="D1546" s="154" t="s">
        <v>4864</v>
      </c>
      <c r="E1546" s="153" t="s">
        <v>265</v>
      </c>
      <c r="F1546" s="160">
        <v>60</v>
      </c>
      <c r="G1546" s="156" t="str">
        <f t="shared" si="54"/>
        <v>K</v>
      </c>
      <c r="H1546" s="160">
        <v>229</v>
      </c>
      <c r="I1546" s="153">
        <v>54</v>
      </c>
      <c r="J1546" s="153">
        <v>5</v>
      </c>
      <c r="K1546" s="153">
        <v>4</v>
      </c>
      <c r="L1546" s="153" t="s">
        <v>301</v>
      </c>
      <c r="M1546" s="153" t="str">
        <f t="shared" si="57"/>
        <v>X</v>
      </c>
      <c r="N1546" s="228" t="s">
        <v>4865</v>
      </c>
      <c r="O1546" s="153" t="s">
        <v>1180</v>
      </c>
      <c r="P1546" s="153" t="s">
        <v>1663</v>
      </c>
      <c r="Q1546" s="153"/>
      <c r="R1546" s="51"/>
      <c r="S1546" s="51"/>
      <c r="T1546" s="51"/>
    </row>
    <row r="1547" spans="1:20">
      <c r="A1547" s="63" t="str">
        <f t="shared" si="58"/>
        <v/>
      </c>
      <c r="B1547" s="72"/>
      <c r="C1547" s="61" t="s">
        <v>4847</v>
      </c>
      <c r="D1547" s="72" t="s">
        <v>4866</v>
      </c>
      <c r="E1547" s="63" t="s">
        <v>270</v>
      </c>
      <c r="F1547" s="73">
        <v>149</v>
      </c>
      <c r="G1547" s="64" t="str">
        <f t="shared" si="54"/>
        <v>K</v>
      </c>
      <c r="H1547" s="73">
        <v>537</v>
      </c>
      <c r="I1547" s="63">
        <v>70</v>
      </c>
      <c r="J1547" s="63">
        <v>1</v>
      </c>
      <c r="K1547" s="63">
        <v>4</v>
      </c>
      <c r="L1547" s="63" t="s">
        <v>318</v>
      </c>
      <c r="M1547" s="63" t="str">
        <f t="shared" si="57"/>
        <v>X</v>
      </c>
      <c r="N1547" s="229" t="s">
        <v>4867</v>
      </c>
      <c r="O1547" s="63" t="s">
        <v>281</v>
      </c>
      <c r="P1547" s="63">
        <v>0</v>
      </c>
      <c r="Q1547" s="63"/>
      <c r="R1547" s="51"/>
      <c r="S1547" s="51"/>
      <c r="T1547" s="51"/>
    </row>
    <row r="1548" spans="1:20">
      <c r="A1548" s="153" t="str">
        <f t="shared" si="58"/>
        <v/>
      </c>
      <c r="B1548" s="154"/>
      <c r="C1548" s="155" t="s">
        <v>4847</v>
      </c>
      <c r="D1548" s="154" t="s">
        <v>4868</v>
      </c>
      <c r="E1548" s="153" t="s">
        <v>270</v>
      </c>
      <c r="F1548" s="160">
        <v>153</v>
      </c>
      <c r="G1548" s="156" t="str">
        <f t="shared" si="54"/>
        <v>Đ</v>
      </c>
      <c r="H1548" s="160">
        <v>672</v>
      </c>
      <c r="I1548" s="153">
        <v>146</v>
      </c>
      <c r="J1548" s="153">
        <v>1</v>
      </c>
      <c r="K1548" s="153">
        <v>4</v>
      </c>
      <c r="L1548" s="153" t="s">
        <v>460</v>
      </c>
      <c r="M1548" s="153" t="str">
        <f t="shared" si="57"/>
        <v>X</v>
      </c>
      <c r="N1548" s="228" t="s">
        <v>4869</v>
      </c>
      <c r="O1548" s="153" t="s">
        <v>1207</v>
      </c>
      <c r="P1548" s="153">
        <v>0</v>
      </c>
      <c r="Q1548" s="153"/>
      <c r="R1548" s="51"/>
      <c r="S1548" s="51"/>
      <c r="T1548" s="51"/>
    </row>
    <row r="1549" spans="1:20">
      <c r="A1549" s="63" t="str">
        <f t="shared" si="58"/>
        <v/>
      </c>
      <c r="B1549" s="72"/>
      <c r="C1549" s="61" t="s">
        <v>4847</v>
      </c>
      <c r="D1549" s="72" t="s">
        <v>4870</v>
      </c>
      <c r="E1549" s="63" t="s">
        <v>265</v>
      </c>
      <c r="F1549" s="73">
        <v>94</v>
      </c>
      <c r="G1549" s="64" t="str">
        <f t="shared" si="54"/>
        <v>K</v>
      </c>
      <c r="H1549" s="73">
        <v>415</v>
      </c>
      <c r="I1549" s="63">
        <v>89</v>
      </c>
      <c r="J1549" s="63">
        <v>1</v>
      </c>
      <c r="K1549" s="63">
        <v>3</v>
      </c>
      <c r="L1549" s="63" t="s">
        <v>301</v>
      </c>
      <c r="M1549" s="63" t="str">
        <f t="shared" si="57"/>
        <v>X</v>
      </c>
      <c r="N1549" s="229" t="s">
        <v>4871</v>
      </c>
      <c r="O1549" s="63" t="s">
        <v>1207</v>
      </c>
      <c r="P1549" s="63">
        <v>0</v>
      </c>
      <c r="Q1549" s="63"/>
      <c r="R1549" s="51"/>
      <c r="S1549" s="51"/>
      <c r="T1549" s="51"/>
    </row>
    <row r="1550" spans="1:20">
      <c r="A1550" s="153" t="str">
        <f t="shared" si="58"/>
        <v/>
      </c>
      <c r="B1550" s="154"/>
      <c r="C1550" s="155" t="s">
        <v>4847</v>
      </c>
      <c r="D1550" s="154" t="s">
        <v>4872</v>
      </c>
      <c r="E1550" s="153" t="s">
        <v>270</v>
      </c>
      <c r="F1550" s="160">
        <v>177</v>
      </c>
      <c r="G1550" s="156" t="str">
        <f t="shared" si="54"/>
        <v>Đ</v>
      </c>
      <c r="H1550" s="160">
        <v>755</v>
      </c>
      <c r="I1550" s="153">
        <v>147</v>
      </c>
      <c r="J1550" s="153">
        <v>4</v>
      </c>
      <c r="K1550" s="153">
        <v>4</v>
      </c>
      <c r="L1550" s="153" t="s">
        <v>768</v>
      </c>
      <c r="M1550" s="153" t="str">
        <f t="shared" si="57"/>
        <v>X</v>
      </c>
      <c r="N1550" s="228" t="s">
        <v>4873</v>
      </c>
      <c r="O1550" s="153" t="s">
        <v>1204</v>
      </c>
      <c r="P1550" s="153">
        <v>0</v>
      </c>
      <c r="Q1550" s="153"/>
      <c r="R1550" s="51"/>
      <c r="S1550" s="51"/>
      <c r="T1550" s="51"/>
    </row>
    <row r="1551" spans="1:20">
      <c r="A1551" s="63" t="str">
        <f t="shared" si="58"/>
        <v/>
      </c>
      <c r="B1551" s="72"/>
      <c r="C1551" s="61" t="s">
        <v>4847</v>
      </c>
      <c r="D1551" s="72" t="s">
        <v>4874</v>
      </c>
      <c r="E1551" s="63" t="s">
        <v>265</v>
      </c>
      <c r="F1551" s="73">
        <v>94</v>
      </c>
      <c r="G1551" s="64" t="str">
        <f t="shared" si="54"/>
        <v>K</v>
      </c>
      <c r="H1551" s="73">
        <v>372</v>
      </c>
      <c r="I1551" s="63">
        <v>87</v>
      </c>
      <c r="J1551" s="63">
        <v>4</v>
      </c>
      <c r="K1551" s="63">
        <v>2</v>
      </c>
      <c r="L1551" s="63" t="s">
        <v>301</v>
      </c>
      <c r="M1551" s="63" t="str">
        <f t="shared" si="57"/>
        <v>X</v>
      </c>
      <c r="N1551" s="229" t="s">
        <v>4875</v>
      </c>
      <c r="O1551" s="63" t="s">
        <v>1204</v>
      </c>
      <c r="P1551" s="63">
        <v>0</v>
      </c>
      <c r="Q1551" s="63"/>
      <c r="R1551" s="51"/>
      <c r="S1551" s="51"/>
      <c r="T1551" s="51"/>
    </row>
    <row r="1552" spans="1:20">
      <c r="A1552" s="153" t="str">
        <f t="shared" si="58"/>
        <v/>
      </c>
      <c r="B1552" s="154"/>
      <c r="C1552" s="155" t="s">
        <v>4847</v>
      </c>
      <c r="D1552" s="154" t="s">
        <v>4876</v>
      </c>
      <c r="E1552" s="153" t="s">
        <v>265</v>
      </c>
      <c r="F1552" s="160">
        <v>124</v>
      </c>
      <c r="G1552" s="156" t="str">
        <f t="shared" si="54"/>
        <v>K</v>
      </c>
      <c r="H1552" s="160">
        <v>548</v>
      </c>
      <c r="I1552" s="153">
        <v>119</v>
      </c>
      <c r="J1552" s="153">
        <v>5</v>
      </c>
      <c r="K1552" s="153">
        <v>4</v>
      </c>
      <c r="L1552" s="153" t="s">
        <v>460</v>
      </c>
      <c r="M1552" s="153" t="str">
        <f t="shared" si="57"/>
        <v>X</v>
      </c>
      <c r="N1552" s="228" t="s">
        <v>4877</v>
      </c>
      <c r="O1552" s="153" t="s">
        <v>1180</v>
      </c>
      <c r="P1552" s="153">
        <v>0</v>
      </c>
      <c r="Q1552" s="153"/>
      <c r="R1552" s="51"/>
      <c r="S1552" s="51"/>
      <c r="T1552" s="51"/>
    </row>
    <row r="1553" spans="1:20">
      <c r="A1553" s="63" t="str">
        <f t="shared" si="58"/>
        <v/>
      </c>
      <c r="B1553" s="72"/>
      <c r="C1553" s="61" t="s">
        <v>4847</v>
      </c>
      <c r="D1553" s="72" t="s">
        <v>4878</v>
      </c>
      <c r="E1553" s="63" t="s">
        <v>270</v>
      </c>
      <c r="F1553" s="73">
        <v>184</v>
      </c>
      <c r="G1553" s="64" t="str">
        <f t="shared" si="54"/>
        <v>Đ</v>
      </c>
      <c r="H1553" s="73">
        <v>678</v>
      </c>
      <c r="I1553" s="63">
        <v>157</v>
      </c>
      <c r="J1553" s="63">
        <v>5</v>
      </c>
      <c r="K1553" s="63">
        <v>9</v>
      </c>
      <c r="L1553" s="63" t="s">
        <v>543</v>
      </c>
      <c r="M1553" s="63" t="str">
        <f t="shared" si="57"/>
        <v>X</v>
      </c>
      <c r="N1553" s="229" t="s">
        <v>4879</v>
      </c>
      <c r="O1553" s="63" t="s">
        <v>1183</v>
      </c>
      <c r="P1553" s="63">
        <v>0</v>
      </c>
      <c r="Q1553" s="63"/>
      <c r="R1553" s="51"/>
      <c r="S1553" s="51"/>
      <c r="T1553" s="51"/>
    </row>
    <row r="1554" spans="1:20">
      <c r="A1554" s="153" t="str">
        <f t="shared" si="58"/>
        <v/>
      </c>
      <c r="B1554" s="154"/>
      <c r="C1554" s="155" t="s">
        <v>4847</v>
      </c>
      <c r="D1554" s="154" t="s">
        <v>4880</v>
      </c>
      <c r="E1554" s="153" t="s">
        <v>270</v>
      </c>
      <c r="F1554" s="160">
        <v>155</v>
      </c>
      <c r="G1554" s="156" t="str">
        <f t="shared" si="54"/>
        <v>Đ</v>
      </c>
      <c r="H1554" s="160">
        <v>684</v>
      </c>
      <c r="I1554" s="153">
        <v>127</v>
      </c>
      <c r="J1554" s="153">
        <v>4</v>
      </c>
      <c r="K1554" s="153">
        <v>2</v>
      </c>
      <c r="L1554" s="153" t="s">
        <v>460</v>
      </c>
      <c r="M1554" s="153" t="str">
        <f t="shared" si="57"/>
        <v>X</v>
      </c>
      <c r="N1554" s="228" t="s">
        <v>4881</v>
      </c>
      <c r="O1554" s="153" t="s">
        <v>1207</v>
      </c>
      <c r="P1554" s="153">
        <v>0</v>
      </c>
      <c r="Q1554" s="153"/>
      <c r="R1554" s="51"/>
      <c r="S1554" s="51"/>
      <c r="T1554" s="51"/>
    </row>
    <row r="1555" spans="1:20">
      <c r="A1555" s="63" t="str">
        <f t="shared" si="58"/>
        <v/>
      </c>
      <c r="B1555" s="72"/>
      <c r="C1555" s="61" t="s">
        <v>4847</v>
      </c>
      <c r="D1555" s="72" t="s">
        <v>4882</v>
      </c>
      <c r="E1555" s="63" t="s">
        <v>270</v>
      </c>
      <c r="F1555" s="73">
        <v>177</v>
      </c>
      <c r="G1555" s="64" t="str">
        <f t="shared" si="54"/>
        <v>Đ</v>
      </c>
      <c r="H1555" s="73">
        <v>717</v>
      </c>
      <c r="I1555" s="63">
        <v>162</v>
      </c>
      <c r="J1555" s="63">
        <v>2</v>
      </c>
      <c r="K1555" s="63">
        <v>0</v>
      </c>
      <c r="L1555" s="63" t="s">
        <v>1117</v>
      </c>
      <c r="M1555" s="63" t="str">
        <f t="shared" si="57"/>
        <v>X</v>
      </c>
      <c r="N1555" s="229" t="s">
        <v>4883</v>
      </c>
      <c r="O1555" s="63" t="s">
        <v>1183</v>
      </c>
      <c r="P1555" s="63">
        <v>0</v>
      </c>
      <c r="Q1555" s="63"/>
      <c r="R1555" s="51"/>
      <c r="S1555" s="51"/>
      <c r="T1555" s="51"/>
    </row>
    <row r="1556" spans="1:20">
      <c r="A1556" s="153" t="str">
        <f t="shared" si="58"/>
        <v/>
      </c>
      <c r="B1556" s="154"/>
      <c r="C1556" s="155" t="s">
        <v>4847</v>
      </c>
      <c r="D1556" s="154" t="s">
        <v>4884</v>
      </c>
      <c r="E1556" s="153" t="s">
        <v>265</v>
      </c>
      <c r="F1556" s="160">
        <v>87</v>
      </c>
      <c r="G1556" s="156" t="str">
        <f t="shared" si="54"/>
        <v>K</v>
      </c>
      <c r="H1556" s="160">
        <v>363</v>
      </c>
      <c r="I1556" s="153">
        <v>78</v>
      </c>
      <c r="J1556" s="153">
        <v>6</v>
      </c>
      <c r="K1556" s="153">
        <v>5</v>
      </c>
      <c r="L1556" s="153" t="s">
        <v>765</v>
      </c>
      <c r="M1556" s="153" t="str">
        <f t="shared" si="57"/>
        <v>X</v>
      </c>
      <c r="N1556" s="228" t="s">
        <v>4885</v>
      </c>
      <c r="O1556" s="153" t="s">
        <v>1183</v>
      </c>
      <c r="P1556" s="153">
        <v>0</v>
      </c>
      <c r="Q1556" s="153"/>
      <c r="R1556" s="51"/>
      <c r="S1556" s="51"/>
      <c r="T1556" s="51"/>
    </row>
    <row r="1557" spans="1:20">
      <c r="A1557" s="63" t="str">
        <f t="shared" si="58"/>
        <v/>
      </c>
      <c r="B1557" s="72"/>
      <c r="C1557" s="61" t="s">
        <v>4847</v>
      </c>
      <c r="D1557" s="72" t="s">
        <v>4886</v>
      </c>
      <c r="E1557" s="63" t="s">
        <v>270</v>
      </c>
      <c r="F1557" s="73">
        <v>141</v>
      </c>
      <c r="G1557" s="64" t="str">
        <f t="shared" si="54"/>
        <v>K</v>
      </c>
      <c r="H1557" s="73">
        <v>612</v>
      </c>
      <c r="I1557" s="63">
        <v>126</v>
      </c>
      <c r="J1557" s="63">
        <v>6</v>
      </c>
      <c r="K1557" s="63">
        <v>2</v>
      </c>
      <c r="L1557" s="63" t="s">
        <v>279</v>
      </c>
      <c r="M1557" s="63" t="str">
        <f t="shared" si="57"/>
        <v>X</v>
      </c>
      <c r="N1557" s="229" t="s">
        <v>4887</v>
      </c>
      <c r="O1557" s="63" t="s">
        <v>1180</v>
      </c>
      <c r="P1557" s="63">
        <v>0</v>
      </c>
      <c r="Q1557" s="63"/>
      <c r="R1557" s="51"/>
      <c r="S1557" s="51"/>
      <c r="T1557" s="51"/>
    </row>
    <row r="1558" spans="1:20">
      <c r="A1558" s="153" t="str">
        <f t="shared" si="58"/>
        <v/>
      </c>
      <c r="B1558" s="154"/>
      <c r="C1558" s="155" t="s">
        <v>4847</v>
      </c>
      <c r="D1558" s="154" t="s">
        <v>4888</v>
      </c>
      <c r="E1558" s="153" t="s">
        <v>265</v>
      </c>
      <c r="F1558" s="160">
        <v>126</v>
      </c>
      <c r="G1558" s="156" t="str">
        <f t="shared" si="54"/>
        <v>K</v>
      </c>
      <c r="H1558" s="160">
        <v>541</v>
      </c>
      <c r="I1558" s="153">
        <v>114</v>
      </c>
      <c r="J1558" s="153">
        <v>9</v>
      </c>
      <c r="K1558" s="153">
        <v>1</v>
      </c>
      <c r="L1558" s="153" t="s">
        <v>812</v>
      </c>
      <c r="M1558" s="153" t="str">
        <f t="shared" si="57"/>
        <v>X</v>
      </c>
      <c r="N1558" s="228" t="s">
        <v>4889</v>
      </c>
      <c r="O1558" s="153" t="s">
        <v>1853</v>
      </c>
      <c r="P1558" s="153">
        <v>0</v>
      </c>
      <c r="Q1558" s="153"/>
      <c r="R1558" s="51"/>
      <c r="S1558" s="51"/>
      <c r="T1558" s="51"/>
    </row>
    <row r="1559" spans="1:20">
      <c r="A1559" s="63" t="str">
        <f t="shared" si="58"/>
        <v/>
      </c>
      <c r="B1559" s="72"/>
      <c r="C1559" s="61" t="s">
        <v>4847</v>
      </c>
      <c r="D1559" s="72" t="s">
        <v>4890</v>
      </c>
      <c r="E1559" s="63" t="s">
        <v>265</v>
      </c>
      <c r="F1559" s="73">
        <v>121</v>
      </c>
      <c r="G1559" s="64" t="str">
        <f t="shared" si="54"/>
        <v>K</v>
      </c>
      <c r="H1559" s="73">
        <v>503</v>
      </c>
      <c r="I1559" s="63">
        <v>113</v>
      </c>
      <c r="J1559" s="63">
        <v>6</v>
      </c>
      <c r="K1559" s="63">
        <v>1</v>
      </c>
      <c r="L1559" s="63" t="s">
        <v>460</v>
      </c>
      <c r="M1559" s="63" t="str">
        <f t="shared" si="57"/>
        <v>X</v>
      </c>
      <c r="N1559" s="229" t="s">
        <v>4891</v>
      </c>
      <c r="O1559" s="63" t="s">
        <v>1778</v>
      </c>
      <c r="P1559" s="63">
        <v>0</v>
      </c>
      <c r="Q1559" s="63"/>
      <c r="R1559" s="51"/>
      <c r="S1559" s="51"/>
      <c r="T1559" s="51"/>
    </row>
    <row r="1560" spans="1:20">
      <c r="A1560" s="153" t="str">
        <f t="shared" si="58"/>
        <v/>
      </c>
      <c r="B1560" s="154"/>
      <c r="C1560" s="155" t="s">
        <v>4847</v>
      </c>
      <c r="D1560" s="154" t="s">
        <v>4892</v>
      </c>
      <c r="E1560" s="153" t="s">
        <v>270</v>
      </c>
      <c r="F1560" s="160">
        <v>139</v>
      </c>
      <c r="G1560" s="156" t="str">
        <f t="shared" si="54"/>
        <v>K</v>
      </c>
      <c r="H1560" s="160">
        <v>619</v>
      </c>
      <c r="I1560" s="153">
        <v>127</v>
      </c>
      <c r="J1560" s="153">
        <v>5</v>
      </c>
      <c r="K1560" s="153">
        <v>2</v>
      </c>
      <c r="L1560" s="153" t="s">
        <v>767</v>
      </c>
      <c r="M1560" s="153" t="str">
        <f t="shared" si="57"/>
        <v>X</v>
      </c>
      <c r="N1560" s="228" t="s">
        <v>4893</v>
      </c>
      <c r="O1560" s="153" t="s">
        <v>1819</v>
      </c>
      <c r="P1560" s="153">
        <v>0</v>
      </c>
      <c r="Q1560" s="153"/>
      <c r="R1560" s="51"/>
      <c r="S1560" s="51"/>
      <c r="T1560" s="51"/>
    </row>
    <row r="1561" spans="1:20">
      <c r="A1561" s="63" t="str">
        <f t="shared" si="58"/>
        <v/>
      </c>
      <c r="B1561" s="72"/>
      <c r="C1561" s="61" t="s">
        <v>4847</v>
      </c>
      <c r="D1561" s="72" t="s">
        <v>4894</v>
      </c>
      <c r="E1561" s="63" t="s">
        <v>265</v>
      </c>
      <c r="F1561" s="73">
        <v>96</v>
      </c>
      <c r="G1561" s="64" t="str">
        <f t="shared" si="54"/>
        <v>K</v>
      </c>
      <c r="H1561" s="73">
        <v>446</v>
      </c>
      <c r="I1561" s="63">
        <v>32</v>
      </c>
      <c r="J1561" s="63">
        <v>3</v>
      </c>
      <c r="K1561" s="63">
        <v>4</v>
      </c>
      <c r="L1561" s="63" t="s">
        <v>301</v>
      </c>
      <c r="M1561" s="63" t="str">
        <f t="shared" si="57"/>
        <v>X</v>
      </c>
      <c r="N1561" s="229" t="s">
        <v>4895</v>
      </c>
      <c r="O1561" s="63" t="s">
        <v>1816</v>
      </c>
      <c r="P1561" s="63">
        <v>0</v>
      </c>
      <c r="Q1561" s="63"/>
      <c r="R1561" s="51"/>
      <c r="S1561" s="51"/>
      <c r="T1561" s="51"/>
    </row>
    <row r="1562" spans="1:20">
      <c r="A1562" s="153" t="str">
        <f t="shared" si="58"/>
        <v/>
      </c>
      <c r="B1562" s="154"/>
      <c r="C1562" s="155" t="s">
        <v>4847</v>
      </c>
      <c r="D1562" s="154" t="s">
        <v>4896</v>
      </c>
      <c r="E1562" s="153" t="s">
        <v>270</v>
      </c>
      <c r="F1562" s="160">
        <v>154</v>
      </c>
      <c r="G1562" s="156" t="str">
        <f t="shared" si="54"/>
        <v>Đ</v>
      </c>
      <c r="H1562" s="160">
        <v>667</v>
      </c>
      <c r="I1562" s="153">
        <v>144</v>
      </c>
      <c r="J1562" s="153">
        <v>3</v>
      </c>
      <c r="K1562" s="153">
        <v>4</v>
      </c>
      <c r="L1562" s="153" t="s">
        <v>765</v>
      </c>
      <c r="M1562" s="153" t="str">
        <f t="shared" si="57"/>
        <v>X</v>
      </c>
      <c r="N1562" s="228" t="s">
        <v>4897</v>
      </c>
      <c r="O1562" s="153" t="s">
        <v>1824</v>
      </c>
      <c r="P1562" s="153">
        <v>0</v>
      </c>
      <c r="Q1562" s="153"/>
      <c r="R1562" s="51"/>
      <c r="S1562" s="51"/>
      <c r="T1562" s="51"/>
    </row>
    <row r="1563" spans="1:20">
      <c r="A1563" s="63" t="str">
        <f t="shared" si="58"/>
        <v/>
      </c>
      <c r="B1563" s="72"/>
      <c r="C1563" s="61" t="s">
        <v>4847</v>
      </c>
      <c r="D1563" s="72" t="s">
        <v>4898</v>
      </c>
      <c r="E1563" s="63" t="s">
        <v>265</v>
      </c>
      <c r="F1563" s="73">
        <v>110</v>
      </c>
      <c r="G1563" s="64" t="str">
        <f t="shared" si="54"/>
        <v>K</v>
      </c>
      <c r="H1563" s="73">
        <v>439</v>
      </c>
      <c r="I1563" s="63">
        <v>83</v>
      </c>
      <c r="J1563" s="63">
        <v>2</v>
      </c>
      <c r="K1563" s="63">
        <v>3</v>
      </c>
      <c r="L1563" s="63" t="s">
        <v>765</v>
      </c>
      <c r="M1563" s="63" t="str">
        <f t="shared" si="57"/>
        <v>X</v>
      </c>
      <c r="N1563" s="229" t="s">
        <v>4899</v>
      </c>
      <c r="O1563" s="63" t="s">
        <v>281</v>
      </c>
      <c r="P1563" s="63">
        <v>0</v>
      </c>
      <c r="Q1563" s="63"/>
      <c r="R1563" s="51"/>
      <c r="S1563" s="51"/>
      <c r="T1563" s="51"/>
    </row>
    <row r="1564" spans="1:20">
      <c r="A1564" s="153" t="str">
        <f t="shared" si="58"/>
        <v/>
      </c>
      <c r="B1564" s="154"/>
      <c r="C1564" s="155" t="s">
        <v>4847</v>
      </c>
      <c r="D1564" s="154" t="s">
        <v>4900</v>
      </c>
      <c r="E1564" s="153" t="s">
        <v>265</v>
      </c>
      <c r="F1564" s="160">
        <v>93</v>
      </c>
      <c r="G1564" s="156" t="str">
        <f t="shared" si="54"/>
        <v>K</v>
      </c>
      <c r="H1564" s="160">
        <v>374</v>
      </c>
      <c r="I1564" s="153">
        <v>80</v>
      </c>
      <c r="J1564" s="153">
        <v>3</v>
      </c>
      <c r="K1564" s="153">
        <v>2</v>
      </c>
      <c r="L1564" s="153" t="s">
        <v>766</v>
      </c>
      <c r="M1564" s="153" t="str">
        <f t="shared" si="57"/>
        <v>X</v>
      </c>
      <c r="N1564" s="228" t="s">
        <v>4901</v>
      </c>
      <c r="O1564" s="153" t="s">
        <v>4902</v>
      </c>
      <c r="P1564" s="153">
        <v>0</v>
      </c>
      <c r="Q1564" s="153"/>
      <c r="R1564" s="51"/>
      <c r="S1564" s="51"/>
      <c r="T1564" s="51"/>
    </row>
    <row r="1565" spans="1:20" ht="47.25">
      <c r="A1565" s="59">
        <f t="shared" si="58"/>
        <v>48</v>
      </c>
      <c r="B1565" s="60" t="s">
        <v>4903</v>
      </c>
      <c r="C1565" s="61" t="s">
        <v>4903</v>
      </c>
      <c r="D1565" s="72" t="s">
        <v>4904</v>
      </c>
      <c r="E1565" s="63" t="s">
        <v>300</v>
      </c>
      <c r="F1565" s="73">
        <v>97</v>
      </c>
      <c r="G1565" s="64" t="str">
        <f t="shared" si="54"/>
        <v>K</v>
      </c>
      <c r="H1565" s="73">
        <v>507</v>
      </c>
      <c r="I1565" s="63">
        <v>97</v>
      </c>
      <c r="J1565" s="63">
        <v>3</v>
      </c>
      <c r="K1565" s="63">
        <v>16</v>
      </c>
      <c r="L1565" s="63" t="s">
        <v>311</v>
      </c>
      <c r="M1565" s="63" t="str">
        <f t="shared" si="57"/>
        <v>X</v>
      </c>
      <c r="N1565" s="63" t="s">
        <v>4905</v>
      </c>
      <c r="O1565" s="63" t="s">
        <v>362</v>
      </c>
      <c r="P1565" s="63">
        <v>0</v>
      </c>
      <c r="Q1565" s="63"/>
      <c r="R1565" s="51"/>
      <c r="S1565" s="51"/>
      <c r="T1565" s="51"/>
    </row>
    <row r="1566" spans="1:20" ht="47.25">
      <c r="A1566" s="154" t="str">
        <f t="shared" si="58"/>
        <v/>
      </c>
      <c r="B1566" s="154"/>
      <c r="C1566" s="155" t="s">
        <v>4903</v>
      </c>
      <c r="D1566" s="154" t="s">
        <v>4906</v>
      </c>
      <c r="E1566" s="153" t="s">
        <v>300</v>
      </c>
      <c r="F1566" s="160">
        <v>75</v>
      </c>
      <c r="G1566" s="156" t="str">
        <f t="shared" si="54"/>
        <v>K</v>
      </c>
      <c r="H1566" s="160">
        <v>321</v>
      </c>
      <c r="I1566" s="153">
        <v>74</v>
      </c>
      <c r="J1566" s="153">
        <v>4</v>
      </c>
      <c r="K1566" s="153">
        <v>9</v>
      </c>
      <c r="L1566" s="153" t="s">
        <v>301</v>
      </c>
      <c r="M1566" s="153" t="str">
        <f t="shared" si="57"/>
        <v>X</v>
      </c>
      <c r="N1566" s="153" t="s">
        <v>4907</v>
      </c>
      <c r="O1566" s="153" t="s">
        <v>286</v>
      </c>
      <c r="P1566" s="153">
        <v>0</v>
      </c>
      <c r="Q1566" s="153"/>
      <c r="R1566" s="51"/>
      <c r="S1566" s="51"/>
      <c r="T1566" s="51"/>
    </row>
    <row r="1567" spans="1:20" ht="63">
      <c r="A1567" s="72" t="str">
        <f t="shared" si="58"/>
        <v/>
      </c>
      <c r="B1567" s="72"/>
      <c r="C1567" s="61" t="s">
        <v>4903</v>
      </c>
      <c r="D1567" s="72" t="s">
        <v>4908</v>
      </c>
      <c r="E1567" s="63" t="s">
        <v>300</v>
      </c>
      <c r="F1567" s="73">
        <v>78</v>
      </c>
      <c r="G1567" s="64" t="str">
        <f t="shared" si="54"/>
        <v>K</v>
      </c>
      <c r="H1567" s="73">
        <v>370</v>
      </c>
      <c r="I1567" s="63">
        <v>75</v>
      </c>
      <c r="J1567" s="63">
        <v>3</v>
      </c>
      <c r="K1567" s="63">
        <v>12</v>
      </c>
      <c r="L1567" s="63" t="s">
        <v>301</v>
      </c>
      <c r="M1567" s="63" t="str">
        <f t="shared" si="57"/>
        <v>X</v>
      </c>
      <c r="N1567" s="63" t="s">
        <v>4909</v>
      </c>
      <c r="O1567" s="63" t="s">
        <v>286</v>
      </c>
      <c r="P1567" s="63">
        <v>0</v>
      </c>
      <c r="Q1567" s="63"/>
      <c r="R1567" s="51"/>
      <c r="S1567" s="51"/>
      <c r="T1567" s="51"/>
    </row>
    <row r="1568" spans="1:20" ht="63">
      <c r="A1568" s="154" t="str">
        <f t="shared" si="58"/>
        <v/>
      </c>
      <c r="B1568" s="154"/>
      <c r="C1568" s="155" t="s">
        <v>4903</v>
      </c>
      <c r="D1568" s="154" t="s">
        <v>3226</v>
      </c>
      <c r="E1568" s="153" t="s">
        <v>300</v>
      </c>
      <c r="F1568" s="160">
        <v>62</v>
      </c>
      <c r="G1568" s="156" t="str">
        <f t="shared" si="54"/>
        <v>K</v>
      </c>
      <c r="H1568" s="160">
        <v>271</v>
      </c>
      <c r="I1568" s="153">
        <v>60</v>
      </c>
      <c r="J1568" s="153">
        <v>1</v>
      </c>
      <c r="K1568" s="153">
        <v>4</v>
      </c>
      <c r="L1568" s="153" t="s">
        <v>301</v>
      </c>
      <c r="M1568" s="153" t="str">
        <f t="shared" si="57"/>
        <v>X</v>
      </c>
      <c r="N1568" s="153" t="s">
        <v>4910</v>
      </c>
      <c r="O1568" s="153" t="s">
        <v>377</v>
      </c>
      <c r="P1568" s="153">
        <v>0</v>
      </c>
      <c r="Q1568" s="153"/>
      <c r="R1568" s="51"/>
      <c r="S1568" s="51"/>
      <c r="T1568" s="51"/>
    </row>
    <row r="1569" spans="1:20" ht="47.25">
      <c r="A1569" s="72" t="str">
        <f t="shared" si="58"/>
        <v/>
      </c>
      <c r="B1569" s="72"/>
      <c r="C1569" s="61" t="s">
        <v>4903</v>
      </c>
      <c r="D1569" s="72" t="s">
        <v>4911</v>
      </c>
      <c r="E1569" s="63" t="s">
        <v>300</v>
      </c>
      <c r="F1569" s="73">
        <v>48</v>
      </c>
      <c r="G1569" s="64" t="str">
        <f t="shared" si="54"/>
        <v>K</v>
      </c>
      <c r="H1569" s="73">
        <v>281</v>
      </c>
      <c r="I1569" s="63">
        <v>48</v>
      </c>
      <c r="J1569" s="63">
        <v>29</v>
      </c>
      <c r="K1569" s="63">
        <v>4</v>
      </c>
      <c r="L1569" s="63" t="s">
        <v>351</v>
      </c>
      <c r="M1569" s="63" t="str">
        <f t="shared" si="57"/>
        <v>X</v>
      </c>
      <c r="N1569" s="63" t="s">
        <v>4912</v>
      </c>
      <c r="O1569" s="63" t="s">
        <v>400</v>
      </c>
      <c r="P1569" s="63" t="s">
        <v>1663</v>
      </c>
      <c r="Q1569" s="63"/>
      <c r="R1569" s="51"/>
      <c r="S1569" s="51"/>
      <c r="T1569" s="51"/>
    </row>
    <row r="1570" spans="1:20" ht="47.25">
      <c r="A1570" s="154" t="str">
        <f t="shared" si="58"/>
        <v/>
      </c>
      <c r="B1570" s="154"/>
      <c r="C1570" s="155" t="s">
        <v>4903</v>
      </c>
      <c r="D1570" s="154" t="s">
        <v>1961</v>
      </c>
      <c r="E1570" s="153" t="s">
        <v>300</v>
      </c>
      <c r="F1570" s="160">
        <v>99</v>
      </c>
      <c r="G1570" s="156" t="str">
        <f t="shared" si="54"/>
        <v>K</v>
      </c>
      <c r="H1570" s="160">
        <v>404</v>
      </c>
      <c r="I1570" s="153">
        <v>99</v>
      </c>
      <c r="J1570" s="153">
        <v>8</v>
      </c>
      <c r="K1570" s="153">
        <v>3</v>
      </c>
      <c r="L1570" s="153" t="s">
        <v>351</v>
      </c>
      <c r="M1570" s="153" t="str">
        <f t="shared" si="57"/>
        <v>X</v>
      </c>
      <c r="N1570" s="153" t="s">
        <v>4913</v>
      </c>
      <c r="O1570" s="153" t="s">
        <v>286</v>
      </c>
      <c r="P1570" s="153" t="s">
        <v>1663</v>
      </c>
      <c r="Q1570" s="153"/>
      <c r="R1570" s="51"/>
      <c r="S1570" s="51"/>
      <c r="T1570" s="51"/>
    </row>
    <row r="1571" spans="1:20" ht="63">
      <c r="A1571" s="72" t="str">
        <f t="shared" si="58"/>
        <v/>
      </c>
      <c r="B1571" s="72"/>
      <c r="C1571" s="61" t="s">
        <v>4903</v>
      </c>
      <c r="D1571" s="72" t="s">
        <v>4914</v>
      </c>
      <c r="E1571" s="63" t="s">
        <v>265</v>
      </c>
      <c r="F1571" s="73">
        <v>142</v>
      </c>
      <c r="G1571" s="64" t="str">
        <f t="shared" si="54"/>
        <v>K</v>
      </c>
      <c r="H1571" s="73">
        <v>563</v>
      </c>
      <c r="I1571" s="63">
        <v>124</v>
      </c>
      <c r="J1571" s="63">
        <v>6</v>
      </c>
      <c r="K1571" s="63">
        <v>14</v>
      </c>
      <c r="L1571" s="63" t="s">
        <v>266</v>
      </c>
      <c r="M1571" s="63" t="str">
        <f t="shared" si="57"/>
        <v>X</v>
      </c>
      <c r="N1571" s="63" t="s">
        <v>4915</v>
      </c>
      <c r="O1571" s="63" t="s">
        <v>377</v>
      </c>
      <c r="P1571" s="63">
        <v>0</v>
      </c>
      <c r="Q1571" s="63"/>
      <c r="R1571" s="51"/>
      <c r="S1571" s="51"/>
      <c r="T1571" s="51"/>
    </row>
    <row r="1572" spans="1:20" ht="47.25">
      <c r="A1572" s="154" t="str">
        <f t="shared" si="58"/>
        <v/>
      </c>
      <c r="B1572" s="154"/>
      <c r="C1572" s="155" t="s">
        <v>4903</v>
      </c>
      <c r="D1572" s="154" t="s">
        <v>4916</v>
      </c>
      <c r="E1572" s="153" t="s">
        <v>300</v>
      </c>
      <c r="F1572" s="160">
        <v>82</v>
      </c>
      <c r="G1572" s="156" t="str">
        <f t="shared" si="54"/>
        <v>K</v>
      </c>
      <c r="H1572" s="160">
        <v>319</v>
      </c>
      <c r="I1572" s="153">
        <v>73</v>
      </c>
      <c r="J1572" s="153">
        <v>1</v>
      </c>
      <c r="K1572" s="153">
        <v>1</v>
      </c>
      <c r="L1572" s="153" t="s">
        <v>301</v>
      </c>
      <c r="M1572" s="153" t="str">
        <f t="shared" si="57"/>
        <v>X</v>
      </c>
      <c r="N1572" s="153" t="s">
        <v>4917</v>
      </c>
      <c r="O1572" s="153" t="s">
        <v>305</v>
      </c>
      <c r="P1572" s="153">
        <v>0</v>
      </c>
      <c r="Q1572" s="153"/>
      <c r="R1572" s="51"/>
      <c r="S1572" s="51"/>
      <c r="T1572" s="51"/>
    </row>
    <row r="1573" spans="1:20" ht="63">
      <c r="A1573" s="72" t="str">
        <f t="shared" si="58"/>
        <v/>
      </c>
      <c r="B1573" s="72"/>
      <c r="C1573" s="61" t="s">
        <v>4903</v>
      </c>
      <c r="D1573" s="72" t="s">
        <v>4918</v>
      </c>
      <c r="E1573" s="63" t="s">
        <v>300</v>
      </c>
      <c r="F1573" s="73">
        <v>76</v>
      </c>
      <c r="G1573" s="64" t="str">
        <f t="shared" si="54"/>
        <v>K</v>
      </c>
      <c r="H1573" s="73">
        <v>310</v>
      </c>
      <c r="I1573" s="63">
        <v>74</v>
      </c>
      <c r="J1573" s="63">
        <v>5</v>
      </c>
      <c r="K1573" s="63">
        <v>6</v>
      </c>
      <c r="L1573" s="63" t="s">
        <v>266</v>
      </c>
      <c r="M1573" s="63" t="str">
        <f t="shared" si="57"/>
        <v>X</v>
      </c>
      <c r="N1573" s="63" t="s">
        <v>4919</v>
      </c>
      <c r="O1573" s="63" t="s">
        <v>309</v>
      </c>
      <c r="P1573" s="63">
        <v>0</v>
      </c>
      <c r="Q1573" s="63"/>
      <c r="R1573" s="51"/>
      <c r="S1573" s="51"/>
      <c r="T1573" s="51"/>
    </row>
    <row r="1574" spans="1:20" ht="47.25">
      <c r="A1574" s="154" t="str">
        <f t="shared" si="58"/>
        <v/>
      </c>
      <c r="B1574" s="154"/>
      <c r="C1574" s="155" t="s">
        <v>4903</v>
      </c>
      <c r="D1574" s="154" t="s">
        <v>4920</v>
      </c>
      <c r="E1574" s="153" t="s">
        <v>300</v>
      </c>
      <c r="F1574" s="160">
        <v>71</v>
      </c>
      <c r="G1574" s="156" t="str">
        <f t="shared" si="54"/>
        <v>K</v>
      </c>
      <c r="H1574" s="160">
        <v>295</v>
      </c>
      <c r="I1574" s="153">
        <v>71</v>
      </c>
      <c r="J1574" s="153">
        <v>2</v>
      </c>
      <c r="K1574" s="153">
        <v>5</v>
      </c>
      <c r="L1574" s="153" t="s">
        <v>311</v>
      </c>
      <c r="M1574" s="153" t="str">
        <f t="shared" si="57"/>
        <v>X</v>
      </c>
      <c r="N1574" s="153" t="s">
        <v>4921</v>
      </c>
      <c r="O1574" s="153" t="s">
        <v>377</v>
      </c>
      <c r="P1574" s="153">
        <v>0</v>
      </c>
      <c r="Q1574" s="153"/>
      <c r="R1574" s="51"/>
      <c r="S1574" s="51"/>
      <c r="T1574" s="51"/>
    </row>
    <row r="1575" spans="1:20" ht="47.25">
      <c r="A1575" s="63"/>
      <c r="B1575" s="72"/>
      <c r="C1575" s="61" t="s">
        <v>4903</v>
      </c>
      <c r="D1575" s="72" t="s">
        <v>4922</v>
      </c>
      <c r="E1575" s="63" t="s">
        <v>300</v>
      </c>
      <c r="F1575" s="73">
        <v>49</v>
      </c>
      <c r="G1575" s="64" t="str">
        <f t="shared" si="54"/>
        <v>K</v>
      </c>
      <c r="H1575" s="73">
        <v>220</v>
      </c>
      <c r="I1575" s="63">
        <v>49</v>
      </c>
      <c r="J1575" s="63">
        <v>3</v>
      </c>
      <c r="K1575" s="63">
        <v>2</v>
      </c>
      <c r="L1575" s="63" t="s">
        <v>565</v>
      </c>
      <c r="M1575" s="63" t="str">
        <f t="shared" si="57"/>
        <v>X</v>
      </c>
      <c r="N1575" s="63" t="s">
        <v>4923</v>
      </c>
      <c r="O1575" s="63" t="s">
        <v>362</v>
      </c>
      <c r="P1575" s="63">
        <v>0</v>
      </c>
      <c r="Q1575" s="63"/>
      <c r="R1575" s="51"/>
      <c r="S1575" s="51"/>
      <c r="T1575" s="51"/>
    </row>
    <row r="1576" spans="1:20" ht="78.75">
      <c r="A1576" s="162">
        <v>49</v>
      </c>
      <c r="B1576" s="163" t="s">
        <v>4924</v>
      </c>
      <c r="C1576" s="155" t="s">
        <v>4924</v>
      </c>
      <c r="D1576" s="164" t="s">
        <v>3022</v>
      </c>
      <c r="E1576" s="153" t="s">
        <v>270</v>
      </c>
      <c r="F1576" s="160">
        <v>226</v>
      </c>
      <c r="G1576" s="156" t="str">
        <f t="shared" si="54"/>
        <v>Đ</v>
      </c>
      <c r="H1576" s="160">
        <v>938</v>
      </c>
      <c r="I1576" s="153">
        <v>178</v>
      </c>
      <c r="J1576" s="153">
        <v>3</v>
      </c>
      <c r="K1576" s="153">
        <v>3</v>
      </c>
      <c r="L1576" s="153" t="s">
        <v>290</v>
      </c>
      <c r="M1576" s="153" t="str">
        <f t="shared" si="57"/>
        <v>C</v>
      </c>
      <c r="N1576" s="153" t="s">
        <v>4925</v>
      </c>
      <c r="O1576" s="153" t="s">
        <v>4926</v>
      </c>
      <c r="P1576" s="153">
        <v>0</v>
      </c>
      <c r="Q1576" s="153" t="s">
        <v>4927</v>
      </c>
      <c r="R1576" s="51"/>
      <c r="S1576" s="51"/>
      <c r="T1576" s="51"/>
    </row>
    <row r="1577" spans="1:20" ht="31.5">
      <c r="A1577" s="72" t="str">
        <f t="shared" ref="A1577:A1585" si="59">IF(LEN(B1577)=0,"",SUBTOTAL(3,$B$3:B1577))</f>
        <v/>
      </c>
      <c r="B1577" s="72"/>
      <c r="C1577" s="61" t="s">
        <v>4924</v>
      </c>
      <c r="D1577" s="62" t="s">
        <v>4928</v>
      </c>
      <c r="E1577" s="63" t="s">
        <v>270</v>
      </c>
      <c r="F1577" s="73">
        <v>223</v>
      </c>
      <c r="G1577" s="64" t="str">
        <f t="shared" si="54"/>
        <v>Đ</v>
      </c>
      <c r="H1577" s="73">
        <v>998</v>
      </c>
      <c r="I1577" s="63">
        <v>193</v>
      </c>
      <c r="J1577" s="63">
        <v>1</v>
      </c>
      <c r="K1577" s="63">
        <v>6</v>
      </c>
      <c r="L1577" s="63" t="s">
        <v>460</v>
      </c>
      <c r="M1577" s="63" t="str">
        <f t="shared" si="57"/>
        <v>X</v>
      </c>
      <c r="N1577" s="63" t="s">
        <v>4929</v>
      </c>
      <c r="O1577" s="63" t="s">
        <v>4930</v>
      </c>
      <c r="P1577" s="63">
        <v>0</v>
      </c>
      <c r="Q1577" s="63"/>
      <c r="R1577" s="51"/>
      <c r="S1577" s="51"/>
      <c r="T1577" s="51"/>
    </row>
    <row r="1578" spans="1:20">
      <c r="A1578" s="154" t="str">
        <f t="shared" si="59"/>
        <v/>
      </c>
      <c r="B1578" s="154"/>
      <c r="C1578" s="155" t="s">
        <v>4924</v>
      </c>
      <c r="D1578" s="164" t="s">
        <v>4931</v>
      </c>
      <c r="E1578" s="153" t="s">
        <v>270</v>
      </c>
      <c r="F1578" s="160">
        <v>156</v>
      </c>
      <c r="G1578" s="156" t="str">
        <f t="shared" si="54"/>
        <v>Đ</v>
      </c>
      <c r="H1578" s="160">
        <v>659</v>
      </c>
      <c r="I1578" s="153">
        <v>140</v>
      </c>
      <c r="J1578" s="153">
        <v>4</v>
      </c>
      <c r="K1578" s="153">
        <v>7</v>
      </c>
      <c r="L1578" s="153" t="s">
        <v>274</v>
      </c>
      <c r="M1578" s="153" t="str">
        <f t="shared" si="57"/>
        <v>X</v>
      </c>
      <c r="N1578" s="153" t="s">
        <v>4932</v>
      </c>
      <c r="O1578" s="153" t="s">
        <v>4933</v>
      </c>
      <c r="P1578" s="153">
        <v>0</v>
      </c>
      <c r="Q1578" s="153"/>
      <c r="R1578" s="51"/>
      <c r="S1578" s="51"/>
      <c r="T1578" s="51"/>
    </row>
    <row r="1579" spans="1:20" ht="31.5">
      <c r="A1579" s="72" t="str">
        <f t="shared" si="59"/>
        <v/>
      </c>
      <c r="B1579" s="72"/>
      <c r="C1579" s="61" t="s">
        <v>4924</v>
      </c>
      <c r="D1579" s="62" t="s">
        <v>4934</v>
      </c>
      <c r="E1579" s="63" t="s">
        <v>270</v>
      </c>
      <c r="F1579" s="73">
        <v>188</v>
      </c>
      <c r="G1579" s="64" t="str">
        <f t="shared" si="54"/>
        <v>Đ</v>
      </c>
      <c r="H1579" s="73">
        <v>975</v>
      </c>
      <c r="I1579" s="63">
        <v>162</v>
      </c>
      <c r="J1579" s="63">
        <v>66</v>
      </c>
      <c r="K1579" s="63">
        <v>28</v>
      </c>
      <c r="L1579" s="63" t="s">
        <v>274</v>
      </c>
      <c r="M1579" s="63" t="str">
        <f t="shared" si="57"/>
        <v>X</v>
      </c>
      <c r="N1579" s="63" t="s">
        <v>4935</v>
      </c>
      <c r="O1579" s="63" t="s">
        <v>506</v>
      </c>
      <c r="P1579" s="63" t="s">
        <v>1663</v>
      </c>
      <c r="Q1579" s="63"/>
      <c r="R1579" s="51"/>
      <c r="S1579" s="51"/>
      <c r="T1579" s="51"/>
    </row>
    <row r="1580" spans="1:20" ht="31.5">
      <c r="A1580" s="154" t="str">
        <f t="shared" si="59"/>
        <v/>
      </c>
      <c r="B1580" s="154"/>
      <c r="C1580" s="155" t="s">
        <v>4924</v>
      </c>
      <c r="D1580" s="164" t="s">
        <v>4936</v>
      </c>
      <c r="E1580" s="153" t="s">
        <v>270</v>
      </c>
      <c r="F1580" s="160">
        <v>166</v>
      </c>
      <c r="G1580" s="156" t="str">
        <f t="shared" si="54"/>
        <v>Đ</v>
      </c>
      <c r="H1580" s="160">
        <v>703</v>
      </c>
      <c r="I1580" s="153">
        <v>153</v>
      </c>
      <c r="J1580" s="153">
        <v>4</v>
      </c>
      <c r="K1580" s="153">
        <v>0</v>
      </c>
      <c r="L1580" s="153" t="s">
        <v>274</v>
      </c>
      <c r="M1580" s="153" t="str">
        <f t="shared" si="57"/>
        <v>X</v>
      </c>
      <c r="N1580" s="153" t="s">
        <v>4937</v>
      </c>
      <c r="O1580" s="153" t="s">
        <v>4938</v>
      </c>
      <c r="P1580" s="153">
        <v>0</v>
      </c>
      <c r="Q1580" s="153"/>
      <c r="R1580" s="51"/>
      <c r="S1580" s="51"/>
      <c r="T1580" s="51"/>
    </row>
    <row r="1581" spans="1:20" ht="31.5">
      <c r="A1581" s="72" t="str">
        <f t="shared" si="59"/>
        <v/>
      </c>
      <c r="B1581" s="72"/>
      <c r="C1581" s="61" t="s">
        <v>4924</v>
      </c>
      <c r="D1581" s="62" t="s">
        <v>4939</v>
      </c>
      <c r="E1581" s="63" t="s">
        <v>270</v>
      </c>
      <c r="F1581" s="73">
        <v>151</v>
      </c>
      <c r="G1581" s="64" t="str">
        <f t="shared" si="54"/>
        <v>Đ</v>
      </c>
      <c r="H1581" s="73">
        <v>689</v>
      </c>
      <c r="I1581" s="63">
        <v>135</v>
      </c>
      <c r="J1581" s="63">
        <v>3</v>
      </c>
      <c r="K1581" s="63">
        <v>2</v>
      </c>
      <c r="L1581" s="63" t="s">
        <v>543</v>
      </c>
      <c r="M1581" s="63" t="str">
        <f t="shared" si="57"/>
        <v>X</v>
      </c>
      <c r="N1581" s="63" t="s">
        <v>4940</v>
      </c>
      <c r="O1581" s="63" t="s">
        <v>332</v>
      </c>
      <c r="P1581" s="63">
        <v>0</v>
      </c>
      <c r="Q1581" s="63"/>
      <c r="R1581" s="51"/>
      <c r="S1581" s="51"/>
      <c r="T1581" s="51"/>
    </row>
    <row r="1582" spans="1:20" ht="31.5">
      <c r="A1582" s="154" t="str">
        <f t="shared" si="59"/>
        <v/>
      </c>
      <c r="B1582" s="154"/>
      <c r="C1582" s="155" t="s">
        <v>4924</v>
      </c>
      <c r="D1582" s="164" t="s">
        <v>4941</v>
      </c>
      <c r="E1582" s="153" t="s">
        <v>270</v>
      </c>
      <c r="F1582" s="160">
        <v>170</v>
      </c>
      <c r="G1582" s="156" t="str">
        <f t="shared" si="54"/>
        <v>Đ</v>
      </c>
      <c r="H1582" s="160">
        <v>776</v>
      </c>
      <c r="I1582" s="153">
        <v>76</v>
      </c>
      <c r="J1582" s="153">
        <v>5</v>
      </c>
      <c r="K1582" s="153">
        <v>3</v>
      </c>
      <c r="L1582" s="153" t="s">
        <v>4942</v>
      </c>
      <c r="M1582" s="153" t="str">
        <f t="shared" si="57"/>
        <v>X</v>
      </c>
      <c r="N1582" s="153" t="s">
        <v>4943</v>
      </c>
      <c r="O1582" s="153" t="s">
        <v>498</v>
      </c>
      <c r="P1582" s="153">
        <v>0</v>
      </c>
      <c r="Q1582" s="153"/>
      <c r="R1582" s="51"/>
      <c r="S1582" s="51"/>
      <c r="T1582" s="51"/>
    </row>
    <row r="1583" spans="1:20" ht="31.5">
      <c r="A1583" s="72" t="str">
        <f t="shared" si="59"/>
        <v/>
      </c>
      <c r="B1583" s="72"/>
      <c r="C1583" s="61" t="s">
        <v>4924</v>
      </c>
      <c r="D1583" s="62" t="s">
        <v>4944</v>
      </c>
      <c r="E1583" s="63" t="s">
        <v>270</v>
      </c>
      <c r="F1583" s="73">
        <v>154</v>
      </c>
      <c r="G1583" s="64" t="str">
        <f t="shared" si="54"/>
        <v>Đ</v>
      </c>
      <c r="H1583" s="73">
        <v>669</v>
      </c>
      <c r="I1583" s="63">
        <v>129</v>
      </c>
      <c r="J1583" s="63">
        <v>5</v>
      </c>
      <c r="K1583" s="63">
        <v>8</v>
      </c>
      <c r="L1583" s="63" t="s">
        <v>543</v>
      </c>
      <c r="M1583" s="63" t="str">
        <f t="shared" si="57"/>
        <v>X</v>
      </c>
      <c r="N1583" s="63" t="s">
        <v>4940</v>
      </c>
      <c r="O1583" s="63" t="s">
        <v>398</v>
      </c>
      <c r="P1583" s="63">
        <v>0</v>
      </c>
      <c r="Q1583" s="63"/>
      <c r="R1583" s="51"/>
      <c r="S1583" s="51"/>
      <c r="T1583" s="51"/>
    </row>
    <row r="1584" spans="1:20" ht="31.5">
      <c r="A1584" s="154" t="str">
        <f t="shared" si="59"/>
        <v/>
      </c>
      <c r="B1584" s="154"/>
      <c r="C1584" s="155" t="s">
        <v>4924</v>
      </c>
      <c r="D1584" s="164" t="s">
        <v>4945</v>
      </c>
      <c r="E1584" s="153" t="s">
        <v>270</v>
      </c>
      <c r="F1584" s="160">
        <v>151</v>
      </c>
      <c r="G1584" s="156" t="str">
        <f t="shared" si="54"/>
        <v>Đ</v>
      </c>
      <c r="H1584" s="160">
        <v>701</v>
      </c>
      <c r="I1584" s="153">
        <v>139</v>
      </c>
      <c r="J1584" s="153">
        <v>58</v>
      </c>
      <c r="K1584" s="153">
        <v>13</v>
      </c>
      <c r="L1584" s="153" t="s">
        <v>301</v>
      </c>
      <c r="M1584" s="153" t="str">
        <f t="shared" si="57"/>
        <v>X</v>
      </c>
      <c r="N1584" s="153" t="s">
        <v>4946</v>
      </c>
      <c r="O1584" s="153" t="s">
        <v>3214</v>
      </c>
      <c r="P1584" s="153" t="s">
        <v>1663</v>
      </c>
      <c r="Q1584" s="153"/>
      <c r="R1584" s="51"/>
      <c r="S1584" s="51"/>
      <c r="T1584" s="51"/>
    </row>
    <row r="1585" spans="1:20" ht="47.25">
      <c r="A1585" s="72" t="str">
        <f t="shared" si="59"/>
        <v/>
      </c>
      <c r="B1585" s="72"/>
      <c r="C1585" s="61" t="s">
        <v>4924</v>
      </c>
      <c r="D1585" s="62" t="s">
        <v>4947</v>
      </c>
      <c r="E1585" s="63" t="s">
        <v>270</v>
      </c>
      <c r="F1585" s="73">
        <v>169</v>
      </c>
      <c r="G1585" s="64" t="str">
        <f t="shared" si="54"/>
        <v>Đ</v>
      </c>
      <c r="H1585" s="73">
        <v>620</v>
      </c>
      <c r="I1585" s="63">
        <v>85</v>
      </c>
      <c r="J1585" s="63">
        <v>3</v>
      </c>
      <c r="K1585" s="63">
        <v>2</v>
      </c>
      <c r="L1585" s="63" t="s">
        <v>2849</v>
      </c>
      <c r="M1585" s="63" t="str">
        <f t="shared" si="57"/>
        <v>X</v>
      </c>
      <c r="N1585" s="63" t="s">
        <v>4948</v>
      </c>
      <c r="O1585" s="63" t="s">
        <v>1289</v>
      </c>
      <c r="P1585" s="63">
        <v>0</v>
      </c>
      <c r="Q1585" s="63"/>
      <c r="R1585" s="51"/>
      <c r="S1585" s="51"/>
      <c r="T1585" s="51"/>
    </row>
    <row r="1586" spans="1:20" ht="31.5">
      <c r="A1586" s="153"/>
      <c r="B1586" s="154"/>
      <c r="C1586" s="155" t="s">
        <v>4924</v>
      </c>
      <c r="D1586" s="164" t="s">
        <v>1768</v>
      </c>
      <c r="E1586" s="153" t="s">
        <v>270</v>
      </c>
      <c r="F1586" s="160">
        <v>136</v>
      </c>
      <c r="G1586" s="156" t="str">
        <f t="shared" si="54"/>
        <v>K</v>
      </c>
      <c r="H1586" s="160">
        <v>590</v>
      </c>
      <c r="I1586" s="153">
        <v>67</v>
      </c>
      <c r="J1586" s="153">
        <v>1</v>
      </c>
      <c r="K1586" s="153">
        <v>1</v>
      </c>
      <c r="L1586" s="153" t="s">
        <v>274</v>
      </c>
      <c r="M1586" s="153" t="str">
        <f t="shared" si="57"/>
        <v>X</v>
      </c>
      <c r="N1586" s="153" t="s">
        <v>4949</v>
      </c>
      <c r="O1586" s="153" t="s">
        <v>4950</v>
      </c>
      <c r="P1586" s="153">
        <v>0</v>
      </c>
      <c r="Q1586" s="153"/>
      <c r="R1586" s="51"/>
      <c r="S1586" s="51"/>
      <c r="T1586" s="51"/>
    </row>
    <row r="1587" spans="1:20" ht="31.5">
      <c r="A1587" s="63"/>
      <c r="B1587" s="72"/>
      <c r="C1587" s="61" t="s">
        <v>4924</v>
      </c>
      <c r="D1587" s="62" t="s">
        <v>4951</v>
      </c>
      <c r="E1587" s="63" t="s">
        <v>270</v>
      </c>
      <c r="F1587" s="73">
        <v>111</v>
      </c>
      <c r="G1587" s="64" t="str">
        <f t="shared" si="54"/>
        <v>K</v>
      </c>
      <c r="H1587" s="73">
        <v>413</v>
      </c>
      <c r="I1587" s="63">
        <v>59</v>
      </c>
      <c r="J1587" s="63">
        <v>1</v>
      </c>
      <c r="K1587" s="63">
        <v>3</v>
      </c>
      <c r="L1587" s="63" t="s">
        <v>318</v>
      </c>
      <c r="M1587" s="63" t="str">
        <f t="shared" si="57"/>
        <v>X</v>
      </c>
      <c r="N1587" s="63" t="s">
        <v>4929</v>
      </c>
      <c r="O1587" s="63" t="s">
        <v>412</v>
      </c>
      <c r="P1587" s="63">
        <v>0</v>
      </c>
      <c r="Q1587" s="63"/>
      <c r="R1587" s="51"/>
      <c r="S1587" s="51"/>
      <c r="T1587" s="51"/>
    </row>
    <row r="1588" spans="1:20" ht="31.5">
      <c r="A1588" s="153"/>
      <c r="B1588" s="154"/>
      <c r="C1588" s="155" t="s">
        <v>4924</v>
      </c>
      <c r="D1588" s="164" t="s">
        <v>4476</v>
      </c>
      <c r="E1588" s="153" t="s">
        <v>270</v>
      </c>
      <c r="F1588" s="160">
        <v>174</v>
      </c>
      <c r="G1588" s="156" t="str">
        <f t="shared" si="54"/>
        <v>Đ</v>
      </c>
      <c r="H1588" s="160">
        <v>699</v>
      </c>
      <c r="I1588" s="153">
        <v>109</v>
      </c>
      <c r="J1588" s="153">
        <v>1</v>
      </c>
      <c r="K1588" s="153">
        <v>2</v>
      </c>
      <c r="L1588" s="153" t="s">
        <v>274</v>
      </c>
      <c r="M1588" s="153" t="str">
        <f t="shared" si="57"/>
        <v>X</v>
      </c>
      <c r="N1588" s="153" t="s">
        <v>4929</v>
      </c>
      <c r="O1588" s="153" t="s">
        <v>268</v>
      </c>
      <c r="P1588" s="153">
        <v>0</v>
      </c>
      <c r="Q1588" s="153"/>
      <c r="R1588" s="51"/>
      <c r="S1588" s="51"/>
      <c r="T1588" s="51"/>
    </row>
    <row r="1589" spans="1:20" ht="31.5">
      <c r="A1589" s="63"/>
      <c r="B1589" s="72"/>
      <c r="C1589" s="61" t="s">
        <v>4924</v>
      </c>
      <c r="D1589" s="62" t="s">
        <v>4952</v>
      </c>
      <c r="E1589" s="63" t="s">
        <v>270</v>
      </c>
      <c r="F1589" s="73">
        <v>181</v>
      </c>
      <c r="G1589" s="64" t="str">
        <f t="shared" si="54"/>
        <v>Đ</v>
      </c>
      <c r="H1589" s="73">
        <v>669</v>
      </c>
      <c r="I1589" s="63">
        <v>92</v>
      </c>
      <c r="J1589" s="63">
        <v>3</v>
      </c>
      <c r="K1589" s="63">
        <v>2</v>
      </c>
      <c r="L1589" s="63" t="s">
        <v>301</v>
      </c>
      <c r="M1589" s="63" t="str">
        <f t="shared" si="57"/>
        <v>X</v>
      </c>
      <c r="N1589" s="63" t="s">
        <v>4929</v>
      </c>
      <c r="O1589" s="63" t="s">
        <v>1296</v>
      </c>
      <c r="P1589" s="63">
        <v>0</v>
      </c>
      <c r="Q1589" s="63"/>
      <c r="R1589" s="51"/>
      <c r="S1589" s="51"/>
      <c r="T1589" s="51"/>
    </row>
    <row r="1590" spans="1:20" ht="31.5">
      <c r="A1590" s="153"/>
      <c r="B1590" s="154"/>
      <c r="C1590" s="155" t="s">
        <v>4924</v>
      </c>
      <c r="D1590" s="164" t="s">
        <v>4953</v>
      </c>
      <c r="E1590" s="153" t="s">
        <v>265</v>
      </c>
      <c r="F1590" s="160">
        <v>100</v>
      </c>
      <c r="G1590" s="156" t="str">
        <f t="shared" si="54"/>
        <v>K</v>
      </c>
      <c r="H1590" s="160">
        <v>477</v>
      </c>
      <c r="I1590" s="153">
        <v>63</v>
      </c>
      <c r="J1590" s="153">
        <v>8</v>
      </c>
      <c r="K1590" s="153">
        <v>22</v>
      </c>
      <c r="L1590" s="153" t="s">
        <v>449</v>
      </c>
      <c r="M1590" s="153" t="str">
        <f t="shared" si="57"/>
        <v>X</v>
      </c>
      <c r="N1590" s="153" t="s">
        <v>4954</v>
      </c>
      <c r="O1590" s="153" t="s">
        <v>462</v>
      </c>
      <c r="P1590" s="153">
        <v>0</v>
      </c>
      <c r="Q1590" s="153"/>
      <c r="R1590" s="51"/>
      <c r="S1590" s="51"/>
      <c r="T1590" s="51"/>
    </row>
    <row r="1591" spans="1:20">
      <c r="A1591" s="63"/>
      <c r="B1591" s="72"/>
      <c r="C1591" s="61" t="s">
        <v>4924</v>
      </c>
      <c r="D1591" s="62" t="s">
        <v>4955</v>
      </c>
      <c r="E1591" s="63" t="s">
        <v>300</v>
      </c>
      <c r="F1591" s="73">
        <v>24</v>
      </c>
      <c r="G1591" s="64" t="str">
        <f t="shared" si="54"/>
        <v>K</v>
      </c>
      <c r="H1591" s="73">
        <v>124</v>
      </c>
      <c r="I1591" s="63">
        <v>24</v>
      </c>
      <c r="J1591" s="63">
        <v>16</v>
      </c>
      <c r="K1591" s="63">
        <v>5</v>
      </c>
      <c r="L1591" s="63" t="s">
        <v>266</v>
      </c>
      <c r="M1591" s="63" t="str">
        <f t="shared" si="57"/>
        <v>X</v>
      </c>
      <c r="N1591" s="63" t="s">
        <v>4956</v>
      </c>
      <c r="O1591" s="63" t="s">
        <v>440</v>
      </c>
      <c r="P1591" s="63" t="s">
        <v>1663</v>
      </c>
      <c r="Q1591" s="63"/>
      <c r="R1591" s="51"/>
      <c r="S1591" s="51"/>
      <c r="T1591" s="51"/>
    </row>
    <row r="1592" spans="1:20" ht="63">
      <c r="A1592" s="162">
        <f t="shared" ref="A1592:A1601" si="60">IF(LEN(B1592)=0,"",SUBTOTAL(3,$B$3:B1592))</f>
        <v>50</v>
      </c>
      <c r="B1592" s="163" t="s">
        <v>4957</v>
      </c>
      <c r="C1592" s="155" t="s">
        <v>4957</v>
      </c>
      <c r="D1592" s="164" t="s">
        <v>1707</v>
      </c>
      <c r="E1592" s="153" t="s">
        <v>265</v>
      </c>
      <c r="F1592" s="160">
        <v>108</v>
      </c>
      <c r="G1592" s="156" t="str">
        <f t="shared" si="54"/>
        <v>K</v>
      </c>
      <c r="H1592" s="160">
        <v>400</v>
      </c>
      <c r="I1592" s="153">
        <v>8</v>
      </c>
      <c r="J1592" s="177">
        <v>3</v>
      </c>
      <c r="K1592" s="153">
        <v>1</v>
      </c>
      <c r="L1592" s="153" t="s">
        <v>460</v>
      </c>
      <c r="M1592" s="153" t="str">
        <f t="shared" si="57"/>
        <v>X</v>
      </c>
      <c r="N1592" s="153" t="s">
        <v>4958</v>
      </c>
      <c r="O1592" s="153" t="s">
        <v>1108</v>
      </c>
      <c r="P1592" s="153">
        <v>0</v>
      </c>
      <c r="Q1592" s="153"/>
      <c r="R1592" s="51"/>
      <c r="S1592" s="51"/>
      <c r="T1592" s="51"/>
    </row>
    <row r="1593" spans="1:20" ht="63">
      <c r="A1593" s="63" t="str">
        <f t="shared" si="60"/>
        <v/>
      </c>
      <c r="B1593" s="72"/>
      <c r="C1593" s="61" t="s">
        <v>4957</v>
      </c>
      <c r="D1593" s="62" t="s">
        <v>1709</v>
      </c>
      <c r="E1593" s="63" t="s">
        <v>265</v>
      </c>
      <c r="F1593" s="73">
        <v>96</v>
      </c>
      <c r="G1593" s="64" t="str">
        <f t="shared" si="54"/>
        <v>K</v>
      </c>
      <c r="H1593" s="73">
        <v>303</v>
      </c>
      <c r="I1593" s="63">
        <v>30</v>
      </c>
      <c r="J1593" s="166">
        <v>1</v>
      </c>
      <c r="K1593" s="63">
        <v>3</v>
      </c>
      <c r="L1593" s="63" t="s">
        <v>453</v>
      </c>
      <c r="M1593" s="63" t="str">
        <f t="shared" si="57"/>
        <v>X</v>
      </c>
      <c r="N1593" s="63" t="s">
        <v>4959</v>
      </c>
      <c r="O1593" s="63" t="s">
        <v>4960</v>
      </c>
      <c r="P1593" s="63">
        <v>0</v>
      </c>
      <c r="Q1593" s="63"/>
      <c r="R1593" s="51"/>
      <c r="S1593" s="51"/>
      <c r="T1593" s="51"/>
    </row>
    <row r="1594" spans="1:20" ht="47.25">
      <c r="A1594" s="153" t="str">
        <f t="shared" si="60"/>
        <v/>
      </c>
      <c r="B1594" s="154"/>
      <c r="C1594" s="155" t="s">
        <v>4957</v>
      </c>
      <c r="D1594" s="164" t="s">
        <v>1711</v>
      </c>
      <c r="E1594" s="153" t="s">
        <v>265</v>
      </c>
      <c r="F1594" s="160">
        <v>104</v>
      </c>
      <c r="G1594" s="156" t="str">
        <f t="shared" si="54"/>
        <v>K</v>
      </c>
      <c r="H1594" s="160">
        <v>369</v>
      </c>
      <c r="I1594" s="153">
        <v>12</v>
      </c>
      <c r="J1594" s="177">
        <v>0</v>
      </c>
      <c r="K1594" s="153">
        <v>0</v>
      </c>
      <c r="L1594" s="153" t="s">
        <v>460</v>
      </c>
      <c r="M1594" s="153" t="str">
        <f t="shared" si="57"/>
        <v>X</v>
      </c>
      <c r="N1594" s="153" t="s">
        <v>4961</v>
      </c>
      <c r="O1594" s="153" t="s">
        <v>1119</v>
      </c>
      <c r="P1594" s="153">
        <v>0</v>
      </c>
      <c r="Q1594" s="153"/>
      <c r="R1594" s="51"/>
      <c r="S1594" s="51"/>
      <c r="T1594" s="51"/>
    </row>
    <row r="1595" spans="1:20" ht="78.75">
      <c r="A1595" s="63" t="str">
        <f t="shared" si="60"/>
        <v/>
      </c>
      <c r="B1595" s="72"/>
      <c r="C1595" s="61" t="s">
        <v>4957</v>
      </c>
      <c r="D1595" s="62" t="s">
        <v>1714</v>
      </c>
      <c r="E1595" s="63" t="s">
        <v>265</v>
      </c>
      <c r="F1595" s="73">
        <v>149</v>
      </c>
      <c r="G1595" s="64" t="str">
        <f t="shared" si="54"/>
        <v>K</v>
      </c>
      <c r="H1595" s="73">
        <v>543</v>
      </c>
      <c r="I1595" s="63">
        <v>20</v>
      </c>
      <c r="J1595" s="166">
        <v>0</v>
      </c>
      <c r="K1595" s="63">
        <v>2</v>
      </c>
      <c r="L1595" s="63" t="s">
        <v>274</v>
      </c>
      <c r="M1595" s="63" t="str">
        <f t="shared" si="57"/>
        <v>X</v>
      </c>
      <c r="N1595" s="63" t="s">
        <v>4962</v>
      </c>
      <c r="O1595" s="63" t="s">
        <v>1111</v>
      </c>
      <c r="P1595" s="63">
        <v>0</v>
      </c>
      <c r="Q1595" s="63"/>
      <c r="R1595" s="51"/>
      <c r="S1595" s="51"/>
      <c r="T1595" s="51"/>
    </row>
    <row r="1596" spans="1:20" ht="63">
      <c r="A1596" s="153" t="str">
        <f t="shared" si="60"/>
        <v/>
      </c>
      <c r="B1596" s="154"/>
      <c r="C1596" s="155" t="s">
        <v>4957</v>
      </c>
      <c r="D1596" s="164" t="s">
        <v>1716</v>
      </c>
      <c r="E1596" s="153" t="s">
        <v>265</v>
      </c>
      <c r="F1596" s="160">
        <v>96</v>
      </c>
      <c r="G1596" s="156" t="str">
        <f t="shared" si="54"/>
        <v>K</v>
      </c>
      <c r="H1596" s="160">
        <v>296</v>
      </c>
      <c r="I1596" s="153">
        <v>10</v>
      </c>
      <c r="J1596" s="177">
        <v>0</v>
      </c>
      <c r="K1596" s="153">
        <v>1</v>
      </c>
      <c r="L1596" s="153" t="s">
        <v>460</v>
      </c>
      <c r="M1596" s="153" t="str">
        <f t="shared" si="57"/>
        <v>X</v>
      </c>
      <c r="N1596" s="153" t="s">
        <v>4963</v>
      </c>
      <c r="O1596" s="153" t="s">
        <v>1151</v>
      </c>
      <c r="P1596" s="153">
        <v>0</v>
      </c>
      <c r="Q1596" s="153"/>
      <c r="R1596" s="51"/>
      <c r="S1596" s="51"/>
      <c r="T1596" s="51"/>
    </row>
    <row r="1597" spans="1:20" ht="47.25">
      <c r="A1597" s="63" t="str">
        <f t="shared" si="60"/>
        <v/>
      </c>
      <c r="B1597" s="72"/>
      <c r="C1597" s="61" t="s">
        <v>4957</v>
      </c>
      <c r="D1597" s="62" t="s">
        <v>1718</v>
      </c>
      <c r="E1597" s="63" t="s">
        <v>265</v>
      </c>
      <c r="F1597" s="73">
        <v>101</v>
      </c>
      <c r="G1597" s="64" t="str">
        <f t="shared" si="54"/>
        <v>K</v>
      </c>
      <c r="H1597" s="73">
        <v>336</v>
      </c>
      <c r="I1597" s="63">
        <v>3</v>
      </c>
      <c r="J1597" s="166">
        <v>3</v>
      </c>
      <c r="K1597" s="63">
        <v>4</v>
      </c>
      <c r="L1597" s="63" t="s">
        <v>460</v>
      </c>
      <c r="M1597" s="63" t="str">
        <f t="shared" si="57"/>
        <v>X</v>
      </c>
      <c r="N1597" s="63" t="s">
        <v>4964</v>
      </c>
      <c r="O1597" s="63" t="s">
        <v>1011</v>
      </c>
      <c r="P1597" s="63">
        <v>0</v>
      </c>
      <c r="Q1597" s="63"/>
      <c r="R1597" s="51"/>
      <c r="S1597" s="51"/>
      <c r="T1597" s="51"/>
    </row>
    <row r="1598" spans="1:20" ht="63">
      <c r="A1598" s="153" t="str">
        <f t="shared" si="60"/>
        <v/>
      </c>
      <c r="B1598" s="154"/>
      <c r="C1598" s="155" t="s">
        <v>4957</v>
      </c>
      <c r="D1598" s="164" t="s">
        <v>1720</v>
      </c>
      <c r="E1598" s="153" t="s">
        <v>265</v>
      </c>
      <c r="F1598" s="160">
        <v>98</v>
      </c>
      <c r="G1598" s="156" t="str">
        <f t="shared" si="54"/>
        <v>K</v>
      </c>
      <c r="H1598" s="160">
        <v>359</v>
      </c>
      <c r="I1598" s="153">
        <v>4</v>
      </c>
      <c r="J1598" s="177">
        <v>4</v>
      </c>
      <c r="K1598" s="153">
        <v>2</v>
      </c>
      <c r="L1598" s="153" t="s">
        <v>543</v>
      </c>
      <c r="M1598" s="153" t="str">
        <f t="shared" si="57"/>
        <v>X</v>
      </c>
      <c r="N1598" s="153" t="s">
        <v>4965</v>
      </c>
      <c r="O1598" s="153" t="s">
        <v>1108</v>
      </c>
      <c r="P1598" s="153">
        <v>0</v>
      </c>
      <c r="Q1598" s="153"/>
      <c r="R1598" s="51"/>
      <c r="S1598" s="51"/>
      <c r="T1598" s="51"/>
    </row>
    <row r="1599" spans="1:20" ht="47.25">
      <c r="A1599" s="63" t="str">
        <f t="shared" si="60"/>
        <v/>
      </c>
      <c r="B1599" s="72"/>
      <c r="C1599" s="61" t="s">
        <v>4957</v>
      </c>
      <c r="D1599" s="62" t="s">
        <v>2613</v>
      </c>
      <c r="E1599" s="63" t="s">
        <v>265</v>
      </c>
      <c r="F1599" s="73">
        <v>124</v>
      </c>
      <c r="G1599" s="64" t="str">
        <f t="shared" si="54"/>
        <v>K</v>
      </c>
      <c r="H1599" s="73">
        <v>465</v>
      </c>
      <c r="I1599" s="63">
        <v>13</v>
      </c>
      <c r="J1599" s="166">
        <v>1</v>
      </c>
      <c r="K1599" s="63">
        <v>1</v>
      </c>
      <c r="L1599" s="63" t="s">
        <v>460</v>
      </c>
      <c r="M1599" s="63" t="str">
        <f t="shared" si="57"/>
        <v>X</v>
      </c>
      <c r="N1599" s="63" t="s">
        <v>4966</v>
      </c>
      <c r="O1599" s="63" t="s">
        <v>2779</v>
      </c>
      <c r="P1599" s="63">
        <v>0</v>
      </c>
      <c r="Q1599" s="63"/>
      <c r="R1599" s="51"/>
      <c r="S1599" s="51"/>
      <c r="T1599" s="51"/>
    </row>
    <row r="1600" spans="1:20" ht="78.75">
      <c r="A1600" s="153" t="str">
        <f t="shared" si="60"/>
        <v/>
      </c>
      <c r="B1600" s="154"/>
      <c r="C1600" s="155" t="s">
        <v>4957</v>
      </c>
      <c r="D1600" s="164" t="s">
        <v>4967</v>
      </c>
      <c r="E1600" s="153" t="s">
        <v>265</v>
      </c>
      <c r="F1600" s="160">
        <v>119</v>
      </c>
      <c r="G1600" s="156" t="str">
        <f t="shared" si="54"/>
        <v>K</v>
      </c>
      <c r="H1600" s="160">
        <v>445</v>
      </c>
      <c r="I1600" s="153">
        <v>25</v>
      </c>
      <c r="J1600" s="177">
        <v>2</v>
      </c>
      <c r="K1600" s="153">
        <v>1</v>
      </c>
      <c r="L1600" s="153" t="s">
        <v>543</v>
      </c>
      <c r="M1600" s="153" t="str">
        <f t="shared" si="57"/>
        <v>X</v>
      </c>
      <c r="N1600" s="153" t="s">
        <v>4968</v>
      </c>
      <c r="O1600" s="153" t="s">
        <v>4969</v>
      </c>
      <c r="P1600" s="153">
        <v>0</v>
      </c>
      <c r="Q1600" s="153"/>
      <c r="R1600" s="51"/>
      <c r="S1600" s="51"/>
      <c r="T1600" s="51"/>
    </row>
    <row r="1601" spans="1:20" ht="78.75">
      <c r="A1601" s="63" t="str">
        <f t="shared" si="60"/>
        <v/>
      </c>
      <c r="B1601" s="72"/>
      <c r="C1601" s="61" t="s">
        <v>4957</v>
      </c>
      <c r="D1601" s="62" t="s">
        <v>4970</v>
      </c>
      <c r="E1601" s="63" t="s">
        <v>265</v>
      </c>
      <c r="F1601" s="73">
        <v>128</v>
      </c>
      <c r="G1601" s="64" t="str">
        <f t="shared" si="54"/>
        <v>K</v>
      </c>
      <c r="H1601" s="73">
        <v>460</v>
      </c>
      <c r="I1601" s="63">
        <v>33</v>
      </c>
      <c r="J1601" s="166">
        <v>3</v>
      </c>
      <c r="K1601" s="63">
        <v>2</v>
      </c>
      <c r="L1601" s="63" t="s">
        <v>765</v>
      </c>
      <c r="M1601" s="63" t="str">
        <f t="shared" si="57"/>
        <v>X</v>
      </c>
      <c r="N1601" s="63" t="s">
        <v>4971</v>
      </c>
      <c r="O1601" s="63" t="s">
        <v>1011</v>
      </c>
      <c r="P1601" s="63">
        <v>0</v>
      </c>
      <c r="Q1601" s="63"/>
      <c r="R1601" s="51"/>
      <c r="S1601" s="51"/>
      <c r="T1601" s="51"/>
    </row>
    <row r="1602" spans="1:20" ht="47.25">
      <c r="A1602" s="153"/>
      <c r="B1602" s="154"/>
      <c r="C1602" s="155" t="s">
        <v>4957</v>
      </c>
      <c r="D1602" s="164" t="s">
        <v>4972</v>
      </c>
      <c r="E1602" s="153" t="s">
        <v>270</v>
      </c>
      <c r="F1602" s="160">
        <v>152</v>
      </c>
      <c r="G1602" s="156" t="str">
        <f t="shared" si="54"/>
        <v>Đ</v>
      </c>
      <c r="H1602" s="160">
        <v>532</v>
      </c>
      <c r="I1602" s="153">
        <v>86</v>
      </c>
      <c r="J1602" s="177">
        <v>1</v>
      </c>
      <c r="K1602" s="153">
        <v>0</v>
      </c>
      <c r="L1602" s="153" t="s">
        <v>543</v>
      </c>
      <c r="M1602" s="153" t="str">
        <f t="shared" si="57"/>
        <v>X</v>
      </c>
      <c r="N1602" s="153" t="s">
        <v>4973</v>
      </c>
      <c r="O1602" s="153" t="s">
        <v>1151</v>
      </c>
      <c r="P1602" s="153">
        <v>0</v>
      </c>
      <c r="Q1602" s="153"/>
      <c r="R1602" s="51"/>
      <c r="S1602" s="51"/>
      <c r="T1602" s="51"/>
    </row>
    <row r="1603" spans="1:20" ht="47.25">
      <c r="A1603" s="63"/>
      <c r="B1603" s="72"/>
      <c r="C1603" s="61" t="s">
        <v>4957</v>
      </c>
      <c r="D1603" s="62" t="s">
        <v>2625</v>
      </c>
      <c r="E1603" s="63" t="s">
        <v>270</v>
      </c>
      <c r="F1603" s="73">
        <v>138</v>
      </c>
      <c r="G1603" s="64" t="str">
        <f t="shared" si="54"/>
        <v>K</v>
      </c>
      <c r="H1603" s="73">
        <v>529</v>
      </c>
      <c r="I1603" s="63">
        <v>38</v>
      </c>
      <c r="J1603" s="166">
        <v>0</v>
      </c>
      <c r="K1603" s="63">
        <v>0</v>
      </c>
      <c r="L1603" s="63" t="s">
        <v>543</v>
      </c>
      <c r="M1603" s="63" t="str">
        <f t="shared" si="57"/>
        <v>X</v>
      </c>
      <c r="N1603" s="63" t="s">
        <v>4974</v>
      </c>
      <c r="O1603" s="63" t="s">
        <v>1151</v>
      </c>
      <c r="P1603" s="63">
        <v>0</v>
      </c>
      <c r="Q1603" s="63"/>
      <c r="R1603" s="51"/>
      <c r="S1603" s="51"/>
      <c r="T1603" s="51"/>
    </row>
    <row r="1604" spans="1:20" ht="47.25">
      <c r="A1604" s="153"/>
      <c r="B1604" s="154"/>
      <c r="C1604" s="155" t="s">
        <v>4957</v>
      </c>
      <c r="D1604" s="164" t="s">
        <v>4975</v>
      </c>
      <c r="E1604" s="153" t="s">
        <v>265</v>
      </c>
      <c r="F1604" s="160">
        <v>85</v>
      </c>
      <c r="G1604" s="156" t="str">
        <f t="shared" si="54"/>
        <v>K</v>
      </c>
      <c r="H1604" s="160">
        <v>330</v>
      </c>
      <c r="I1604" s="153">
        <v>75</v>
      </c>
      <c r="J1604" s="177">
        <v>2</v>
      </c>
      <c r="K1604" s="153">
        <v>1</v>
      </c>
      <c r="L1604" s="153" t="s">
        <v>543</v>
      </c>
      <c r="M1604" s="153" t="str">
        <f t="shared" si="57"/>
        <v>X</v>
      </c>
      <c r="N1604" s="153" t="s">
        <v>4976</v>
      </c>
      <c r="O1604" s="153" t="s">
        <v>1017</v>
      </c>
      <c r="P1604" s="153">
        <v>0</v>
      </c>
      <c r="Q1604" s="153"/>
      <c r="R1604" s="51"/>
      <c r="S1604" s="51"/>
      <c r="T1604" s="51"/>
    </row>
    <row r="1605" spans="1:20" ht="47.25">
      <c r="A1605" s="63"/>
      <c r="B1605" s="72"/>
      <c r="C1605" s="61" t="s">
        <v>4957</v>
      </c>
      <c r="D1605" s="62" t="s">
        <v>4977</v>
      </c>
      <c r="E1605" s="63" t="s">
        <v>270</v>
      </c>
      <c r="F1605" s="73">
        <v>155</v>
      </c>
      <c r="G1605" s="64" t="str">
        <f t="shared" si="54"/>
        <v>Đ</v>
      </c>
      <c r="H1605" s="73">
        <v>583</v>
      </c>
      <c r="I1605" s="63">
        <v>50</v>
      </c>
      <c r="J1605" s="166">
        <v>0</v>
      </c>
      <c r="K1605" s="63">
        <v>1</v>
      </c>
      <c r="L1605" s="63" t="s">
        <v>460</v>
      </c>
      <c r="M1605" s="63" t="str">
        <f t="shared" si="57"/>
        <v>X</v>
      </c>
      <c r="N1605" s="63" t="s">
        <v>4978</v>
      </c>
      <c r="O1605" s="63" t="s">
        <v>1111</v>
      </c>
      <c r="P1605" s="63">
        <v>0</v>
      </c>
      <c r="Q1605" s="63"/>
      <c r="R1605" s="51"/>
      <c r="S1605" s="51"/>
      <c r="T1605" s="51"/>
    </row>
    <row r="1606" spans="1:20" ht="47.25">
      <c r="A1606" s="153"/>
      <c r="B1606" s="154"/>
      <c r="C1606" s="155" t="s">
        <v>4957</v>
      </c>
      <c r="D1606" s="164" t="s">
        <v>1768</v>
      </c>
      <c r="E1606" s="153" t="s">
        <v>265</v>
      </c>
      <c r="F1606" s="160">
        <v>93</v>
      </c>
      <c r="G1606" s="156" t="str">
        <f t="shared" si="54"/>
        <v>K</v>
      </c>
      <c r="H1606" s="160">
        <v>329</v>
      </c>
      <c r="I1606" s="153">
        <v>72</v>
      </c>
      <c r="J1606" s="177">
        <v>1</v>
      </c>
      <c r="K1606" s="153">
        <v>2</v>
      </c>
      <c r="L1606" s="153" t="s">
        <v>453</v>
      </c>
      <c r="M1606" s="153" t="str">
        <f t="shared" si="57"/>
        <v>X</v>
      </c>
      <c r="N1606" s="153" t="s">
        <v>4979</v>
      </c>
      <c r="O1606" s="153" t="s">
        <v>1415</v>
      </c>
      <c r="P1606" s="153">
        <v>0</v>
      </c>
      <c r="Q1606" s="153"/>
      <c r="R1606" s="51"/>
      <c r="S1606" s="51"/>
      <c r="T1606" s="51"/>
    </row>
    <row r="1607" spans="1:20" ht="47.25">
      <c r="A1607" s="63"/>
      <c r="B1607" s="72"/>
      <c r="C1607" s="61" t="s">
        <v>4957</v>
      </c>
      <c r="D1607" s="62" t="s">
        <v>4980</v>
      </c>
      <c r="E1607" s="63" t="s">
        <v>270</v>
      </c>
      <c r="F1607" s="73">
        <v>147</v>
      </c>
      <c r="G1607" s="64" t="str">
        <f t="shared" si="54"/>
        <v>K</v>
      </c>
      <c r="H1607" s="73">
        <v>584</v>
      </c>
      <c r="I1607" s="63">
        <v>72</v>
      </c>
      <c r="J1607" s="166">
        <v>2</v>
      </c>
      <c r="K1607" s="63">
        <v>2</v>
      </c>
      <c r="L1607" s="63" t="s">
        <v>543</v>
      </c>
      <c r="M1607" s="63" t="str">
        <f t="shared" si="57"/>
        <v>X</v>
      </c>
      <c r="N1607" s="63" t="s">
        <v>4981</v>
      </c>
      <c r="O1607" s="63" t="s">
        <v>1151</v>
      </c>
      <c r="P1607" s="63">
        <v>0</v>
      </c>
      <c r="Q1607" s="63"/>
      <c r="R1607" s="51"/>
      <c r="S1607" s="51"/>
      <c r="T1607" s="51"/>
    </row>
    <row r="1608" spans="1:20" ht="47.25">
      <c r="A1608" s="153"/>
      <c r="B1608" s="154"/>
      <c r="C1608" s="155" t="s">
        <v>4957</v>
      </c>
      <c r="D1608" s="164" t="s">
        <v>2741</v>
      </c>
      <c r="E1608" s="153" t="s">
        <v>270</v>
      </c>
      <c r="F1608" s="160">
        <v>160</v>
      </c>
      <c r="G1608" s="156" t="str">
        <f t="shared" si="54"/>
        <v>Đ</v>
      </c>
      <c r="H1608" s="160">
        <v>666</v>
      </c>
      <c r="I1608" s="153">
        <v>159</v>
      </c>
      <c r="J1608" s="177">
        <v>2</v>
      </c>
      <c r="K1608" s="153">
        <v>3</v>
      </c>
      <c r="L1608" s="153" t="s">
        <v>543</v>
      </c>
      <c r="M1608" s="153" t="str">
        <f t="shared" si="57"/>
        <v>X</v>
      </c>
      <c r="N1608" s="153" t="s">
        <v>4981</v>
      </c>
      <c r="O1608" s="153" t="s">
        <v>1011</v>
      </c>
      <c r="P1608" s="153">
        <v>0</v>
      </c>
      <c r="Q1608" s="153"/>
      <c r="R1608" s="51"/>
      <c r="S1608" s="51"/>
      <c r="T1608" s="51"/>
    </row>
    <row r="1609" spans="1:20" ht="63">
      <c r="A1609" s="63"/>
      <c r="B1609" s="72"/>
      <c r="C1609" s="61" t="s">
        <v>4957</v>
      </c>
      <c r="D1609" s="62" t="s">
        <v>4982</v>
      </c>
      <c r="E1609" s="63" t="s">
        <v>270</v>
      </c>
      <c r="F1609" s="73">
        <v>118</v>
      </c>
      <c r="G1609" s="64" t="str">
        <f t="shared" si="54"/>
        <v>K</v>
      </c>
      <c r="H1609" s="73">
        <v>513</v>
      </c>
      <c r="I1609" s="63">
        <v>65</v>
      </c>
      <c r="J1609" s="166">
        <v>4</v>
      </c>
      <c r="K1609" s="63">
        <v>1</v>
      </c>
      <c r="L1609" s="63" t="s">
        <v>460</v>
      </c>
      <c r="M1609" s="63" t="str">
        <f t="shared" si="57"/>
        <v>X</v>
      </c>
      <c r="N1609" s="63" t="s">
        <v>4983</v>
      </c>
      <c r="O1609" s="63" t="s">
        <v>1108</v>
      </c>
      <c r="P1609" s="63">
        <v>0</v>
      </c>
      <c r="Q1609" s="63"/>
      <c r="R1609" s="51"/>
      <c r="S1609" s="51"/>
      <c r="T1609" s="51"/>
    </row>
    <row r="1610" spans="1:20" ht="47.25">
      <c r="A1610" s="153"/>
      <c r="B1610" s="154"/>
      <c r="C1610" s="155" t="s">
        <v>4957</v>
      </c>
      <c r="D1610" s="164" t="s">
        <v>1770</v>
      </c>
      <c r="E1610" s="153" t="s">
        <v>265</v>
      </c>
      <c r="F1610" s="160">
        <v>91</v>
      </c>
      <c r="G1610" s="156" t="str">
        <f t="shared" si="54"/>
        <v>K</v>
      </c>
      <c r="H1610" s="160">
        <v>355</v>
      </c>
      <c r="I1610" s="153">
        <v>9</v>
      </c>
      <c r="J1610" s="177">
        <v>5</v>
      </c>
      <c r="K1610" s="153">
        <v>1</v>
      </c>
      <c r="L1610" s="153" t="s">
        <v>543</v>
      </c>
      <c r="M1610" s="153" t="str">
        <f t="shared" si="57"/>
        <v>X</v>
      </c>
      <c r="N1610" s="153" t="s">
        <v>4984</v>
      </c>
      <c r="O1610" s="153" t="s">
        <v>1142</v>
      </c>
      <c r="P1610" s="153">
        <v>0</v>
      </c>
      <c r="Q1610" s="153"/>
      <c r="R1610" s="51"/>
      <c r="S1610" s="51"/>
      <c r="T1610" s="51"/>
    </row>
    <row r="1611" spans="1:20" ht="63">
      <c r="A1611" s="63"/>
      <c r="B1611" s="72"/>
      <c r="C1611" s="61" t="s">
        <v>4957</v>
      </c>
      <c r="D1611" s="62" t="s">
        <v>4985</v>
      </c>
      <c r="E1611" s="63" t="s">
        <v>265</v>
      </c>
      <c r="F1611" s="73">
        <v>135</v>
      </c>
      <c r="G1611" s="64" t="str">
        <f t="shared" si="54"/>
        <v>K</v>
      </c>
      <c r="H1611" s="73">
        <v>504</v>
      </c>
      <c r="I1611" s="63">
        <v>3</v>
      </c>
      <c r="J1611" s="166">
        <v>1</v>
      </c>
      <c r="K1611" s="63">
        <v>0</v>
      </c>
      <c r="L1611" s="63" t="s">
        <v>3004</v>
      </c>
      <c r="M1611" s="63" t="str">
        <f t="shared" si="57"/>
        <v>X</v>
      </c>
      <c r="N1611" s="63" t="s">
        <v>4986</v>
      </c>
      <c r="O1611" s="63" t="s">
        <v>1151</v>
      </c>
      <c r="P1611" s="63">
        <v>0</v>
      </c>
      <c r="Q1611" s="63"/>
      <c r="R1611" s="51"/>
      <c r="S1611" s="51"/>
      <c r="T1611" s="51"/>
    </row>
    <row r="1612" spans="1:20" ht="63">
      <c r="A1612" s="153"/>
      <c r="B1612" s="154"/>
      <c r="C1612" s="155" t="s">
        <v>4957</v>
      </c>
      <c r="D1612" s="164" t="s">
        <v>4987</v>
      </c>
      <c r="E1612" s="153" t="s">
        <v>265</v>
      </c>
      <c r="F1612" s="160">
        <v>74</v>
      </c>
      <c r="G1612" s="156" t="str">
        <f t="shared" si="54"/>
        <v>K</v>
      </c>
      <c r="H1612" s="160">
        <v>297</v>
      </c>
      <c r="I1612" s="153">
        <v>3</v>
      </c>
      <c r="J1612" s="177">
        <v>0</v>
      </c>
      <c r="K1612" s="153">
        <v>2</v>
      </c>
      <c r="L1612" s="153" t="s">
        <v>266</v>
      </c>
      <c r="M1612" s="153" t="str">
        <f t="shared" si="57"/>
        <v>X</v>
      </c>
      <c r="N1612" s="153" t="s">
        <v>4988</v>
      </c>
      <c r="O1612" s="153" t="s">
        <v>1415</v>
      </c>
      <c r="P1612" s="153">
        <v>0</v>
      </c>
      <c r="Q1612" s="153"/>
      <c r="R1612" s="51"/>
      <c r="S1612" s="51"/>
      <c r="T1612" s="51"/>
    </row>
    <row r="1613" spans="1:20" ht="63">
      <c r="A1613" s="63"/>
      <c r="B1613" s="72"/>
      <c r="C1613" s="61" t="s">
        <v>4957</v>
      </c>
      <c r="D1613" s="62" t="s">
        <v>4989</v>
      </c>
      <c r="E1613" s="63" t="s">
        <v>265</v>
      </c>
      <c r="F1613" s="73">
        <v>148</v>
      </c>
      <c r="G1613" s="64" t="str">
        <f t="shared" si="54"/>
        <v>K</v>
      </c>
      <c r="H1613" s="73">
        <v>548</v>
      </c>
      <c r="I1613" s="63">
        <v>18</v>
      </c>
      <c r="J1613" s="166">
        <v>3</v>
      </c>
      <c r="K1613" s="63">
        <v>1</v>
      </c>
      <c r="L1613" s="63" t="s">
        <v>266</v>
      </c>
      <c r="M1613" s="63" t="str">
        <f t="shared" si="57"/>
        <v>X</v>
      </c>
      <c r="N1613" s="63" t="s">
        <v>4990</v>
      </c>
      <c r="O1613" s="63" t="s">
        <v>1151</v>
      </c>
      <c r="P1613" s="63">
        <v>0</v>
      </c>
      <c r="Q1613" s="63"/>
      <c r="R1613" s="51"/>
      <c r="S1613" s="51"/>
      <c r="T1613" s="51"/>
    </row>
    <row r="1614" spans="1:20" ht="47.25">
      <c r="A1614" s="153"/>
      <c r="B1614" s="154"/>
      <c r="C1614" s="155" t="s">
        <v>4957</v>
      </c>
      <c r="D1614" s="164" t="s">
        <v>4991</v>
      </c>
      <c r="E1614" s="153" t="s">
        <v>270</v>
      </c>
      <c r="F1614" s="160">
        <v>134</v>
      </c>
      <c r="G1614" s="156" t="str">
        <f t="shared" si="54"/>
        <v>K</v>
      </c>
      <c r="H1614" s="160">
        <v>438</v>
      </c>
      <c r="I1614" s="153">
        <v>6</v>
      </c>
      <c r="J1614" s="177">
        <v>1</v>
      </c>
      <c r="K1614" s="153">
        <v>1</v>
      </c>
      <c r="L1614" s="153" t="s">
        <v>543</v>
      </c>
      <c r="M1614" s="153" t="str">
        <f t="shared" si="57"/>
        <v>X</v>
      </c>
      <c r="N1614" s="153" t="s">
        <v>4992</v>
      </c>
      <c r="O1614" s="153" t="s">
        <v>1017</v>
      </c>
      <c r="P1614" s="153">
        <v>0</v>
      </c>
      <c r="Q1614" s="153"/>
      <c r="R1614" s="51"/>
      <c r="S1614" s="51"/>
      <c r="T1614" s="51"/>
    </row>
    <row r="1615" spans="1:20" ht="47.25">
      <c r="A1615" s="63"/>
      <c r="B1615" s="72"/>
      <c r="C1615" s="61" t="s">
        <v>4957</v>
      </c>
      <c r="D1615" s="62" t="s">
        <v>4993</v>
      </c>
      <c r="E1615" s="63" t="s">
        <v>265</v>
      </c>
      <c r="F1615" s="73">
        <v>121</v>
      </c>
      <c r="G1615" s="64" t="str">
        <f t="shared" si="54"/>
        <v>K</v>
      </c>
      <c r="H1615" s="73">
        <v>461</v>
      </c>
      <c r="I1615" s="63">
        <v>4</v>
      </c>
      <c r="J1615" s="166">
        <v>2</v>
      </c>
      <c r="K1615" s="63">
        <v>3</v>
      </c>
      <c r="L1615" s="63" t="s">
        <v>266</v>
      </c>
      <c r="M1615" s="63" t="str">
        <f t="shared" si="57"/>
        <v>X</v>
      </c>
      <c r="N1615" s="63" t="s">
        <v>4994</v>
      </c>
      <c r="O1615" s="63" t="s">
        <v>1392</v>
      </c>
      <c r="P1615" s="63">
        <v>0</v>
      </c>
      <c r="Q1615" s="63"/>
      <c r="R1615" s="51"/>
      <c r="S1615" s="51"/>
      <c r="T1615" s="51"/>
    </row>
    <row r="1616" spans="1:20" ht="47.25">
      <c r="A1616" s="153"/>
      <c r="B1616" s="154"/>
      <c r="C1616" s="155" t="s">
        <v>4957</v>
      </c>
      <c r="D1616" s="164" t="s">
        <v>4995</v>
      </c>
      <c r="E1616" s="153" t="s">
        <v>265</v>
      </c>
      <c r="F1616" s="160">
        <v>77</v>
      </c>
      <c r="G1616" s="156" t="str">
        <f t="shared" si="54"/>
        <v>K</v>
      </c>
      <c r="H1616" s="160">
        <v>299</v>
      </c>
      <c r="I1616" s="153">
        <v>6</v>
      </c>
      <c r="J1616" s="177">
        <v>1</v>
      </c>
      <c r="K1616" s="153">
        <v>0</v>
      </c>
      <c r="L1616" s="153" t="s">
        <v>266</v>
      </c>
      <c r="M1616" s="153" t="str">
        <f t="shared" si="57"/>
        <v>X</v>
      </c>
      <c r="N1616" s="153" t="s">
        <v>4996</v>
      </c>
      <c r="O1616" s="153" t="s">
        <v>1151</v>
      </c>
      <c r="P1616" s="153">
        <v>0</v>
      </c>
      <c r="Q1616" s="153"/>
      <c r="R1616" s="51"/>
      <c r="S1616" s="51"/>
      <c r="T1616" s="51"/>
    </row>
    <row r="1617" spans="1:20" ht="63">
      <c r="A1617" s="63"/>
      <c r="B1617" s="72"/>
      <c r="C1617" s="61" t="s">
        <v>4957</v>
      </c>
      <c r="D1617" s="62" t="s">
        <v>4997</v>
      </c>
      <c r="E1617" s="63" t="s">
        <v>265</v>
      </c>
      <c r="F1617" s="73">
        <v>168</v>
      </c>
      <c r="G1617" s="64" t="str">
        <f t="shared" si="54"/>
        <v>Đ</v>
      </c>
      <c r="H1617" s="73">
        <v>649</v>
      </c>
      <c r="I1617" s="63">
        <v>2</v>
      </c>
      <c r="J1617" s="166">
        <v>2</v>
      </c>
      <c r="K1617" s="63">
        <v>4</v>
      </c>
      <c r="L1617" s="63" t="s">
        <v>266</v>
      </c>
      <c r="M1617" s="63" t="str">
        <f t="shared" si="57"/>
        <v>X</v>
      </c>
      <c r="N1617" s="63" t="s">
        <v>4998</v>
      </c>
      <c r="O1617" s="63" t="s">
        <v>1606</v>
      </c>
      <c r="P1617" s="63">
        <v>0</v>
      </c>
      <c r="Q1617" s="63"/>
      <c r="R1617" s="51"/>
      <c r="S1617" s="51"/>
      <c r="T1617" s="51"/>
    </row>
    <row r="1618" spans="1:20" ht="63">
      <c r="A1618" s="153"/>
      <c r="B1618" s="154"/>
      <c r="C1618" s="155" t="s">
        <v>4957</v>
      </c>
      <c r="D1618" s="164" t="s">
        <v>3450</v>
      </c>
      <c r="E1618" s="153" t="s">
        <v>265</v>
      </c>
      <c r="F1618" s="160">
        <v>187</v>
      </c>
      <c r="G1618" s="156" t="str">
        <f t="shared" si="54"/>
        <v>Đ</v>
      </c>
      <c r="H1618" s="160">
        <v>701</v>
      </c>
      <c r="I1618" s="153">
        <v>1</v>
      </c>
      <c r="J1618" s="177">
        <v>3</v>
      </c>
      <c r="K1618" s="153">
        <v>4</v>
      </c>
      <c r="L1618" s="153" t="s">
        <v>266</v>
      </c>
      <c r="M1618" s="153" t="str">
        <f t="shared" si="57"/>
        <v>X</v>
      </c>
      <c r="N1618" s="153" t="s">
        <v>4998</v>
      </c>
      <c r="O1618" s="153" t="s">
        <v>1320</v>
      </c>
      <c r="P1618" s="153">
        <v>0</v>
      </c>
      <c r="Q1618" s="153"/>
      <c r="R1618" s="51"/>
      <c r="S1618" s="51"/>
      <c r="T1618" s="51"/>
    </row>
    <row r="1619" spans="1:20" ht="63">
      <c r="A1619" s="63"/>
      <c r="B1619" s="72"/>
      <c r="C1619" s="61" t="s">
        <v>4957</v>
      </c>
      <c r="D1619" s="62" t="s">
        <v>2708</v>
      </c>
      <c r="E1619" s="63" t="s">
        <v>265</v>
      </c>
      <c r="F1619" s="73">
        <v>115</v>
      </c>
      <c r="G1619" s="64" t="str">
        <f t="shared" si="54"/>
        <v>K</v>
      </c>
      <c r="H1619" s="73">
        <v>421</v>
      </c>
      <c r="I1619" s="63">
        <v>0</v>
      </c>
      <c r="J1619" s="166">
        <v>0</v>
      </c>
      <c r="K1619" s="63">
        <v>3</v>
      </c>
      <c r="L1619" s="63" t="s">
        <v>266</v>
      </c>
      <c r="M1619" s="63" t="str">
        <f t="shared" si="57"/>
        <v>X</v>
      </c>
      <c r="N1619" s="63" t="s">
        <v>4998</v>
      </c>
      <c r="O1619" s="63" t="s">
        <v>1011</v>
      </c>
      <c r="P1619" s="63">
        <v>0</v>
      </c>
      <c r="Q1619" s="63"/>
      <c r="R1619" s="51"/>
      <c r="S1619" s="51"/>
      <c r="T1619" s="51"/>
    </row>
    <row r="1620" spans="1:20" ht="47.25">
      <c r="A1620" s="153"/>
      <c r="B1620" s="154"/>
      <c r="C1620" s="155" t="s">
        <v>4957</v>
      </c>
      <c r="D1620" s="164" t="s">
        <v>4999</v>
      </c>
      <c r="E1620" s="153" t="s">
        <v>265</v>
      </c>
      <c r="F1620" s="160">
        <v>109</v>
      </c>
      <c r="G1620" s="156" t="str">
        <f t="shared" si="54"/>
        <v>K</v>
      </c>
      <c r="H1620" s="160">
        <v>388</v>
      </c>
      <c r="I1620" s="153">
        <v>44</v>
      </c>
      <c r="J1620" s="177">
        <v>3</v>
      </c>
      <c r="K1620" s="153">
        <v>5</v>
      </c>
      <c r="L1620" s="153" t="s">
        <v>266</v>
      </c>
      <c r="M1620" s="153" t="str">
        <f t="shared" si="57"/>
        <v>X</v>
      </c>
      <c r="N1620" s="153" t="s">
        <v>5000</v>
      </c>
      <c r="O1620" s="153" t="s">
        <v>1151</v>
      </c>
      <c r="P1620" s="153">
        <v>0</v>
      </c>
      <c r="Q1620" s="153"/>
      <c r="R1620" s="51"/>
      <c r="S1620" s="51"/>
      <c r="T1620" s="51"/>
    </row>
    <row r="1621" spans="1:20">
      <c r="A1621" s="59">
        <f t="shared" ref="A1621:A1638" si="61">IF(LEN(B1621)=0,"",SUBTOTAL(3,$B$3:B1621))</f>
        <v>51</v>
      </c>
      <c r="B1621" s="60" t="s">
        <v>5001</v>
      </c>
      <c r="C1621" s="61" t="s">
        <v>5001</v>
      </c>
      <c r="D1621" s="72" t="s">
        <v>5002</v>
      </c>
      <c r="E1621" s="63" t="s">
        <v>270</v>
      </c>
      <c r="F1621" s="73">
        <v>120</v>
      </c>
      <c r="G1621" s="64" t="str">
        <f t="shared" si="54"/>
        <v>K</v>
      </c>
      <c r="H1621" s="73">
        <v>655</v>
      </c>
      <c r="I1621" s="63">
        <v>120</v>
      </c>
      <c r="J1621" s="63">
        <v>66</v>
      </c>
      <c r="K1621" s="63">
        <v>42</v>
      </c>
      <c r="L1621" s="63" t="s">
        <v>266</v>
      </c>
      <c r="M1621" s="63" t="str">
        <f t="shared" si="57"/>
        <v>X</v>
      </c>
      <c r="N1621" s="63" t="s">
        <v>4956</v>
      </c>
      <c r="O1621" s="63" t="s">
        <v>1571</v>
      </c>
      <c r="P1621" s="63" t="s">
        <v>1663</v>
      </c>
      <c r="Q1621" s="63"/>
      <c r="R1621" s="51"/>
      <c r="S1621" s="51"/>
      <c r="T1621" s="51"/>
    </row>
    <row r="1622" spans="1:20">
      <c r="A1622" s="153" t="str">
        <f t="shared" si="61"/>
        <v/>
      </c>
      <c r="B1622" s="154"/>
      <c r="C1622" s="155" t="s">
        <v>5001</v>
      </c>
      <c r="D1622" s="154" t="s">
        <v>5003</v>
      </c>
      <c r="E1622" s="153" t="s">
        <v>265</v>
      </c>
      <c r="F1622" s="160">
        <v>91</v>
      </c>
      <c r="G1622" s="156" t="str">
        <f t="shared" si="54"/>
        <v>K</v>
      </c>
      <c r="H1622" s="160">
        <v>401</v>
      </c>
      <c r="I1622" s="153">
        <v>91</v>
      </c>
      <c r="J1622" s="153">
        <v>6</v>
      </c>
      <c r="K1622" s="153">
        <v>10</v>
      </c>
      <c r="L1622" s="153" t="s">
        <v>266</v>
      </c>
      <c r="M1622" s="153" t="str">
        <f t="shared" si="57"/>
        <v>X</v>
      </c>
      <c r="N1622" s="153" t="s">
        <v>5004</v>
      </c>
      <c r="O1622" s="153" t="s">
        <v>2640</v>
      </c>
      <c r="P1622" s="153" t="s">
        <v>1663</v>
      </c>
      <c r="Q1622" s="153"/>
      <c r="R1622" s="51"/>
      <c r="S1622" s="51"/>
      <c r="T1622" s="51"/>
    </row>
    <row r="1623" spans="1:20">
      <c r="A1623" s="63" t="str">
        <f t="shared" si="61"/>
        <v/>
      </c>
      <c r="B1623" s="72"/>
      <c r="C1623" s="61" t="s">
        <v>5001</v>
      </c>
      <c r="D1623" s="72" t="s">
        <v>5005</v>
      </c>
      <c r="E1623" s="63" t="s">
        <v>270</v>
      </c>
      <c r="F1623" s="73">
        <v>126</v>
      </c>
      <c r="G1623" s="64" t="str">
        <f t="shared" si="54"/>
        <v>K</v>
      </c>
      <c r="H1623" s="73">
        <v>531</v>
      </c>
      <c r="I1623" s="63">
        <v>124</v>
      </c>
      <c r="J1623" s="63">
        <v>4</v>
      </c>
      <c r="K1623" s="63">
        <v>10</v>
      </c>
      <c r="L1623" s="63" t="s">
        <v>266</v>
      </c>
      <c r="M1623" s="63" t="str">
        <f t="shared" si="57"/>
        <v>X</v>
      </c>
      <c r="N1623" s="63" t="s">
        <v>5006</v>
      </c>
      <c r="O1623" s="63" t="s">
        <v>1402</v>
      </c>
      <c r="P1623" s="63" t="s">
        <v>1663</v>
      </c>
      <c r="Q1623" s="63"/>
      <c r="R1623" s="51"/>
      <c r="S1623" s="51"/>
      <c r="T1623" s="51"/>
    </row>
    <row r="1624" spans="1:20">
      <c r="A1624" s="153" t="str">
        <f t="shared" si="61"/>
        <v/>
      </c>
      <c r="B1624" s="154"/>
      <c r="C1624" s="155" t="s">
        <v>5001</v>
      </c>
      <c r="D1624" s="154" t="s">
        <v>5007</v>
      </c>
      <c r="E1624" s="153" t="s">
        <v>270</v>
      </c>
      <c r="F1624" s="160">
        <v>88</v>
      </c>
      <c r="G1624" s="156" t="str">
        <f t="shared" si="54"/>
        <v>K</v>
      </c>
      <c r="H1624" s="160">
        <v>361</v>
      </c>
      <c r="I1624" s="153">
        <v>85</v>
      </c>
      <c r="J1624" s="153">
        <v>5</v>
      </c>
      <c r="K1624" s="153">
        <v>5</v>
      </c>
      <c r="L1624" s="153" t="s">
        <v>266</v>
      </c>
      <c r="M1624" s="153" t="str">
        <f t="shared" si="57"/>
        <v>X</v>
      </c>
      <c r="N1624" s="153" t="s">
        <v>5008</v>
      </c>
      <c r="O1624" s="153" t="s">
        <v>716</v>
      </c>
      <c r="P1624" s="153" t="s">
        <v>1663</v>
      </c>
      <c r="Q1624" s="153"/>
      <c r="R1624" s="51"/>
      <c r="S1624" s="51"/>
      <c r="T1624" s="51"/>
    </row>
    <row r="1625" spans="1:20">
      <c r="A1625" s="63" t="str">
        <f t="shared" si="61"/>
        <v/>
      </c>
      <c r="B1625" s="72"/>
      <c r="C1625" s="61" t="s">
        <v>5001</v>
      </c>
      <c r="D1625" s="72" t="s">
        <v>5009</v>
      </c>
      <c r="E1625" s="63" t="s">
        <v>265</v>
      </c>
      <c r="F1625" s="73">
        <v>64</v>
      </c>
      <c r="G1625" s="64" t="str">
        <f t="shared" si="54"/>
        <v>K</v>
      </c>
      <c r="H1625" s="73">
        <v>322</v>
      </c>
      <c r="I1625" s="63">
        <v>62</v>
      </c>
      <c r="J1625" s="63">
        <v>1</v>
      </c>
      <c r="K1625" s="63">
        <v>5</v>
      </c>
      <c r="L1625" s="63" t="s">
        <v>266</v>
      </c>
      <c r="M1625" s="63" t="str">
        <f t="shared" si="57"/>
        <v>X</v>
      </c>
      <c r="N1625" s="63" t="s">
        <v>5008</v>
      </c>
      <c r="O1625" s="63" t="s">
        <v>2757</v>
      </c>
      <c r="P1625" s="63" t="s">
        <v>1663</v>
      </c>
      <c r="Q1625" s="63"/>
      <c r="R1625" s="51"/>
      <c r="S1625" s="51"/>
      <c r="T1625" s="51"/>
    </row>
    <row r="1626" spans="1:20">
      <c r="A1626" s="153" t="str">
        <f t="shared" si="61"/>
        <v/>
      </c>
      <c r="B1626" s="154"/>
      <c r="C1626" s="155" t="s">
        <v>5001</v>
      </c>
      <c r="D1626" s="154" t="s">
        <v>5010</v>
      </c>
      <c r="E1626" s="153" t="s">
        <v>265</v>
      </c>
      <c r="F1626" s="160">
        <v>68</v>
      </c>
      <c r="G1626" s="156" t="str">
        <f t="shared" si="54"/>
        <v>K</v>
      </c>
      <c r="H1626" s="160">
        <v>348</v>
      </c>
      <c r="I1626" s="153">
        <v>67</v>
      </c>
      <c r="J1626" s="153">
        <v>9</v>
      </c>
      <c r="K1626" s="153">
        <v>8</v>
      </c>
      <c r="L1626" s="153" t="s">
        <v>266</v>
      </c>
      <c r="M1626" s="153" t="str">
        <f t="shared" si="57"/>
        <v>X</v>
      </c>
      <c r="N1626" s="153" t="s">
        <v>5011</v>
      </c>
      <c r="O1626" s="153" t="s">
        <v>2647</v>
      </c>
      <c r="P1626" s="153" t="s">
        <v>1663</v>
      </c>
      <c r="Q1626" s="153"/>
      <c r="R1626" s="51"/>
      <c r="S1626" s="51"/>
      <c r="T1626" s="51"/>
    </row>
    <row r="1627" spans="1:20">
      <c r="A1627" s="63" t="str">
        <f t="shared" si="61"/>
        <v/>
      </c>
      <c r="B1627" s="72"/>
      <c r="C1627" s="61" t="s">
        <v>5001</v>
      </c>
      <c r="D1627" s="72" t="s">
        <v>5012</v>
      </c>
      <c r="E1627" s="63" t="s">
        <v>265</v>
      </c>
      <c r="F1627" s="73">
        <v>84</v>
      </c>
      <c r="G1627" s="64" t="str">
        <f t="shared" si="54"/>
        <v>K</v>
      </c>
      <c r="H1627" s="73">
        <v>406</v>
      </c>
      <c r="I1627" s="63">
        <v>84</v>
      </c>
      <c r="J1627" s="63">
        <v>18</v>
      </c>
      <c r="K1627" s="63">
        <v>12</v>
      </c>
      <c r="L1627" s="63" t="s">
        <v>266</v>
      </c>
      <c r="M1627" s="63" t="str">
        <f t="shared" si="57"/>
        <v>X</v>
      </c>
      <c r="N1627" s="63" t="s">
        <v>5013</v>
      </c>
      <c r="O1627" s="63" t="s">
        <v>2601</v>
      </c>
      <c r="P1627" s="63" t="s">
        <v>1663</v>
      </c>
      <c r="Q1627" s="63"/>
      <c r="R1627" s="51"/>
      <c r="S1627" s="51"/>
      <c r="T1627" s="51"/>
    </row>
    <row r="1628" spans="1:20">
      <c r="A1628" s="153" t="str">
        <f t="shared" si="61"/>
        <v/>
      </c>
      <c r="B1628" s="154"/>
      <c r="C1628" s="155" t="s">
        <v>5001</v>
      </c>
      <c r="D1628" s="154" t="s">
        <v>2625</v>
      </c>
      <c r="E1628" s="153" t="s">
        <v>265</v>
      </c>
      <c r="F1628" s="160">
        <v>75</v>
      </c>
      <c r="G1628" s="156" t="str">
        <f t="shared" si="54"/>
        <v>K</v>
      </c>
      <c r="H1628" s="160">
        <v>337</v>
      </c>
      <c r="I1628" s="153">
        <v>75</v>
      </c>
      <c r="J1628" s="153">
        <v>26</v>
      </c>
      <c r="K1628" s="153">
        <v>6</v>
      </c>
      <c r="L1628" s="153" t="s">
        <v>266</v>
      </c>
      <c r="M1628" s="153" t="str">
        <f t="shared" si="57"/>
        <v>X</v>
      </c>
      <c r="N1628" s="153" t="s">
        <v>5014</v>
      </c>
      <c r="O1628" s="153" t="s">
        <v>2624</v>
      </c>
      <c r="P1628" s="153" t="s">
        <v>1663</v>
      </c>
      <c r="Q1628" s="153"/>
      <c r="R1628" s="51"/>
      <c r="S1628" s="51"/>
      <c r="T1628" s="51"/>
    </row>
    <row r="1629" spans="1:20" ht="31.5">
      <c r="A1629" s="59">
        <f t="shared" si="61"/>
        <v>52</v>
      </c>
      <c r="B1629" s="60" t="s">
        <v>5015</v>
      </c>
      <c r="C1629" s="61" t="s">
        <v>5015</v>
      </c>
      <c r="D1629" s="72" t="s">
        <v>5016</v>
      </c>
      <c r="E1629" s="63" t="s">
        <v>265</v>
      </c>
      <c r="F1629" s="73">
        <v>84</v>
      </c>
      <c r="G1629" s="64" t="str">
        <f t="shared" si="54"/>
        <v>K</v>
      </c>
      <c r="H1629" s="73">
        <v>324</v>
      </c>
      <c r="I1629" s="63">
        <v>0</v>
      </c>
      <c r="J1629" s="63">
        <v>4</v>
      </c>
      <c r="K1629" s="63">
        <v>1</v>
      </c>
      <c r="L1629" s="63" t="s">
        <v>311</v>
      </c>
      <c r="M1629" s="63" t="str">
        <f t="shared" si="57"/>
        <v>X</v>
      </c>
      <c r="N1629" s="63" t="s">
        <v>5017</v>
      </c>
      <c r="O1629" s="63" t="s">
        <v>2647</v>
      </c>
      <c r="P1629" s="63">
        <v>0</v>
      </c>
      <c r="Q1629" s="63"/>
      <c r="R1629" s="51"/>
      <c r="S1629" s="51"/>
      <c r="T1629" s="51"/>
    </row>
    <row r="1630" spans="1:20" ht="31.5">
      <c r="A1630" s="153" t="str">
        <f t="shared" si="61"/>
        <v/>
      </c>
      <c r="B1630" s="154"/>
      <c r="C1630" s="155" t="s">
        <v>5015</v>
      </c>
      <c r="D1630" s="154" t="s">
        <v>5018</v>
      </c>
      <c r="E1630" s="153" t="s">
        <v>265</v>
      </c>
      <c r="F1630" s="160">
        <v>86</v>
      </c>
      <c r="G1630" s="156" t="str">
        <f t="shared" si="54"/>
        <v>K</v>
      </c>
      <c r="H1630" s="160">
        <v>331</v>
      </c>
      <c r="I1630" s="153">
        <v>0</v>
      </c>
      <c r="J1630" s="153">
        <v>1</v>
      </c>
      <c r="K1630" s="153">
        <v>3</v>
      </c>
      <c r="L1630" s="153" t="s">
        <v>318</v>
      </c>
      <c r="M1630" s="153" t="str">
        <f t="shared" si="57"/>
        <v>X</v>
      </c>
      <c r="N1630" s="153" t="s">
        <v>5017</v>
      </c>
      <c r="O1630" s="153" t="s">
        <v>716</v>
      </c>
      <c r="P1630" s="153">
        <v>0</v>
      </c>
      <c r="Q1630" s="153"/>
      <c r="R1630" s="51"/>
      <c r="S1630" s="51"/>
      <c r="T1630" s="51"/>
    </row>
    <row r="1631" spans="1:20" ht="31.5">
      <c r="A1631" s="63" t="str">
        <f t="shared" si="61"/>
        <v/>
      </c>
      <c r="B1631" s="72"/>
      <c r="C1631" s="61" t="s">
        <v>5015</v>
      </c>
      <c r="D1631" s="72" t="s">
        <v>5019</v>
      </c>
      <c r="E1631" s="63" t="s">
        <v>265</v>
      </c>
      <c r="F1631" s="73">
        <v>82</v>
      </c>
      <c r="G1631" s="64" t="str">
        <f t="shared" si="54"/>
        <v>K</v>
      </c>
      <c r="H1631" s="73">
        <v>336</v>
      </c>
      <c r="I1631" s="63">
        <v>6</v>
      </c>
      <c r="J1631" s="63">
        <v>2</v>
      </c>
      <c r="K1631" s="63">
        <v>1</v>
      </c>
      <c r="L1631" s="63" t="s">
        <v>5020</v>
      </c>
      <c r="M1631" s="63" t="str">
        <f t="shared" si="57"/>
        <v>X</v>
      </c>
      <c r="N1631" s="63" t="s">
        <v>5017</v>
      </c>
      <c r="O1631" s="63" t="s">
        <v>716</v>
      </c>
      <c r="P1631" s="63">
        <v>0</v>
      </c>
      <c r="Q1631" s="63"/>
      <c r="R1631" s="51"/>
      <c r="S1631" s="51"/>
      <c r="T1631" s="51"/>
    </row>
    <row r="1632" spans="1:20" ht="31.5">
      <c r="A1632" s="153" t="str">
        <f t="shared" si="61"/>
        <v/>
      </c>
      <c r="B1632" s="154"/>
      <c r="C1632" s="155" t="s">
        <v>5015</v>
      </c>
      <c r="D1632" s="154" t="s">
        <v>5021</v>
      </c>
      <c r="E1632" s="153" t="s">
        <v>265</v>
      </c>
      <c r="F1632" s="160">
        <v>86</v>
      </c>
      <c r="G1632" s="156" t="str">
        <f t="shared" si="54"/>
        <v>K</v>
      </c>
      <c r="H1632" s="160">
        <v>342</v>
      </c>
      <c r="I1632" s="153">
        <v>0</v>
      </c>
      <c r="J1632" s="153">
        <v>0</v>
      </c>
      <c r="K1632" s="153">
        <v>3</v>
      </c>
      <c r="L1632" s="153" t="s">
        <v>274</v>
      </c>
      <c r="M1632" s="153" t="str">
        <f t="shared" si="57"/>
        <v>X</v>
      </c>
      <c r="N1632" s="153" t="s">
        <v>5017</v>
      </c>
      <c r="O1632" s="153" t="s">
        <v>716</v>
      </c>
      <c r="P1632" s="153">
        <v>0</v>
      </c>
      <c r="Q1632" s="153"/>
      <c r="R1632" s="51"/>
      <c r="S1632" s="51"/>
      <c r="T1632" s="51"/>
    </row>
    <row r="1633" spans="1:20" ht="31.5">
      <c r="A1633" s="63" t="str">
        <f t="shared" si="61"/>
        <v/>
      </c>
      <c r="B1633" s="72"/>
      <c r="C1633" s="61" t="s">
        <v>5015</v>
      </c>
      <c r="D1633" s="72" t="s">
        <v>5022</v>
      </c>
      <c r="E1633" s="63" t="s">
        <v>270</v>
      </c>
      <c r="F1633" s="73">
        <v>156</v>
      </c>
      <c r="G1633" s="64" t="str">
        <f t="shared" si="54"/>
        <v>Đ</v>
      </c>
      <c r="H1633" s="73">
        <v>542</v>
      </c>
      <c r="I1633" s="63">
        <v>9</v>
      </c>
      <c r="J1633" s="63">
        <v>3</v>
      </c>
      <c r="K1633" s="63">
        <v>1</v>
      </c>
      <c r="L1633" s="63" t="s">
        <v>274</v>
      </c>
      <c r="M1633" s="63" t="str">
        <f t="shared" si="57"/>
        <v>X</v>
      </c>
      <c r="N1633" s="63" t="s">
        <v>5017</v>
      </c>
      <c r="O1633" s="63" t="s">
        <v>716</v>
      </c>
      <c r="P1633" s="63">
        <v>0</v>
      </c>
      <c r="Q1633" s="63"/>
      <c r="R1633" s="51"/>
      <c r="S1633" s="51"/>
      <c r="T1633" s="51"/>
    </row>
    <row r="1634" spans="1:20" ht="31.5">
      <c r="A1634" s="153" t="str">
        <f t="shared" si="61"/>
        <v/>
      </c>
      <c r="B1634" s="154"/>
      <c r="C1634" s="155" t="s">
        <v>5015</v>
      </c>
      <c r="D1634" s="154" t="s">
        <v>5023</v>
      </c>
      <c r="E1634" s="153" t="s">
        <v>265</v>
      </c>
      <c r="F1634" s="160">
        <v>137</v>
      </c>
      <c r="G1634" s="156" t="str">
        <f t="shared" si="54"/>
        <v>K</v>
      </c>
      <c r="H1634" s="160">
        <v>540</v>
      </c>
      <c r="I1634" s="153">
        <v>7</v>
      </c>
      <c r="J1634" s="153">
        <v>4</v>
      </c>
      <c r="K1634" s="153">
        <v>1</v>
      </c>
      <c r="L1634" s="153" t="s">
        <v>274</v>
      </c>
      <c r="M1634" s="153" t="str">
        <f t="shared" si="57"/>
        <v>X</v>
      </c>
      <c r="N1634" s="153" t="s">
        <v>5017</v>
      </c>
      <c r="O1634" s="153" t="s">
        <v>2667</v>
      </c>
      <c r="P1634" s="153">
        <v>0</v>
      </c>
      <c r="Q1634" s="153"/>
      <c r="R1634" s="51"/>
      <c r="S1634" s="51"/>
      <c r="T1634" s="51"/>
    </row>
    <row r="1635" spans="1:20" ht="31.5">
      <c r="A1635" s="63" t="str">
        <f t="shared" si="61"/>
        <v/>
      </c>
      <c r="B1635" s="72"/>
      <c r="C1635" s="61" t="s">
        <v>5015</v>
      </c>
      <c r="D1635" s="72" t="s">
        <v>5024</v>
      </c>
      <c r="E1635" s="63" t="s">
        <v>265</v>
      </c>
      <c r="F1635" s="73">
        <v>160</v>
      </c>
      <c r="G1635" s="64" t="str">
        <f t="shared" si="54"/>
        <v>Đ</v>
      </c>
      <c r="H1635" s="73">
        <v>648</v>
      </c>
      <c r="I1635" s="63">
        <v>43</v>
      </c>
      <c r="J1635" s="63">
        <v>0</v>
      </c>
      <c r="K1635" s="63">
        <v>2</v>
      </c>
      <c r="L1635" s="63" t="s">
        <v>274</v>
      </c>
      <c r="M1635" s="63" t="str">
        <f t="shared" si="57"/>
        <v>X</v>
      </c>
      <c r="N1635" s="63" t="s">
        <v>5017</v>
      </c>
      <c r="O1635" s="63" t="s">
        <v>2640</v>
      </c>
      <c r="P1635" s="63">
        <v>0</v>
      </c>
      <c r="Q1635" s="63"/>
      <c r="R1635" s="51"/>
      <c r="S1635" s="51"/>
      <c r="T1635" s="51"/>
    </row>
    <row r="1636" spans="1:20" ht="31.5">
      <c r="A1636" s="153" t="str">
        <f t="shared" si="61"/>
        <v/>
      </c>
      <c r="B1636" s="154"/>
      <c r="C1636" s="155" t="s">
        <v>5015</v>
      </c>
      <c r="D1636" s="154" t="s">
        <v>5025</v>
      </c>
      <c r="E1636" s="153" t="s">
        <v>270</v>
      </c>
      <c r="F1636" s="160">
        <v>153</v>
      </c>
      <c r="G1636" s="156" t="str">
        <f t="shared" si="54"/>
        <v>Đ</v>
      </c>
      <c r="H1636" s="160">
        <v>636</v>
      </c>
      <c r="I1636" s="153">
        <v>0</v>
      </c>
      <c r="J1636" s="153">
        <v>1</v>
      </c>
      <c r="K1636" s="153">
        <v>2</v>
      </c>
      <c r="L1636" s="153" t="s">
        <v>274</v>
      </c>
      <c r="M1636" s="153" t="str">
        <f t="shared" si="57"/>
        <v>X</v>
      </c>
      <c r="N1636" s="153" t="s">
        <v>5017</v>
      </c>
      <c r="O1636" s="153" t="s">
        <v>2667</v>
      </c>
      <c r="P1636" s="153">
        <v>0</v>
      </c>
      <c r="Q1636" s="153"/>
      <c r="R1636" s="51"/>
      <c r="S1636" s="51"/>
      <c r="T1636" s="51"/>
    </row>
    <row r="1637" spans="1:20" ht="31.5">
      <c r="A1637" s="63" t="str">
        <f t="shared" si="61"/>
        <v/>
      </c>
      <c r="B1637" s="72"/>
      <c r="C1637" s="61" t="s">
        <v>5015</v>
      </c>
      <c r="D1637" s="72" t="s">
        <v>5026</v>
      </c>
      <c r="E1637" s="63" t="s">
        <v>270</v>
      </c>
      <c r="F1637" s="73">
        <v>101</v>
      </c>
      <c r="G1637" s="64" t="str">
        <f t="shared" si="54"/>
        <v>K</v>
      </c>
      <c r="H1637" s="73">
        <v>373</v>
      </c>
      <c r="I1637" s="63">
        <v>7</v>
      </c>
      <c r="J1637" s="63">
        <v>2</v>
      </c>
      <c r="K1637" s="63">
        <v>0</v>
      </c>
      <c r="L1637" s="63" t="s">
        <v>274</v>
      </c>
      <c r="M1637" s="63" t="str">
        <f t="shared" si="57"/>
        <v>X</v>
      </c>
      <c r="N1637" s="63" t="s">
        <v>5017</v>
      </c>
      <c r="O1637" s="63" t="s">
        <v>716</v>
      </c>
      <c r="P1637" s="63">
        <v>0</v>
      </c>
      <c r="Q1637" s="63"/>
      <c r="R1637" s="51"/>
      <c r="S1637" s="51"/>
      <c r="T1637" s="51"/>
    </row>
    <row r="1638" spans="1:20" ht="31.5">
      <c r="A1638" s="153" t="str">
        <f t="shared" si="61"/>
        <v/>
      </c>
      <c r="B1638" s="154"/>
      <c r="C1638" s="155" t="s">
        <v>5015</v>
      </c>
      <c r="D1638" s="154" t="s">
        <v>5027</v>
      </c>
      <c r="E1638" s="153" t="s">
        <v>265</v>
      </c>
      <c r="F1638" s="160">
        <v>120</v>
      </c>
      <c r="G1638" s="156" t="str">
        <f t="shared" si="54"/>
        <v>K</v>
      </c>
      <c r="H1638" s="160">
        <v>474</v>
      </c>
      <c r="I1638" s="153">
        <v>3</v>
      </c>
      <c r="J1638" s="153">
        <v>0</v>
      </c>
      <c r="K1638" s="153">
        <v>0</v>
      </c>
      <c r="L1638" s="153" t="s">
        <v>318</v>
      </c>
      <c r="M1638" s="153" t="str">
        <f t="shared" si="57"/>
        <v>X</v>
      </c>
      <c r="N1638" s="153" t="s">
        <v>5017</v>
      </c>
      <c r="O1638" s="153" t="s">
        <v>1571</v>
      </c>
      <c r="P1638" s="153">
        <v>0</v>
      </c>
      <c r="Q1638" s="153"/>
      <c r="R1638" s="51"/>
      <c r="S1638" s="51"/>
      <c r="T1638" s="51"/>
    </row>
    <row r="1639" spans="1:20">
      <c r="A1639" s="63"/>
      <c r="B1639" s="72"/>
      <c r="C1639" s="61" t="s">
        <v>5015</v>
      </c>
      <c r="D1639" s="72" t="s">
        <v>5028</v>
      </c>
      <c r="E1639" s="63" t="s">
        <v>265</v>
      </c>
      <c r="F1639" s="73">
        <v>114</v>
      </c>
      <c r="G1639" s="64" t="str">
        <f t="shared" si="54"/>
        <v>K</v>
      </c>
      <c r="H1639" s="73">
        <v>444</v>
      </c>
      <c r="I1639" s="63">
        <v>0</v>
      </c>
      <c r="J1639" s="63">
        <v>3</v>
      </c>
      <c r="K1639" s="63">
        <v>1</v>
      </c>
      <c r="L1639" s="63" t="s">
        <v>311</v>
      </c>
      <c r="M1639" s="63" t="str">
        <f t="shared" si="57"/>
        <v>X</v>
      </c>
      <c r="N1639" s="63" t="s">
        <v>5029</v>
      </c>
      <c r="O1639" s="63" t="s">
        <v>1571</v>
      </c>
      <c r="P1639" s="63">
        <v>0</v>
      </c>
      <c r="Q1639" s="63"/>
      <c r="R1639" s="51"/>
      <c r="S1639" s="51"/>
      <c r="T1639" s="51"/>
    </row>
    <row r="1640" spans="1:20">
      <c r="A1640" s="153"/>
      <c r="B1640" s="154"/>
      <c r="C1640" s="155" t="s">
        <v>5015</v>
      </c>
      <c r="D1640" s="154" t="s">
        <v>5030</v>
      </c>
      <c r="E1640" s="153" t="s">
        <v>265</v>
      </c>
      <c r="F1640" s="160">
        <v>124</v>
      </c>
      <c r="G1640" s="156" t="str">
        <f t="shared" si="54"/>
        <v>K</v>
      </c>
      <c r="H1640" s="160">
        <v>487</v>
      </c>
      <c r="I1640" s="153">
        <v>11</v>
      </c>
      <c r="J1640" s="153">
        <v>2</v>
      </c>
      <c r="K1640" s="153">
        <v>0</v>
      </c>
      <c r="L1640" s="153" t="s">
        <v>351</v>
      </c>
      <c r="M1640" s="153" t="str">
        <f t="shared" si="57"/>
        <v>X</v>
      </c>
      <c r="N1640" s="153" t="s">
        <v>5029</v>
      </c>
      <c r="O1640" s="153" t="s">
        <v>689</v>
      </c>
      <c r="P1640" s="153">
        <v>0</v>
      </c>
      <c r="Q1640" s="153"/>
      <c r="R1640" s="51"/>
      <c r="S1640" s="51"/>
      <c r="T1640" s="51"/>
    </row>
    <row r="1641" spans="1:20" ht="47.25">
      <c r="A1641" s="63"/>
      <c r="B1641" s="72"/>
      <c r="C1641" s="61" t="s">
        <v>5015</v>
      </c>
      <c r="D1641" s="72" t="s">
        <v>5031</v>
      </c>
      <c r="E1641" s="63" t="s">
        <v>265</v>
      </c>
      <c r="F1641" s="73">
        <v>83</v>
      </c>
      <c r="G1641" s="64" t="str">
        <f t="shared" si="54"/>
        <v>K</v>
      </c>
      <c r="H1641" s="73">
        <v>313</v>
      </c>
      <c r="I1641" s="63">
        <v>4</v>
      </c>
      <c r="J1641" s="63">
        <v>0</v>
      </c>
      <c r="K1641" s="63">
        <v>0</v>
      </c>
      <c r="L1641" s="63" t="s">
        <v>351</v>
      </c>
      <c r="M1641" s="63" t="str">
        <f t="shared" si="57"/>
        <v>X</v>
      </c>
      <c r="N1641" s="63" t="s">
        <v>5032</v>
      </c>
      <c r="O1641" s="63" t="s">
        <v>1571</v>
      </c>
      <c r="P1641" s="63">
        <v>0</v>
      </c>
      <c r="Q1641" s="63"/>
      <c r="R1641" s="51"/>
      <c r="S1641" s="51"/>
      <c r="T1641" s="51"/>
    </row>
    <row r="1642" spans="1:20" ht="31.5">
      <c r="A1642" s="153"/>
      <c r="B1642" s="154"/>
      <c r="C1642" s="155" t="s">
        <v>5015</v>
      </c>
      <c r="D1642" s="154" t="s">
        <v>5033</v>
      </c>
      <c r="E1642" s="153" t="s">
        <v>265</v>
      </c>
      <c r="F1642" s="160">
        <v>174</v>
      </c>
      <c r="G1642" s="156" t="str">
        <f t="shared" si="54"/>
        <v>Đ</v>
      </c>
      <c r="H1642" s="160">
        <v>659</v>
      </c>
      <c r="I1642" s="153">
        <v>40</v>
      </c>
      <c r="J1642" s="153">
        <v>4</v>
      </c>
      <c r="K1642" s="153">
        <v>4</v>
      </c>
      <c r="L1642" s="153" t="s">
        <v>274</v>
      </c>
      <c r="M1642" s="153" t="str">
        <f t="shared" si="57"/>
        <v>X</v>
      </c>
      <c r="N1642" s="153" t="s">
        <v>5017</v>
      </c>
      <c r="O1642" s="153" t="s">
        <v>2667</v>
      </c>
      <c r="P1642" s="153">
        <v>0</v>
      </c>
      <c r="Q1642" s="153"/>
      <c r="R1642" s="51"/>
      <c r="S1642" s="51"/>
      <c r="T1642" s="51"/>
    </row>
    <row r="1643" spans="1:20" ht="31.5">
      <c r="A1643" s="63"/>
      <c r="B1643" s="72"/>
      <c r="C1643" s="61" t="s">
        <v>5015</v>
      </c>
      <c r="D1643" s="72" t="s">
        <v>5034</v>
      </c>
      <c r="E1643" s="63" t="s">
        <v>265</v>
      </c>
      <c r="F1643" s="73">
        <v>87</v>
      </c>
      <c r="G1643" s="64" t="str">
        <f t="shared" si="54"/>
        <v>K</v>
      </c>
      <c r="H1643" s="73">
        <v>397</v>
      </c>
      <c r="I1643" s="63">
        <v>7</v>
      </c>
      <c r="J1643" s="63">
        <v>2</v>
      </c>
      <c r="K1643" s="63">
        <v>0</v>
      </c>
      <c r="L1643" s="63" t="s">
        <v>5035</v>
      </c>
      <c r="M1643" s="63" t="str">
        <f t="shared" si="57"/>
        <v>X</v>
      </c>
      <c r="N1643" s="63" t="s">
        <v>5017</v>
      </c>
      <c r="O1643" s="63" t="s">
        <v>689</v>
      </c>
      <c r="P1643" s="63">
        <v>0</v>
      </c>
      <c r="Q1643" s="63"/>
      <c r="R1643" s="51"/>
      <c r="S1643" s="51"/>
      <c r="T1643" s="51"/>
    </row>
    <row r="1644" spans="1:20" ht="31.5">
      <c r="A1644" s="153"/>
      <c r="B1644" s="154"/>
      <c r="C1644" s="155" t="s">
        <v>5015</v>
      </c>
      <c r="D1644" s="154" t="s">
        <v>5036</v>
      </c>
      <c r="E1644" s="153" t="s">
        <v>265</v>
      </c>
      <c r="F1644" s="160">
        <v>93</v>
      </c>
      <c r="G1644" s="156" t="str">
        <f t="shared" si="54"/>
        <v>K</v>
      </c>
      <c r="H1644" s="160">
        <v>402</v>
      </c>
      <c r="I1644" s="153">
        <v>5</v>
      </c>
      <c r="J1644" s="153">
        <v>1</v>
      </c>
      <c r="K1644" s="153">
        <v>0</v>
      </c>
      <c r="L1644" s="153" t="s">
        <v>351</v>
      </c>
      <c r="M1644" s="153" t="str">
        <f t="shared" si="57"/>
        <v>X</v>
      </c>
      <c r="N1644" s="153" t="s">
        <v>5017</v>
      </c>
      <c r="O1644" s="153" t="s">
        <v>2647</v>
      </c>
      <c r="P1644" s="153">
        <v>0</v>
      </c>
      <c r="Q1644" s="153"/>
      <c r="R1644" s="51"/>
      <c r="S1644" s="51"/>
      <c r="T1644" s="51"/>
    </row>
    <row r="1645" spans="1:20" ht="31.5">
      <c r="A1645" s="63"/>
      <c r="B1645" s="72"/>
      <c r="C1645" s="61" t="s">
        <v>5015</v>
      </c>
      <c r="D1645" s="72" t="s">
        <v>4448</v>
      </c>
      <c r="E1645" s="63" t="s">
        <v>270</v>
      </c>
      <c r="F1645" s="73">
        <v>138</v>
      </c>
      <c r="G1645" s="64" t="str">
        <f t="shared" si="54"/>
        <v>K</v>
      </c>
      <c r="H1645" s="73">
        <v>576</v>
      </c>
      <c r="I1645" s="63">
        <v>52</v>
      </c>
      <c r="J1645" s="63">
        <v>1</v>
      </c>
      <c r="K1645" s="63">
        <v>5</v>
      </c>
      <c r="L1645" s="63" t="s">
        <v>274</v>
      </c>
      <c r="M1645" s="63" t="str">
        <f t="shared" si="57"/>
        <v>X</v>
      </c>
      <c r="N1645" s="63" t="s">
        <v>5017</v>
      </c>
      <c r="O1645" s="63" t="s">
        <v>689</v>
      </c>
      <c r="P1645" s="63">
        <v>0</v>
      </c>
      <c r="Q1645" s="63"/>
      <c r="R1645" s="51"/>
      <c r="S1645" s="51"/>
      <c r="T1645" s="51"/>
    </row>
    <row r="1646" spans="1:20" ht="47.25">
      <c r="A1646" s="153"/>
      <c r="B1646" s="154"/>
      <c r="C1646" s="155" t="s">
        <v>5015</v>
      </c>
      <c r="D1646" s="154" t="s">
        <v>5037</v>
      </c>
      <c r="E1646" s="153" t="s">
        <v>265</v>
      </c>
      <c r="F1646" s="160">
        <v>136</v>
      </c>
      <c r="G1646" s="156" t="str">
        <f t="shared" si="54"/>
        <v>K</v>
      </c>
      <c r="H1646" s="160">
        <v>556</v>
      </c>
      <c r="I1646" s="153">
        <v>40</v>
      </c>
      <c r="J1646" s="153">
        <v>3</v>
      </c>
      <c r="K1646" s="153">
        <v>1</v>
      </c>
      <c r="L1646" s="153" t="s">
        <v>301</v>
      </c>
      <c r="M1646" s="153" t="str">
        <f t="shared" si="57"/>
        <v>X</v>
      </c>
      <c r="N1646" s="153" t="s">
        <v>5038</v>
      </c>
      <c r="O1646" s="153" t="s">
        <v>1108</v>
      </c>
      <c r="P1646" s="153">
        <v>0</v>
      </c>
      <c r="Q1646" s="153"/>
      <c r="R1646" s="51"/>
      <c r="S1646" s="51"/>
      <c r="T1646" s="51"/>
    </row>
    <row r="1647" spans="1:20" ht="31.5">
      <c r="A1647" s="63"/>
      <c r="B1647" s="72"/>
      <c r="C1647" s="61" t="s">
        <v>5015</v>
      </c>
      <c r="D1647" s="72" t="s">
        <v>5039</v>
      </c>
      <c r="E1647" s="63" t="s">
        <v>265</v>
      </c>
      <c r="F1647" s="73">
        <v>86</v>
      </c>
      <c r="G1647" s="64" t="str">
        <f t="shared" si="54"/>
        <v>K</v>
      </c>
      <c r="H1647" s="73">
        <v>313</v>
      </c>
      <c r="I1647" s="63">
        <v>16</v>
      </c>
      <c r="J1647" s="63">
        <v>0</v>
      </c>
      <c r="K1647" s="63">
        <v>2</v>
      </c>
      <c r="L1647" s="63" t="s">
        <v>318</v>
      </c>
      <c r="M1647" s="63" t="str">
        <f t="shared" si="57"/>
        <v>X</v>
      </c>
      <c r="N1647" s="63" t="s">
        <v>5017</v>
      </c>
      <c r="O1647" s="63" t="s">
        <v>5040</v>
      </c>
      <c r="P1647" s="63">
        <v>0</v>
      </c>
      <c r="Q1647" s="63"/>
      <c r="R1647" s="51"/>
      <c r="S1647" s="51"/>
      <c r="T1647" s="51"/>
    </row>
    <row r="1648" spans="1:20" ht="31.5">
      <c r="A1648" s="153"/>
      <c r="B1648" s="154"/>
      <c r="C1648" s="155" t="s">
        <v>5015</v>
      </c>
      <c r="D1648" s="154" t="s">
        <v>5041</v>
      </c>
      <c r="E1648" s="153" t="s">
        <v>265</v>
      </c>
      <c r="F1648" s="160">
        <v>98</v>
      </c>
      <c r="G1648" s="156" t="str">
        <f t="shared" si="54"/>
        <v>K</v>
      </c>
      <c r="H1648" s="160">
        <v>442</v>
      </c>
      <c r="I1648" s="153">
        <v>85</v>
      </c>
      <c r="J1648" s="153">
        <v>1</v>
      </c>
      <c r="K1648" s="153">
        <v>1</v>
      </c>
      <c r="L1648" s="153" t="s">
        <v>351</v>
      </c>
      <c r="M1648" s="153" t="str">
        <f t="shared" si="57"/>
        <v>X</v>
      </c>
      <c r="N1648" s="153" t="s">
        <v>5017</v>
      </c>
      <c r="O1648" s="153" t="s">
        <v>985</v>
      </c>
      <c r="P1648" s="153">
        <v>0</v>
      </c>
      <c r="Q1648" s="153"/>
      <c r="R1648" s="51"/>
      <c r="S1648" s="51"/>
      <c r="T1648" s="51"/>
    </row>
    <row r="1649" spans="1:20">
      <c r="A1649" s="63"/>
      <c r="B1649" s="72"/>
      <c r="C1649" s="61" t="s">
        <v>5015</v>
      </c>
      <c r="D1649" s="72" t="s">
        <v>5042</v>
      </c>
      <c r="E1649" s="63" t="s">
        <v>265</v>
      </c>
      <c r="F1649" s="73">
        <v>90</v>
      </c>
      <c r="G1649" s="64" t="str">
        <f t="shared" si="54"/>
        <v>K</v>
      </c>
      <c r="H1649" s="73">
        <v>308</v>
      </c>
      <c r="I1649" s="63">
        <v>9</v>
      </c>
      <c r="J1649" s="63">
        <v>1</v>
      </c>
      <c r="K1649" s="63">
        <v>2</v>
      </c>
      <c r="L1649" s="63" t="s">
        <v>311</v>
      </c>
      <c r="M1649" s="63" t="str">
        <f t="shared" si="57"/>
        <v>X</v>
      </c>
      <c r="N1649" s="63" t="s">
        <v>5043</v>
      </c>
      <c r="O1649" s="63" t="s">
        <v>1584</v>
      </c>
      <c r="P1649" s="63">
        <v>0</v>
      </c>
      <c r="Q1649" s="63"/>
      <c r="R1649" s="51"/>
      <c r="S1649" s="51"/>
      <c r="T1649" s="51"/>
    </row>
    <row r="1650" spans="1:20" ht="31.5">
      <c r="A1650" s="153"/>
      <c r="B1650" s="154"/>
      <c r="C1650" s="155" t="s">
        <v>5015</v>
      </c>
      <c r="D1650" s="154" t="s">
        <v>1770</v>
      </c>
      <c r="E1650" s="153" t="s">
        <v>265</v>
      </c>
      <c r="F1650" s="160">
        <v>100</v>
      </c>
      <c r="G1650" s="156" t="str">
        <f t="shared" si="54"/>
        <v>K</v>
      </c>
      <c r="H1650" s="160">
        <v>400</v>
      </c>
      <c r="I1650" s="153">
        <v>22</v>
      </c>
      <c r="J1650" s="153">
        <v>0</v>
      </c>
      <c r="K1650" s="153">
        <v>5</v>
      </c>
      <c r="L1650" s="153" t="s">
        <v>274</v>
      </c>
      <c r="M1650" s="153" t="str">
        <f t="shared" si="57"/>
        <v>X</v>
      </c>
      <c r="N1650" s="153" t="s">
        <v>5017</v>
      </c>
      <c r="O1650" s="153" t="s">
        <v>1017</v>
      </c>
      <c r="P1650" s="153">
        <v>0</v>
      </c>
      <c r="Q1650" s="153"/>
      <c r="R1650" s="51"/>
      <c r="S1650" s="51"/>
      <c r="T1650" s="51"/>
    </row>
    <row r="1651" spans="1:20" ht="47.25">
      <c r="A1651" s="63"/>
      <c r="B1651" s="72"/>
      <c r="C1651" s="61" t="s">
        <v>5015</v>
      </c>
      <c r="D1651" s="72" t="s">
        <v>5044</v>
      </c>
      <c r="E1651" s="63" t="s">
        <v>270</v>
      </c>
      <c r="F1651" s="73">
        <v>154</v>
      </c>
      <c r="G1651" s="64" t="str">
        <f t="shared" si="54"/>
        <v>Đ</v>
      </c>
      <c r="H1651" s="73">
        <v>586</v>
      </c>
      <c r="I1651" s="63">
        <v>11</v>
      </c>
      <c r="J1651" s="63">
        <v>0</v>
      </c>
      <c r="K1651" s="63">
        <v>0</v>
      </c>
      <c r="L1651" s="63" t="s">
        <v>290</v>
      </c>
      <c r="M1651" s="63" t="str">
        <f t="shared" si="57"/>
        <v>C</v>
      </c>
      <c r="N1651" s="63" t="s">
        <v>5045</v>
      </c>
      <c r="O1651" s="63" t="s">
        <v>2640</v>
      </c>
      <c r="P1651" s="63">
        <v>0</v>
      </c>
      <c r="Q1651" s="63" t="s">
        <v>5046</v>
      </c>
      <c r="R1651" s="51"/>
      <c r="S1651" s="51"/>
      <c r="T1651" s="51"/>
    </row>
    <row r="1652" spans="1:20">
      <c r="A1652" s="153"/>
      <c r="B1652" s="154"/>
      <c r="C1652" s="155" t="s">
        <v>5015</v>
      </c>
      <c r="D1652" s="154" t="s">
        <v>5047</v>
      </c>
      <c r="E1652" s="153" t="s">
        <v>270</v>
      </c>
      <c r="F1652" s="160">
        <v>158</v>
      </c>
      <c r="G1652" s="156" t="str">
        <f t="shared" si="54"/>
        <v>Đ</v>
      </c>
      <c r="H1652" s="160">
        <v>572</v>
      </c>
      <c r="I1652" s="153">
        <v>0</v>
      </c>
      <c r="J1652" s="153">
        <v>0</v>
      </c>
      <c r="K1652" s="153">
        <v>1</v>
      </c>
      <c r="L1652" s="153" t="s">
        <v>274</v>
      </c>
      <c r="M1652" s="153" t="str">
        <f t="shared" si="57"/>
        <v>X</v>
      </c>
      <c r="N1652" s="153" t="s">
        <v>5048</v>
      </c>
      <c r="O1652" s="153" t="s">
        <v>1571</v>
      </c>
      <c r="P1652" s="153">
        <v>0</v>
      </c>
      <c r="Q1652" s="153"/>
      <c r="R1652" s="51"/>
      <c r="S1652" s="51"/>
      <c r="T1652" s="51"/>
    </row>
    <row r="1653" spans="1:20" ht="31.5">
      <c r="A1653" s="63"/>
      <c r="B1653" s="72"/>
      <c r="C1653" s="61" t="s">
        <v>5015</v>
      </c>
      <c r="D1653" s="72" t="s">
        <v>5049</v>
      </c>
      <c r="E1653" s="63" t="s">
        <v>265</v>
      </c>
      <c r="F1653" s="73">
        <v>131</v>
      </c>
      <c r="G1653" s="64" t="str">
        <f t="shared" si="54"/>
        <v>K</v>
      </c>
      <c r="H1653" s="73">
        <v>504</v>
      </c>
      <c r="I1653" s="63">
        <v>0</v>
      </c>
      <c r="J1653" s="63">
        <v>0</v>
      </c>
      <c r="K1653" s="63">
        <v>0</v>
      </c>
      <c r="L1653" s="63" t="s">
        <v>4781</v>
      </c>
      <c r="M1653" s="63" t="str">
        <f t="shared" si="57"/>
        <v>X</v>
      </c>
      <c r="N1653" s="63" t="s">
        <v>5050</v>
      </c>
      <c r="O1653" s="63" t="s">
        <v>1580</v>
      </c>
      <c r="P1653" s="63">
        <v>0</v>
      </c>
      <c r="Q1653" s="63"/>
      <c r="R1653" s="51"/>
      <c r="S1653" s="51"/>
      <c r="T1653" s="51"/>
    </row>
    <row r="1654" spans="1:20">
      <c r="A1654" s="153"/>
      <c r="B1654" s="154"/>
      <c r="C1654" s="155" t="s">
        <v>5015</v>
      </c>
      <c r="D1654" s="154" t="s">
        <v>5051</v>
      </c>
      <c r="E1654" s="153" t="s">
        <v>265</v>
      </c>
      <c r="F1654" s="160">
        <v>84</v>
      </c>
      <c r="G1654" s="156" t="str">
        <f t="shared" si="54"/>
        <v>K</v>
      </c>
      <c r="H1654" s="160">
        <v>340</v>
      </c>
      <c r="I1654" s="153">
        <v>8</v>
      </c>
      <c r="J1654" s="153">
        <v>0</v>
      </c>
      <c r="K1654" s="153">
        <v>0</v>
      </c>
      <c r="L1654" s="153" t="s">
        <v>318</v>
      </c>
      <c r="M1654" s="153" t="str">
        <f t="shared" si="57"/>
        <v>X</v>
      </c>
      <c r="N1654" s="153">
        <v>0</v>
      </c>
      <c r="O1654" s="153" t="s">
        <v>1580</v>
      </c>
      <c r="P1654" s="153">
        <v>0</v>
      </c>
      <c r="Q1654" s="153"/>
      <c r="R1654" s="51"/>
      <c r="S1654" s="51"/>
      <c r="T1654" s="51"/>
    </row>
    <row r="1655" spans="1:20" ht="31.5">
      <c r="A1655" s="63"/>
      <c r="B1655" s="72"/>
      <c r="C1655" s="61" t="s">
        <v>5015</v>
      </c>
      <c r="D1655" s="72" t="s">
        <v>5052</v>
      </c>
      <c r="E1655" s="63" t="s">
        <v>270</v>
      </c>
      <c r="F1655" s="73">
        <v>156</v>
      </c>
      <c r="G1655" s="64" t="str">
        <f t="shared" si="54"/>
        <v>Đ</v>
      </c>
      <c r="H1655" s="73">
        <v>555</v>
      </c>
      <c r="I1655" s="63">
        <v>4</v>
      </c>
      <c r="J1655" s="63">
        <v>0</v>
      </c>
      <c r="K1655" s="63">
        <v>2</v>
      </c>
      <c r="L1655" s="63" t="s">
        <v>2983</v>
      </c>
      <c r="M1655" s="63" t="str">
        <f t="shared" si="57"/>
        <v>X</v>
      </c>
      <c r="N1655" s="63" t="s">
        <v>5053</v>
      </c>
      <c r="O1655" s="63" t="s">
        <v>1320</v>
      </c>
      <c r="P1655" s="63">
        <v>0</v>
      </c>
      <c r="Q1655" s="63"/>
      <c r="R1655" s="51"/>
      <c r="S1655" s="51"/>
      <c r="T1655" s="51"/>
    </row>
    <row r="1656" spans="1:20" ht="31.5">
      <c r="A1656" s="153"/>
      <c r="B1656" s="154"/>
      <c r="C1656" s="155" t="s">
        <v>5015</v>
      </c>
      <c r="D1656" s="154" t="s">
        <v>5054</v>
      </c>
      <c r="E1656" s="153" t="s">
        <v>265</v>
      </c>
      <c r="F1656" s="160">
        <v>121</v>
      </c>
      <c r="G1656" s="156" t="str">
        <f t="shared" si="54"/>
        <v>K</v>
      </c>
      <c r="H1656" s="160">
        <v>511</v>
      </c>
      <c r="I1656" s="153">
        <v>0</v>
      </c>
      <c r="J1656" s="153">
        <v>0</v>
      </c>
      <c r="K1656" s="153">
        <v>2</v>
      </c>
      <c r="L1656" s="153" t="s">
        <v>301</v>
      </c>
      <c r="M1656" s="153" t="str">
        <f t="shared" si="57"/>
        <v>X</v>
      </c>
      <c r="N1656" s="153" t="s">
        <v>5017</v>
      </c>
      <c r="O1656" s="153" t="s">
        <v>985</v>
      </c>
      <c r="P1656" s="153">
        <v>0</v>
      </c>
      <c r="Q1656" s="153"/>
      <c r="R1656" s="51"/>
      <c r="S1656" s="51"/>
      <c r="T1656" s="51"/>
    </row>
    <row r="1657" spans="1:20" ht="31.5">
      <c r="A1657" s="63"/>
      <c r="B1657" s="72"/>
      <c r="C1657" s="61" t="s">
        <v>5015</v>
      </c>
      <c r="D1657" s="72" t="s">
        <v>3656</v>
      </c>
      <c r="E1657" s="63" t="s">
        <v>265</v>
      </c>
      <c r="F1657" s="73">
        <v>92</v>
      </c>
      <c r="G1657" s="64" t="str">
        <f t="shared" si="54"/>
        <v>K</v>
      </c>
      <c r="H1657" s="73">
        <v>327</v>
      </c>
      <c r="I1657" s="63">
        <v>0</v>
      </c>
      <c r="J1657" s="63">
        <v>0</v>
      </c>
      <c r="K1657" s="63">
        <v>2</v>
      </c>
      <c r="L1657" s="63" t="s">
        <v>434</v>
      </c>
      <c r="M1657" s="63" t="str">
        <f t="shared" si="57"/>
        <v>X</v>
      </c>
      <c r="N1657" s="63" t="s">
        <v>5017</v>
      </c>
      <c r="O1657" s="63" t="s">
        <v>1320</v>
      </c>
      <c r="P1657" s="63">
        <v>0</v>
      </c>
      <c r="Q1657" s="63"/>
      <c r="R1657" s="51"/>
      <c r="S1657" s="51"/>
      <c r="T1657" s="51"/>
    </row>
    <row r="1658" spans="1:20" ht="31.5">
      <c r="A1658" s="153"/>
      <c r="B1658" s="154"/>
      <c r="C1658" s="155" t="s">
        <v>5015</v>
      </c>
      <c r="D1658" s="154" t="s">
        <v>5055</v>
      </c>
      <c r="E1658" s="153" t="s">
        <v>270</v>
      </c>
      <c r="F1658" s="160">
        <v>166</v>
      </c>
      <c r="G1658" s="156" t="str">
        <f t="shared" si="54"/>
        <v>Đ</v>
      </c>
      <c r="H1658" s="160">
        <v>618</v>
      </c>
      <c r="I1658" s="153">
        <v>5</v>
      </c>
      <c r="J1658" s="153">
        <v>1</v>
      </c>
      <c r="K1658" s="153">
        <v>1</v>
      </c>
      <c r="L1658" s="153" t="s">
        <v>351</v>
      </c>
      <c r="M1658" s="153" t="str">
        <f t="shared" si="57"/>
        <v>X</v>
      </c>
      <c r="N1658" s="153" t="s">
        <v>5017</v>
      </c>
      <c r="O1658" s="153" t="s">
        <v>1151</v>
      </c>
      <c r="P1658" s="153">
        <v>0</v>
      </c>
      <c r="Q1658" s="153"/>
      <c r="R1658" s="51"/>
      <c r="S1658" s="51"/>
      <c r="T1658" s="51"/>
    </row>
    <row r="1659" spans="1:20" ht="31.5">
      <c r="A1659" s="63"/>
      <c r="B1659" s="72"/>
      <c r="C1659" s="61" t="s">
        <v>5015</v>
      </c>
      <c r="D1659" s="72" t="s">
        <v>5056</v>
      </c>
      <c r="E1659" s="63" t="s">
        <v>265</v>
      </c>
      <c r="F1659" s="73">
        <v>114</v>
      </c>
      <c r="G1659" s="64" t="str">
        <f t="shared" si="54"/>
        <v>K</v>
      </c>
      <c r="H1659" s="73">
        <v>454</v>
      </c>
      <c r="I1659" s="63">
        <v>8</v>
      </c>
      <c r="J1659" s="63">
        <v>1</v>
      </c>
      <c r="K1659" s="63">
        <v>1</v>
      </c>
      <c r="L1659" s="63" t="s">
        <v>266</v>
      </c>
      <c r="M1659" s="63" t="str">
        <f t="shared" si="57"/>
        <v>X</v>
      </c>
      <c r="N1659" s="63" t="s">
        <v>5057</v>
      </c>
      <c r="O1659" s="63" t="s">
        <v>1108</v>
      </c>
      <c r="P1659" s="63">
        <v>0</v>
      </c>
      <c r="Q1659" s="63"/>
      <c r="R1659" s="51"/>
      <c r="S1659" s="51"/>
      <c r="T1659" s="51"/>
    </row>
    <row r="1660" spans="1:20" ht="31.5">
      <c r="A1660" s="153"/>
      <c r="B1660" s="154"/>
      <c r="C1660" s="155" t="s">
        <v>5015</v>
      </c>
      <c r="D1660" s="154" t="s">
        <v>5058</v>
      </c>
      <c r="E1660" s="153" t="s">
        <v>270</v>
      </c>
      <c r="F1660" s="160">
        <v>228</v>
      </c>
      <c r="G1660" s="156" t="str">
        <f t="shared" si="54"/>
        <v>Đ</v>
      </c>
      <c r="H1660" s="160">
        <v>959</v>
      </c>
      <c r="I1660" s="153">
        <v>0</v>
      </c>
      <c r="J1660" s="153">
        <v>0</v>
      </c>
      <c r="K1660" s="153">
        <v>0</v>
      </c>
      <c r="L1660" s="153" t="s">
        <v>2946</v>
      </c>
      <c r="M1660" s="153" t="str">
        <f t="shared" si="57"/>
        <v>X</v>
      </c>
      <c r="N1660" s="153" t="s">
        <v>5017</v>
      </c>
      <c r="O1660" s="153" t="s">
        <v>1108</v>
      </c>
      <c r="P1660" s="153">
        <v>0</v>
      </c>
      <c r="Q1660" s="153"/>
      <c r="R1660" s="51"/>
      <c r="S1660" s="51"/>
      <c r="T1660" s="51"/>
    </row>
    <row r="1661" spans="1:20">
      <c r="A1661" s="63"/>
      <c r="B1661" s="72"/>
      <c r="C1661" s="61" t="s">
        <v>5015</v>
      </c>
      <c r="D1661" s="72" t="s">
        <v>5059</v>
      </c>
      <c r="E1661" s="63" t="s">
        <v>270</v>
      </c>
      <c r="F1661" s="73">
        <v>199</v>
      </c>
      <c r="G1661" s="64" t="str">
        <f t="shared" si="54"/>
        <v>Đ</v>
      </c>
      <c r="H1661" s="73">
        <v>744</v>
      </c>
      <c r="I1661" s="63">
        <v>4</v>
      </c>
      <c r="J1661" s="63">
        <v>0</v>
      </c>
      <c r="K1661" s="63">
        <v>0</v>
      </c>
      <c r="L1661" s="63" t="s">
        <v>311</v>
      </c>
      <c r="M1661" s="63" t="str">
        <f t="shared" si="57"/>
        <v>X</v>
      </c>
      <c r="N1661" s="63" t="s">
        <v>5029</v>
      </c>
      <c r="O1661" s="63" t="s">
        <v>1108</v>
      </c>
      <c r="P1661" s="63">
        <v>0</v>
      </c>
      <c r="Q1661" s="63"/>
      <c r="R1661" s="51"/>
      <c r="S1661" s="51"/>
      <c r="T1661" s="51"/>
    </row>
    <row r="1662" spans="1:20">
      <c r="A1662" s="153"/>
      <c r="B1662" s="154"/>
      <c r="C1662" s="155" t="s">
        <v>5015</v>
      </c>
      <c r="D1662" s="154" t="s">
        <v>3133</v>
      </c>
      <c r="E1662" s="153" t="s">
        <v>300</v>
      </c>
      <c r="F1662" s="160">
        <v>56</v>
      </c>
      <c r="G1662" s="156" t="str">
        <f t="shared" si="54"/>
        <v>K</v>
      </c>
      <c r="H1662" s="160">
        <v>232</v>
      </c>
      <c r="I1662" s="153">
        <v>15</v>
      </c>
      <c r="J1662" s="153">
        <v>1</v>
      </c>
      <c r="K1662" s="153">
        <v>0</v>
      </c>
      <c r="L1662" s="153" t="s">
        <v>351</v>
      </c>
      <c r="M1662" s="153" t="str">
        <f t="shared" si="57"/>
        <v>X</v>
      </c>
      <c r="N1662" s="153" t="s">
        <v>5029</v>
      </c>
      <c r="O1662" s="153" t="s">
        <v>689</v>
      </c>
      <c r="P1662" s="153">
        <v>0</v>
      </c>
      <c r="Q1662" s="153"/>
      <c r="R1662" s="51"/>
      <c r="S1662" s="51"/>
      <c r="T1662" s="51"/>
    </row>
    <row r="1663" spans="1:20" ht="31.5">
      <c r="A1663" s="63"/>
      <c r="B1663" s="72"/>
      <c r="C1663" s="61" t="s">
        <v>5015</v>
      </c>
      <c r="D1663" s="72" t="s">
        <v>5060</v>
      </c>
      <c r="E1663" s="63" t="s">
        <v>270</v>
      </c>
      <c r="F1663" s="73">
        <v>239</v>
      </c>
      <c r="G1663" s="64" t="str">
        <f t="shared" si="54"/>
        <v>Đ</v>
      </c>
      <c r="H1663" s="73">
        <v>847</v>
      </c>
      <c r="I1663" s="63">
        <v>40</v>
      </c>
      <c r="J1663" s="63">
        <v>0</v>
      </c>
      <c r="K1663" s="63">
        <v>1</v>
      </c>
      <c r="L1663" s="63" t="s">
        <v>301</v>
      </c>
      <c r="M1663" s="63" t="str">
        <f t="shared" si="57"/>
        <v>X</v>
      </c>
      <c r="N1663" s="63" t="s">
        <v>5061</v>
      </c>
      <c r="O1663" s="63" t="s">
        <v>1011</v>
      </c>
      <c r="P1663" s="63">
        <v>0</v>
      </c>
      <c r="Q1663" s="63"/>
      <c r="R1663" s="51"/>
      <c r="S1663" s="51"/>
      <c r="T1663" s="51"/>
    </row>
    <row r="1664" spans="1:20" ht="31.5">
      <c r="A1664" s="153"/>
      <c r="B1664" s="154"/>
      <c r="C1664" s="155" t="s">
        <v>5015</v>
      </c>
      <c r="D1664" s="154" t="s">
        <v>5062</v>
      </c>
      <c r="E1664" s="153" t="s">
        <v>270</v>
      </c>
      <c r="F1664" s="160">
        <v>207</v>
      </c>
      <c r="G1664" s="156" t="str">
        <f t="shared" si="54"/>
        <v>Đ</v>
      </c>
      <c r="H1664" s="160">
        <v>803</v>
      </c>
      <c r="I1664" s="153">
        <v>41</v>
      </c>
      <c r="J1664" s="153">
        <v>3</v>
      </c>
      <c r="K1664" s="153">
        <v>1</v>
      </c>
      <c r="L1664" s="153" t="s">
        <v>266</v>
      </c>
      <c r="M1664" s="153" t="str">
        <f t="shared" si="57"/>
        <v>X</v>
      </c>
      <c r="N1664" s="153" t="s">
        <v>5063</v>
      </c>
      <c r="O1664" s="153" t="s">
        <v>1017</v>
      </c>
      <c r="P1664" s="153">
        <v>0</v>
      </c>
      <c r="Q1664" s="153"/>
      <c r="R1664" s="51"/>
      <c r="S1664" s="51"/>
      <c r="T1664" s="51"/>
    </row>
    <row r="1665" spans="1:20" ht="31.5">
      <c r="A1665" s="63"/>
      <c r="B1665" s="72"/>
      <c r="C1665" s="61" t="s">
        <v>5015</v>
      </c>
      <c r="D1665" s="72" t="s">
        <v>5064</v>
      </c>
      <c r="E1665" s="63" t="s">
        <v>270</v>
      </c>
      <c r="F1665" s="73">
        <v>280</v>
      </c>
      <c r="G1665" s="64" t="str">
        <f t="shared" si="54"/>
        <v>Đ</v>
      </c>
      <c r="H1665" s="73">
        <v>1069</v>
      </c>
      <c r="I1665" s="63">
        <v>41</v>
      </c>
      <c r="J1665" s="63">
        <v>1</v>
      </c>
      <c r="K1665" s="63">
        <v>0</v>
      </c>
      <c r="L1665" s="63" t="s">
        <v>2946</v>
      </c>
      <c r="M1665" s="63" t="str">
        <f t="shared" si="57"/>
        <v>X</v>
      </c>
      <c r="N1665" s="63" t="s">
        <v>5017</v>
      </c>
      <c r="O1665" s="63" t="s">
        <v>5065</v>
      </c>
      <c r="P1665" s="63">
        <v>0</v>
      </c>
      <c r="Q1665" s="63"/>
      <c r="R1665" s="51"/>
      <c r="S1665" s="51"/>
      <c r="T1665" s="51"/>
    </row>
    <row r="1666" spans="1:20" ht="31.5">
      <c r="A1666" s="153"/>
      <c r="B1666" s="154"/>
      <c r="C1666" s="155" t="s">
        <v>5015</v>
      </c>
      <c r="D1666" s="154" t="s">
        <v>5066</v>
      </c>
      <c r="E1666" s="153" t="s">
        <v>270</v>
      </c>
      <c r="F1666" s="160">
        <v>254</v>
      </c>
      <c r="G1666" s="156" t="str">
        <f t="shared" si="54"/>
        <v>Đ</v>
      </c>
      <c r="H1666" s="160">
        <v>996</v>
      </c>
      <c r="I1666" s="153">
        <v>56</v>
      </c>
      <c r="J1666" s="153">
        <v>1</v>
      </c>
      <c r="K1666" s="153">
        <v>0</v>
      </c>
      <c r="L1666" s="153" t="s">
        <v>768</v>
      </c>
      <c r="M1666" s="153" t="str">
        <f t="shared" si="57"/>
        <v>X</v>
      </c>
      <c r="N1666" s="153" t="s">
        <v>5067</v>
      </c>
      <c r="O1666" s="153" t="s">
        <v>1135</v>
      </c>
      <c r="P1666" s="153">
        <v>0</v>
      </c>
      <c r="Q1666" s="153"/>
      <c r="R1666" s="51"/>
      <c r="S1666" s="51"/>
      <c r="T1666" s="51"/>
    </row>
    <row r="1667" spans="1:20" ht="47.25">
      <c r="A1667" s="63"/>
      <c r="B1667" s="72"/>
      <c r="C1667" s="61" t="s">
        <v>5015</v>
      </c>
      <c r="D1667" s="72" t="s">
        <v>5068</v>
      </c>
      <c r="E1667" s="63" t="s">
        <v>270</v>
      </c>
      <c r="F1667" s="73">
        <v>174</v>
      </c>
      <c r="G1667" s="64" t="str">
        <f t="shared" si="54"/>
        <v>Đ</v>
      </c>
      <c r="H1667" s="73">
        <v>676</v>
      </c>
      <c r="I1667" s="63">
        <v>86</v>
      </c>
      <c r="J1667" s="63">
        <v>1</v>
      </c>
      <c r="K1667" s="63">
        <v>0</v>
      </c>
      <c r="L1667" s="63" t="s">
        <v>766</v>
      </c>
      <c r="M1667" s="63" t="str">
        <f t="shared" si="57"/>
        <v>X</v>
      </c>
      <c r="N1667" s="63" t="s">
        <v>5069</v>
      </c>
      <c r="O1667" s="63" t="s">
        <v>2667</v>
      </c>
      <c r="P1667" s="63">
        <v>0</v>
      </c>
      <c r="Q1667" s="63"/>
      <c r="R1667" s="51"/>
      <c r="S1667" s="51"/>
      <c r="T1667" s="51"/>
    </row>
    <row r="1668" spans="1:20" ht="31.5">
      <c r="A1668" s="153"/>
      <c r="B1668" s="154"/>
      <c r="C1668" s="155" t="s">
        <v>5015</v>
      </c>
      <c r="D1668" s="154" t="s">
        <v>5070</v>
      </c>
      <c r="E1668" s="153" t="s">
        <v>265</v>
      </c>
      <c r="F1668" s="160">
        <v>106</v>
      </c>
      <c r="G1668" s="156" t="str">
        <f t="shared" si="54"/>
        <v>K</v>
      </c>
      <c r="H1668" s="160">
        <v>428</v>
      </c>
      <c r="I1668" s="153">
        <v>5</v>
      </c>
      <c r="J1668" s="153">
        <v>0</v>
      </c>
      <c r="K1668" s="153">
        <v>0</v>
      </c>
      <c r="L1668" s="153" t="s">
        <v>351</v>
      </c>
      <c r="M1668" s="153" t="str">
        <f t="shared" si="57"/>
        <v>X</v>
      </c>
      <c r="N1668" s="153" t="s">
        <v>5017</v>
      </c>
      <c r="O1668" s="153" t="s">
        <v>1369</v>
      </c>
      <c r="P1668" s="153">
        <v>0</v>
      </c>
      <c r="Q1668" s="153"/>
      <c r="R1668" s="51"/>
      <c r="S1668" s="51"/>
      <c r="T1668" s="51"/>
    </row>
    <row r="1669" spans="1:20" ht="47.25">
      <c r="A1669" s="63"/>
      <c r="B1669" s="72"/>
      <c r="C1669" s="61" t="s">
        <v>5015</v>
      </c>
      <c r="D1669" s="72" t="s">
        <v>5071</v>
      </c>
      <c r="E1669" s="63" t="s">
        <v>270</v>
      </c>
      <c r="F1669" s="73">
        <v>254</v>
      </c>
      <c r="G1669" s="64" t="str">
        <f t="shared" si="54"/>
        <v>Đ</v>
      </c>
      <c r="H1669" s="73">
        <v>872</v>
      </c>
      <c r="I1669" s="63">
        <v>17</v>
      </c>
      <c r="J1669" s="63">
        <v>0</v>
      </c>
      <c r="K1669" s="63">
        <v>1</v>
      </c>
      <c r="L1669" s="63" t="s">
        <v>543</v>
      </c>
      <c r="M1669" s="63" t="str">
        <f t="shared" si="57"/>
        <v>X</v>
      </c>
      <c r="N1669" s="63" t="s">
        <v>5072</v>
      </c>
      <c r="O1669" s="63" t="s">
        <v>1011</v>
      </c>
      <c r="P1669" s="63">
        <v>0</v>
      </c>
      <c r="Q1669" s="63"/>
      <c r="R1669" s="51"/>
      <c r="S1669" s="51"/>
      <c r="T1669" s="51"/>
    </row>
    <row r="1670" spans="1:20">
      <c r="A1670" s="153"/>
      <c r="B1670" s="154"/>
      <c r="C1670" s="155" t="s">
        <v>5015</v>
      </c>
      <c r="D1670" s="154" t="s">
        <v>5073</v>
      </c>
      <c r="E1670" s="153" t="s">
        <v>265</v>
      </c>
      <c r="F1670" s="160">
        <v>93</v>
      </c>
      <c r="G1670" s="156" t="str">
        <f t="shared" si="54"/>
        <v>K</v>
      </c>
      <c r="H1670" s="160">
        <v>350</v>
      </c>
      <c r="I1670" s="153">
        <v>0</v>
      </c>
      <c r="J1670" s="153">
        <v>2</v>
      </c>
      <c r="K1670" s="153">
        <v>0</v>
      </c>
      <c r="L1670" s="153" t="s">
        <v>274</v>
      </c>
      <c r="M1670" s="153" t="str">
        <f t="shared" si="57"/>
        <v>X</v>
      </c>
      <c r="N1670" s="153" t="s">
        <v>5074</v>
      </c>
      <c r="O1670" s="153" t="s">
        <v>1011</v>
      </c>
      <c r="P1670" s="153">
        <v>0</v>
      </c>
      <c r="Q1670" s="153"/>
      <c r="R1670" s="51"/>
      <c r="S1670" s="51"/>
      <c r="T1670" s="51"/>
    </row>
    <row r="1671" spans="1:20" ht="47.25">
      <c r="A1671" s="63"/>
      <c r="B1671" s="72"/>
      <c r="C1671" s="61" t="s">
        <v>5015</v>
      </c>
      <c r="D1671" s="72" t="s">
        <v>5075</v>
      </c>
      <c r="E1671" s="63" t="s">
        <v>270</v>
      </c>
      <c r="F1671" s="73">
        <v>222</v>
      </c>
      <c r="G1671" s="64" t="str">
        <f t="shared" si="54"/>
        <v>Đ</v>
      </c>
      <c r="H1671" s="73">
        <v>843</v>
      </c>
      <c r="I1671" s="63">
        <v>98</v>
      </c>
      <c r="J1671" s="63">
        <v>3</v>
      </c>
      <c r="K1671" s="63">
        <v>1</v>
      </c>
      <c r="L1671" s="63" t="s">
        <v>351</v>
      </c>
      <c r="M1671" s="63" t="str">
        <f t="shared" si="57"/>
        <v>X</v>
      </c>
      <c r="N1671" s="63" t="s">
        <v>5076</v>
      </c>
      <c r="O1671" s="63" t="s">
        <v>1011</v>
      </c>
      <c r="P1671" s="63">
        <v>0</v>
      </c>
      <c r="Q1671" s="63"/>
      <c r="R1671" s="51"/>
      <c r="S1671" s="51"/>
      <c r="T1671" s="51"/>
    </row>
    <row r="1672" spans="1:20" ht="31.5">
      <c r="A1672" s="153"/>
      <c r="B1672" s="154"/>
      <c r="C1672" s="155" t="s">
        <v>5015</v>
      </c>
      <c r="D1672" s="154" t="s">
        <v>5077</v>
      </c>
      <c r="E1672" s="153" t="s">
        <v>270</v>
      </c>
      <c r="F1672" s="160">
        <v>196</v>
      </c>
      <c r="G1672" s="156" t="str">
        <f t="shared" si="54"/>
        <v>Đ</v>
      </c>
      <c r="H1672" s="160">
        <v>666</v>
      </c>
      <c r="I1672" s="153">
        <v>0</v>
      </c>
      <c r="J1672" s="153">
        <v>1</v>
      </c>
      <c r="K1672" s="153">
        <v>4</v>
      </c>
      <c r="L1672" s="153" t="s">
        <v>2521</v>
      </c>
      <c r="M1672" s="153" t="str">
        <f t="shared" si="57"/>
        <v>X</v>
      </c>
      <c r="N1672" s="153" t="s">
        <v>5017</v>
      </c>
      <c r="O1672" s="153" t="s">
        <v>1017</v>
      </c>
      <c r="P1672" s="153">
        <v>0</v>
      </c>
      <c r="Q1672" s="153"/>
      <c r="R1672" s="51"/>
      <c r="S1672" s="51"/>
      <c r="T1672" s="51"/>
    </row>
    <row r="1673" spans="1:20">
      <c r="A1673" s="63"/>
      <c r="B1673" s="72"/>
      <c r="C1673" s="61" t="s">
        <v>5015</v>
      </c>
      <c r="D1673" s="72" t="s">
        <v>5078</v>
      </c>
      <c r="E1673" s="63" t="s">
        <v>265</v>
      </c>
      <c r="F1673" s="73">
        <v>119</v>
      </c>
      <c r="G1673" s="64" t="str">
        <f t="shared" si="54"/>
        <v>K</v>
      </c>
      <c r="H1673" s="73">
        <v>406</v>
      </c>
      <c r="I1673" s="63">
        <v>30</v>
      </c>
      <c r="J1673" s="63">
        <v>1</v>
      </c>
      <c r="K1673" s="63">
        <v>1</v>
      </c>
      <c r="L1673" s="63" t="s">
        <v>301</v>
      </c>
      <c r="M1673" s="63" t="str">
        <f t="shared" si="57"/>
        <v>X</v>
      </c>
      <c r="N1673" s="63" t="s">
        <v>5079</v>
      </c>
      <c r="O1673" s="63" t="s">
        <v>1151</v>
      </c>
      <c r="P1673" s="63">
        <v>0</v>
      </c>
      <c r="Q1673" s="63"/>
      <c r="R1673" s="51"/>
      <c r="S1673" s="51"/>
      <c r="T1673" s="51"/>
    </row>
    <row r="1674" spans="1:20" ht="31.5">
      <c r="A1674" s="153"/>
      <c r="B1674" s="154"/>
      <c r="C1674" s="155" t="s">
        <v>5015</v>
      </c>
      <c r="D1674" s="154" t="s">
        <v>5080</v>
      </c>
      <c r="E1674" s="153" t="s">
        <v>270</v>
      </c>
      <c r="F1674" s="160">
        <v>261</v>
      </c>
      <c r="G1674" s="156" t="str">
        <f t="shared" si="54"/>
        <v>Đ</v>
      </c>
      <c r="H1674" s="160">
        <v>1018</v>
      </c>
      <c r="I1674" s="153">
        <v>0</v>
      </c>
      <c r="J1674" s="153">
        <v>3</v>
      </c>
      <c r="K1674" s="153">
        <v>0</v>
      </c>
      <c r="L1674" s="153" t="s">
        <v>434</v>
      </c>
      <c r="M1674" s="153" t="str">
        <f t="shared" si="57"/>
        <v>X</v>
      </c>
      <c r="N1674" s="153" t="s">
        <v>5017</v>
      </c>
      <c r="O1674" s="153" t="s">
        <v>5081</v>
      </c>
      <c r="P1674" s="153">
        <v>0</v>
      </c>
      <c r="Q1674" s="153"/>
      <c r="R1674" s="51"/>
      <c r="S1674" s="51"/>
      <c r="T1674" s="51"/>
    </row>
    <row r="1675" spans="1:20" ht="47.25">
      <c r="A1675" s="59">
        <f t="shared" ref="A1675:A1684" si="62">IF(LEN(B1675)=0,"",SUBTOTAL(3,$B$3:B1675))</f>
        <v>53</v>
      </c>
      <c r="B1675" s="60" t="s">
        <v>5082</v>
      </c>
      <c r="C1675" s="61" t="s">
        <v>5082</v>
      </c>
      <c r="D1675" s="72" t="s">
        <v>5083</v>
      </c>
      <c r="E1675" s="63" t="s">
        <v>300</v>
      </c>
      <c r="F1675" s="73">
        <v>75</v>
      </c>
      <c r="G1675" s="64" t="str">
        <f t="shared" si="54"/>
        <v>K</v>
      </c>
      <c r="H1675" s="73">
        <v>361</v>
      </c>
      <c r="I1675" s="63">
        <v>75</v>
      </c>
      <c r="J1675" s="63">
        <v>12</v>
      </c>
      <c r="K1675" s="63">
        <v>8</v>
      </c>
      <c r="L1675" s="63" t="s">
        <v>301</v>
      </c>
      <c r="M1675" s="63" t="str">
        <f t="shared" si="57"/>
        <v>X</v>
      </c>
      <c r="N1675" s="63" t="s">
        <v>5084</v>
      </c>
      <c r="O1675" s="63" t="s">
        <v>4088</v>
      </c>
      <c r="P1675" s="63" t="s">
        <v>1663</v>
      </c>
      <c r="Q1675" s="63"/>
      <c r="R1675" s="51"/>
      <c r="S1675" s="51"/>
      <c r="T1675" s="51"/>
    </row>
    <row r="1676" spans="1:20" ht="47.25">
      <c r="A1676" s="153" t="str">
        <f t="shared" si="62"/>
        <v/>
      </c>
      <c r="B1676" s="154"/>
      <c r="C1676" s="155" t="s">
        <v>5082</v>
      </c>
      <c r="D1676" s="154" t="s">
        <v>5085</v>
      </c>
      <c r="E1676" s="153" t="s">
        <v>300</v>
      </c>
      <c r="F1676" s="160">
        <v>96</v>
      </c>
      <c r="G1676" s="156" t="str">
        <f t="shared" si="54"/>
        <v>K</v>
      </c>
      <c r="H1676" s="160">
        <v>388</v>
      </c>
      <c r="I1676" s="153">
        <v>96</v>
      </c>
      <c r="J1676" s="153">
        <v>24</v>
      </c>
      <c r="K1676" s="153">
        <v>15</v>
      </c>
      <c r="L1676" s="153" t="s">
        <v>274</v>
      </c>
      <c r="M1676" s="153" t="str">
        <f t="shared" si="57"/>
        <v>X</v>
      </c>
      <c r="N1676" s="153" t="s">
        <v>5086</v>
      </c>
      <c r="O1676" s="153" t="s">
        <v>5087</v>
      </c>
      <c r="P1676" s="153">
        <v>0</v>
      </c>
      <c r="Q1676" s="153"/>
      <c r="R1676" s="51"/>
      <c r="S1676" s="51"/>
      <c r="T1676" s="51"/>
    </row>
    <row r="1677" spans="1:20" ht="47.25">
      <c r="A1677" s="63" t="str">
        <f t="shared" si="62"/>
        <v/>
      </c>
      <c r="B1677" s="72"/>
      <c r="C1677" s="61" t="s">
        <v>5082</v>
      </c>
      <c r="D1677" s="72" t="s">
        <v>5088</v>
      </c>
      <c r="E1677" s="63" t="s">
        <v>300</v>
      </c>
      <c r="F1677" s="73">
        <v>41</v>
      </c>
      <c r="G1677" s="64" t="str">
        <f t="shared" si="54"/>
        <v>K</v>
      </c>
      <c r="H1677" s="73">
        <v>177</v>
      </c>
      <c r="I1677" s="63">
        <v>41</v>
      </c>
      <c r="J1677" s="63">
        <v>13</v>
      </c>
      <c r="K1677" s="63">
        <v>2</v>
      </c>
      <c r="L1677" s="63" t="s">
        <v>301</v>
      </c>
      <c r="M1677" s="63" t="str">
        <f t="shared" si="57"/>
        <v>X</v>
      </c>
      <c r="N1677" s="63" t="s">
        <v>5089</v>
      </c>
      <c r="O1677" s="63" t="s">
        <v>3217</v>
      </c>
      <c r="P1677" s="63" t="s">
        <v>1663</v>
      </c>
      <c r="Q1677" s="63"/>
      <c r="R1677" s="51"/>
      <c r="S1677" s="51"/>
      <c r="T1677" s="51"/>
    </row>
    <row r="1678" spans="1:20" ht="47.25">
      <c r="A1678" s="153" t="str">
        <f t="shared" si="62"/>
        <v/>
      </c>
      <c r="B1678" s="154"/>
      <c r="C1678" s="155" t="s">
        <v>5082</v>
      </c>
      <c r="D1678" s="154" t="s">
        <v>5090</v>
      </c>
      <c r="E1678" s="153" t="s">
        <v>300</v>
      </c>
      <c r="F1678" s="160">
        <v>93</v>
      </c>
      <c r="G1678" s="156" t="str">
        <f t="shared" si="54"/>
        <v>K</v>
      </c>
      <c r="H1678" s="160">
        <v>375</v>
      </c>
      <c r="I1678" s="153">
        <v>93</v>
      </c>
      <c r="J1678" s="153">
        <v>26</v>
      </c>
      <c r="K1678" s="153">
        <v>9</v>
      </c>
      <c r="L1678" s="153" t="s">
        <v>274</v>
      </c>
      <c r="M1678" s="153" t="str">
        <f t="shared" si="57"/>
        <v>X</v>
      </c>
      <c r="N1678" s="153" t="s">
        <v>5091</v>
      </c>
      <c r="O1678" s="153" t="s">
        <v>5087</v>
      </c>
      <c r="P1678" s="153" t="s">
        <v>1663</v>
      </c>
      <c r="Q1678" s="153"/>
      <c r="R1678" s="51"/>
      <c r="S1678" s="51"/>
      <c r="T1678" s="51"/>
    </row>
    <row r="1679" spans="1:20" ht="47.25">
      <c r="A1679" s="63" t="str">
        <f t="shared" si="62"/>
        <v/>
      </c>
      <c r="B1679" s="72"/>
      <c r="C1679" s="61" t="s">
        <v>5082</v>
      </c>
      <c r="D1679" s="72" t="s">
        <v>5092</v>
      </c>
      <c r="E1679" s="63" t="s">
        <v>300</v>
      </c>
      <c r="F1679" s="73">
        <v>92</v>
      </c>
      <c r="G1679" s="64" t="str">
        <f t="shared" si="54"/>
        <v>K</v>
      </c>
      <c r="H1679" s="73">
        <v>384</v>
      </c>
      <c r="I1679" s="63">
        <v>92</v>
      </c>
      <c r="J1679" s="63">
        <v>39</v>
      </c>
      <c r="K1679" s="63">
        <v>13</v>
      </c>
      <c r="L1679" s="63" t="s">
        <v>290</v>
      </c>
      <c r="M1679" s="63" t="str">
        <f t="shared" si="57"/>
        <v>C</v>
      </c>
      <c r="N1679" s="63" t="s">
        <v>5093</v>
      </c>
      <c r="O1679" s="63" t="s">
        <v>5094</v>
      </c>
      <c r="P1679" s="63" t="s">
        <v>1663</v>
      </c>
      <c r="Q1679" s="63"/>
      <c r="R1679" s="51"/>
      <c r="S1679" s="51"/>
      <c r="T1679" s="51"/>
    </row>
    <row r="1680" spans="1:20" ht="31.5">
      <c r="A1680" s="153" t="str">
        <f t="shared" si="62"/>
        <v/>
      </c>
      <c r="B1680" s="154"/>
      <c r="C1680" s="155" t="s">
        <v>5082</v>
      </c>
      <c r="D1680" s="154" t="s">
        <v>5095</v>
      </c>
      <c r="E1680" s="153" t="s">
        <v>300</v>
      </c>
      <c r="F1680" s="160">
        <v>21</v>
      </c>
      <c r="G1680" s="156" t="str">
        <f t="shared" si="54"/>
        <v>K</v>
      </c>
      <c r="H1680" s="160">
        <v>94</v>
      </c>
      <c r="I1680" s="153">
        <v>21</v>
      </c>
      <c r="J1680" s="153">
        <v>21</v>
      </c>
      <c r="K1680" s="153">
        <v>0</v>
      </c>
      <c r="L1680" s="153" t="s">
        <v>311</v>
      </c>
      <c r="M1680" s="153" t="str">
        <f t="shared" si="57"/>
        <v>X</v>
      </c>
      <c r="N1680" s="153" t="s">
        <v>5096</v>
      </c>
      <c r="O1680" s="153" t="s">
        <v>5097</v>
      </c>
      <c r="P1680" s="153" t="s">
        <v>1663</v>
      </c>
      <c r="Q1680" s="153"/>
      <c r="R1680" s="51"/>
      <c r="S1680" s="51"/>
      <c r="T1680" s="51"/>
    </row>
    <row r="1681" spans="1:20" ht="47.25">
      <c r="A1681" s="63" t="str">
        <f t="shared" si="62"/>
        <v/>
      </c>
      <c r="B1681" s="72"/>
      <c r="C1681" s="61" t="s">
        <v>5082</v>
      </c>
      <c r="D1681" s="72" t="s">
        <v>5098</v>
      </c>
      <c r="E1681" s="63" t="s">
        <v>270</v>
      </c>
      <c r="F1681" s="73">
        <v>163</v>
      </c>
      <c r="G1681" s="64" t="str">
        <f t="shared" si="54"/>
        <v>Đ</v>
      </c>
      <c r="H1681" s="73">
        <v>600</v>
      </c>
      <c r="I1681" s="63">
        <v>163</v>
      </c>
      <c r="J1681" s="63">
        <v>8</v>
      </c>
      <c r="K1681" s="63">
        <v>2</v>
      </c>
      <c r="L1681" s="63" t="s">
        <v>301</v>
      </c>
      <c r="M1681" s="63" t="str">
        <f t="shared" si="57"/>
        <v>X</v>
      </c>
      <c r="N1681" s="63" t="s">
        <v>5099</v>
      </c>
      <c r="O1681" s="63" t="s">
        <v>325</v>
      </c>
      <c r="P1681" s="63" t="s">
        <v>1663</v>
      </c>
      <c r="Q1681" s="63"/>
      <c r="R1681" s="51"/>
      <c r="S1681" s="51"/>
      <c r="T1681" s="51"/>
    </row>
    <row r="1682" spans="1:20" ht="47.25">
      <c r="A1682" s="153" t="str">
        <f t="shared" si="62"/>
        <v/>
      </c>
      <c r="B1682" s="154"/>
      <c r="C1682" s="155" t="s">
        <v>5082</v>
      </c>
      <c r="D1682" s="154" t="s">
        <v>5100</v>
      </c>
      <c r="E1682" s="153" t="s">
        <v>265</v>
      </c>
      <c r="F1682" s="160">
        <v>101</v>
      </c>
      <c r="G1682" s="156" t="str">
        <f t="shared" si="54"/>
        <v>K</v>
      </c>
      <c r="H1682" s="160">
        <v>415</v>
      </c>
      <c r="I1682" s="153">
        <v>101</v>
      </c>
      <c r="J1682" s="153">
        <v>7</v>
      </c>
      <c r="K1682" s="153">
        <v>2</v>
      </c>
      <c r="L1682" s="153" t="s">
        <v>301</v>
      </c>
      <c r="M1682" s="153" t="str">
        <f t="shared" si="57"/>
        <v>X</v>
      </c>
      <c r="N1682" s="153" t="s">
        <v>5101</v>
      </c>
      <c r="O1682" s="153" t="s">
        <v>4088</v>
      </c>
      <c r="P1682" s="153">
        <v>0</v>
      </c>
      <c r="Q1682" s="153"/>
      <c r="R1682" s="51"/>
      <c r="S1682" s="51"/>
      <c r="T1682" s="51"/>
    </row>
    <row r="1683" spans="1:20" ht="47.25">
      <c r="A1683" s="63" t="str">
        <f t="shared" si="62"/>
        <v/>
      </c>
      <c r="B1683" s="72"/>
      <c r="C1683" s="61" t="s">
        <v>5082</v>
      </c>
      <c r="D1683" s="72" t="s">
        <v>5102</v>
      </c>
      <c r="E1683" s="63" t="s">
        <v>265</v>
      </c>
      <c r="F1683" s="73">
        <v>109</v>
      </c>
      <c r="G1683" s="64" t="str">
        <f t="shared" si="54"/>
        <v>K</v>
      </c>
      <c r="H1683" s="73">
        <v>433</v>
      </c>
      <c r="I1683" s="63">
        <v>109</v>
      </c>
      <c r="J1683" s="63">
        <v>16</v>
      </c>
      <c r="K1683" s="63">
        <v>7</v>
      </c>
      <c r="L1683" s="63" t="s">
        <v>301</v>
      </c>
      <c r="M1683" s="63" t="str">
        <f t="shared" si="57"/>
        <v>X</v>
      </c>
      <c r="N1683" s="63" t="s">
        <v>5103</v>
      </c>
      <c r="O1683" s="63" t="s">
        <v>5104</v>
      </c>
      <c r="P1683" s="63" t="s">
        <v>1663</v>
      </c>
      <c r="Q1683" s="63"/>
      <c r="R1683" s="51"/>
      <c r="S1683" s="51"/>
      <c r="T1683" s="51"/>
    </row>
    <row r="1684" spans="1:20" ht="47.25">
      <c r="A1684" s="153" t="str">
        <f t="shared" si="62"/>
        <v/>
      </c>
      <c r="B1684" s="154"/>
      <c r="C1684" s="155" t="s">
        <v>5082</v>
      </c>
      <c r="D1684" s="154" t="s">
        <v>5105</v>
      </c>
      <c r="E1684" s="153" t="s">
        <v>300</v>
      </c>
      <c r="F1684" s="160">
        <v>77</v>
      </c>
      <c r="G1684" s="156" t="str">
        <f t="shared" si="54"/>
        <v>K</v>
      </c>
      <c r="H1684" s="160">
        <v>327</v>
      </c>
      <c r="I1684" s="153">
        <v>77</v>
      </c>
      <c r="J1684" s="153">
        <v>20</v>
      </c>
      <c r="K1684" s="153">
        <v>11</v>
      </c>
      <c r="L1684" s="153" t="s">
        <v>301</v>
      </c>
      <c r="M1684" s="153" t="str">
        <f t="shared" si="57"/>
        <v>X</v>
      </c>
      <c r="N1684" s="153" t="s">
        <v>5106</v>
      </c>
      <c r="O1684" s="153" t="s">
        <v>5107</v>
      </c>
      <c r="P1684" s="153" t="s">
        <v>1663</v>
      </c>
      <c r="Q1684" s="153"/>
      <c r="R1684" s="51"/>
      <c r="S1684" s="51"/>
      <c r="T1684" s="51"/>
    </row>
    <row r="1685" spans="1:20" ht="47.25">
      <c r="A1685" s="63"/>
      <c r="B1685" s="72"/>
      <c r="C1685" s="61" t="s">
        <v>5082</v>
      </c>
      <c r="D1685" s="72" t="s">
        <v>5108</v>
      </c>
      <c r="E1685" s="63" t="s">
        <v>300</v>
      </c>
      <c r="F1685" s="73">
        <v>94</v>
      </c>
      <c r="G1685" s="64" t="str">
        <f t="shared" si="54"/>
        <v>K</v>
      </c>
      <c r="H1685" s="73">
        <v>393</v>
      </c>
      <c r="I1685" s="63">
        <v>94</v>
      </c>
      <c r="J1685" s="63">
        <v>11</v>
      </c>
      <c r="K1685" s="63">
        <v>2</v>
      </c>
      <c r="L1685" s="63" t="s">
        <v>301</v>
      </c>
      <c r="M1685" s="63" t="str">
        <f t="shared" si="57"/>
        <v>X</v>
      </c>
      <c r="N1685" s="63" t="s">
        <v>5109</v>
      </c>
      <c r="O1685" s="63" t="s">
        <v>5110</v>
      </c>
      <c r="P1685" s="63">
        <v>0</v>
      </c>
      <c r="Q1685" s="63"/>
      <c r="R1685" s="51"/>
      <c r="S1685" s="51"/>
      <c r="T1685" s="51"/>
    </row>
    <row r="1686" spans="1:20" ht="47.25">
      <c r="A1686" s="153"/>
      <c r="B1686" s="154"/>
      <c r="C1686" s="155" t="s">
        <v>5082</v>
      </c>
      <c r="D1686" s="154" t="s">
        <v>5111</v>
      </c>
      <c r="E1686" s="153" t="s">
        <v>300</v>
      </c>
      <c r="F1686" s="160">
        <v>57</v>
      </c>
      <c r="G1686" s="156" t="str">
        <f t="shared" si="54"/>
        <v>K</v>
      </c>
      <c r="H1686" s="160">
        <v>241</v>
      </c>
      <c r="I1686" s="153">
        <v>57</v>
      </c>
      <c r="J1686" s="153">
        <v>22</v>
      </c>
      <c r="K1686" s="153">
        <v>9</v>
      </c>
      <c r="L1686" s="153" t="s">
        <v>301</v>
      </c>
      <c r="M1686" s="153" t="str">
        <f t="shared" si="57"/>
        <v>X</v>
      </c>
      <c r="N1686" s="153" t="s">
        <v>5112</v>
      </c>
      <c r="O1686" s="153" t="s">
        <v>5113</v>
      </c>
      <c r="P1686" s="153" t="s">
        <v>1663</v>
      </c>
      <c r="Q1686" s="153"/>
      <c r="R1686" s="51"/>
      <c r="S1686" s="51"/>
      <c r="T1686" s="51"/>
    </row>
    <row r="1687" spans="1:20" ht="47.25">
      <c r="A1687" s="63"/>
      <c r="B1687" s="72"/>
      <c r="C1687" s="61" t="s">
        <v>5082</v>
      </c>
      <c r="D1687" s="72" t="s">
        <v>5114</v>
      </c>
      <c r="E1687" s="63" t="s">
        <v>300</v>
      </c>
      <c r="F1687" s="73">
        <v>25</v>
      </c>
      <c r="G1687" s="64" t="str">
        <f t="shared" si="54"/>
        <v>K</v>
      </c>
      <c r="H1687" s="73">
        <v>99</v>
      </c>
      <c r="I1687" s="63">
        <v>25</v>
      </c>
      <c r="J1687" s="63">
        <v>15</v>
      </c>
      <c r="K1687" s="63">
        <v>0</v>
      </c>
      <c r="L1687" s="63" t="s">
        <v>311</v>
      </c>
      <c r="M1687" s="63" t="str">
        <f t="shared" si="57"/>
        <v>X</v>
      </c>
      <c r="N1687" s="63" t="s">
        <v>5115</v>
      </c>
      <c r="O1687" s="63" t="s">
        <v>5116</v>
      </c>
      <c r="P1687" s="63" t="s">
        <v>1663</v>
      </c>
      <c r="Q1687" s="63"/>
      <c r="R1687" s="51"/>
      <c r="S1687" s="51"/>
      <c r="T1687" s="51"/>
    </row>
    <row r="1688" spans="1:20" ht="47.25">
      <c r="A1688" s="153"/>
      <c r="B1688" s="154"/>
      <c r="C1688" s="155" t="s">
        <v>5082</v>
      </c>
      <c r="D1688" s="154" t="s">
        <v>1838</v>
      </c>
      <c r="E1688" s="153" t="s">
        <v>270</v>
      </c>
      <c r="F1688" s="160">
        <v>174</v>
      </c>
      <c r="G1688" s="156" t="str">
        <f t="shared" si="54"/>
        <v>Đ</v>
      </c>
      <c r="H1688" s="160">
        <v>683</v>
      </c>
      <c r="I1688" s="153">
        <v>174</v>
      </c>
      <c r="J1688" s="153">
        <v>13</v>
      </c>
      <c r="K1688" s="153">
        <v>13</v>
      </c>
      <c r="L1688" s="153" t="s">
        <v>460</v>
      </c>
      <c r="M1688" s="153" t="str">
        <f t="shared" si="57"/>
        <v>X</v>
      </c>
      <c r="N1688" s="153" t="s">
        <v>5117</v>
      </c>
      <c r="O1688" s="153" t="s">
        <v>305</v>
      </c>
      <c r="P1688" s="153" t="s">
        <v>1663</v>
      </c>
      <c r="Q1688" s="153"/>
      <c r="R1688" s="51"/>
      <c r="S1688" s="51"/>
      <c r="T1688" s="51"/>
    </row>
    <row r="1689" spans="1:20" ht="47.25">
      <c r="A1689" s="63"/>
      <c r="B1689" s="72"/>
      <c r="C1689" s="61" t="s">
        <v>5082</v>
      </c>
      <c r="D1689" s="72" t="s">
        <v>5118</v>
      </c>
      <c r="E1689" s="63" t="s">
        <v>265</v>
      </c>
      <c r="F1689" s="73">
        <v>140</v>
      </c>
      <c r="G1689" s="64" t="str">
        <f t="shared" si="54"/>
        <v>K</v>
      </c>
      <c r="H1689" s="73">
        <v>544</v>
      </c>
      <c r="I1689" s="63">
        <v>140</v>
      </c>
      <c r="J1689" s="63">
        <v>3</v>
      </c>
      <c r="K1689" s="63">
        <v>0</v>
      </c>
      <c r="L1689" s="63" t="s">
        <v>274</v>
      </c>
      <c r="M1689" s="63" t="str">
        <f t="shared" si="57"/>
        <v>X</v>
      </c>
      <c r="N1689" s="63" t="s">
        <v>5119</v>
      </c>
      <c r="O1689" s="63" t="s">
        <v>268</v>
      </c>
      <c r="P1689" s="63">
        <v>0</v>
      </c>
      <c r="Q1689" s="63"/>
      <c r="R1689" s="51"/>
      <c r="S1689" s="51"/>
      <c r="T1689" s="51"/>
    </row>
    <row r="1690" spans="1:20" ht="47.25">
      <c r="A1690" s="153"/>
      <c r="B1690" s="154"/>
      <c r="C1690" s="155" t="s">
        <v>5082</v>
      </c>
      <c r="D1690" s="154" t="s">
        <v>5120</v>
      </c>
      <c r="E1690" s="153" t="s">
        <v>300</v>
      </c>
      <c r="F1690" s="160">
        <v>80</v>
      </c>
      <c r="G1690" s="156" t="str">
        <f t="shared" si="54"/>
        <v>K</v>
      </c>
      <c r="H1690" s="160">
        <v>322</v>
      </c>
      <c r="I1690" s="153">
        <v>80</v>
      </c>
      <c r="J1690" s="153">
        <v>6</v>
      </c>
      <c r="K1690" s="153">
        <v>2</v>
      </c>
      <c r="L1690" s="153" t="s">
        <v>301</v>
      </c>
      <c r="M1690" s="153" t="str">
        <f t="shared" si="57"/>
        <v>X</v>
      </c>
      <c r="N1690" s="153" t="s">
        <v>5121</v>
      </c>
      <c r="O1690" s="153" t="s">
        <v>309</v>
      </c>
      <c r="P1690" s="153">
        <v>0</v>
      </c>
      <c r="Q1690" s="153"/>
      <c r="R1690" s="51"/>
      <c r="S1690" s="51"/>
      <c r="T1690" s="51"/>
    </row>
    <row r="1691" spans="1:20" ht="47.25">
      <c r="A1691" s="63"/>
      <c r="B1691" s="72"/>
      <c r="C1691" s="61" t="s">
        <v>5082</v>
      </c>
      <c r="D1691" s="72" t="s">
        <v>5122</v>
      </c>
      <c r="E1691" s="63" t="s">
        <v>265</v>
      </c>
      <c r="F1691" s="73">
        <v>156</v>
      </c>
      <c r="G1691" s="64" t="str">
        <f t="shared" si="54"/>
        <v>Đ</v>
      </c>
      <c r="H1691" s="73">
        <v>639</v>
      </c>
      <c r="I1691" s="63">
        <v>156</v>
      </c>
      <c r="J1691" s="63">
        <v>3</v>
      </c>
      <c r="K1691" s="63">
        <v>0</v>
      </c>
      <c r="L1691" s="63" t="s">
        <v>460</v>
      </c>
      <c r="M1691" s="63" t="str">
        <f t="shared" si="57"/>
        <v>X</v>
      </c>
      <c r="N1691" s="63" t="s">
        <v>5123</v>
      </c>
      <c r="O1691" s="63" t="s">
        <v>5124</v>
      </c>
      <c r="P1691" s="63">
        <v>0</v>
      </c>
      <c r="Q1691" s="63"/>
      <c r="R1691" s="51"/>
      <c r="S1691" s="51"/>
      <c r="T1691" s="51"/>
    </row>
    <row r="1692" spans="1:20">
      <c r="A1692" s="153"/>
      <c r="B1692" s="154"/>
      <c r="C1692" s="155" t="s">
        <v>5082</v>
      </c>
      <c r="D1692" s="154" t="s">
        <v>5125</v>
      </c>
      <c r="E1692" s="153" t="s">
        <v>300</v>
      </c>
      <c r="F1692" s="160">
        <v>33</v>
      </c>
      <c r="G1692" s="156" t="str">
        <f t="shared" si="54"/>
        <v>K</v>
      </c>
      <c r="H1692" s="160">
        <v>142</v>
      </c>
      <c r="I1692" s="153">
        <v>33</v>
      </c>
      <c r="J1692" s="153">
        <v>27</v>
      </c>
      <c r="K1692" s="153">
        <v>1</v>
      </c>
      <c r="L1692" s="153" t="s">
        <v>311</v>
      </c>
      <c r="M1692" s="153" t="str">
        <f t="shared" si="57"/>
        <v>X</v>
      </c>
      <c r="N1692" s="153" t="s">
        <v>1987</v>
      </c>
      <c r="O1692" s="153" t="s">
        <v>5126</v>
      </c>
      <c r="P1692" s="153" t="s">
        <v>1663</v>
      </c>
      <c r="Q1692" s="153"/>
      <c r="R1692" s="51"/>
      <c r="S1692" s="51"/>
      <c r="T1692" s="51"/>
    </row>
    <row r="1693" spans="1:20" ht="31.5">
      <c r="A1693" s="63"/>
      <c r="B1693" s="72"/>
      <c r="C1693" s="61" t="s">
        <v>5082</v>
      </c>
      <c r="D1693" s="72" t="s">
        <v>5127</v>
      </c>
      <c r="E1693" s="63" t="s">
        <v>300</v>
      </c>
      <c r="F1693" s="73">
        <v>49</v>
      </c>
      <c r="G1693" s="64" t="str">
        <f t="shared" si="54"/>
        <v>K</v>
      </c>
      <c r="H1693" s="73">
        <v>192</v>
      </c>
      <c r="I1693" s="63">
        <v>49</v>
      </c>
      <c r="J1693" s="63">
        <v>33</v>
      </c>
      <c r="K1693" s="63">
        <v>5</v>
      </c>
      <c r="L1693" s="63" t="s">
        <v>311</v>
      </c>
      <c r="M1693" s="63" t="str">
        <f t="shared" si="57"/>
        <v>X</v>
      </c>
      <c r="N1693" s="63" t="s">
        <v>5128</v>
      </c>
      <c r="O1693" s="63" t="s">
        <v>5129</v>
      </c>
      <c r="P1693" s="63" t="s">
        <v>1663</v>
      </c>
      <c r="Q1693" s="63"/>
      <c r="R1693" s="51"/>
      <c r="S1693" s="51"/>
      <c r="T1693" s="51"/>
    </row>
    <row r="1694" spans="1:20" ht="47.25">
      <c r="A1694" s="153"/>
      <c r="B1694" s="154"/>
      <c r="C1694" s="155" t="s">
        <v>5082</v>
      </c>
      <c r="D1694" s="154" t="s">
        <v>5130</v>
      </c>
      <c r="E1694" s="153" t="s">
        <v>300</v>
      </c>
      <c r="F1694" s="160">
        <v>72</v>
      </c>
      <c r="G1694" s="156" t="str">
        <f t="shared" si="54"/>
        <v>K</v>
      </c>
      <c r="H1694" s="160">
        <v>321</v>
      </c>
      <c r="I1694" s="153">
        <v>72</v>
      </c>
      <c r="J1694" s="153">
        <v>22</v>
      </c>
      <c r="K1694" s="153">
        <v>9</v>
      </c>
      <c r="L1694" s="153" t="s">
        <v>301</v>
      </c>
      <c r="M1694" s="153" t="str">
        <f t="shared" si="57"/>
        <v>X</v>
      </c>
      <c r="N1694" s="153" t="s">
        <v>5131</v>
      </c>
      <c r="O1694" s="153" t="s">
        <v>5132</v>
      </c>
      <c r="P1694" s="153" t="s">
        <v>1663</v>
      </c>
      <c r="Q1694" s="153"/>
      <c r="R1694" s="51"/>
      <c r="S1694" s="51"/>
      <c r="T1694" s="51"/>
    </row>
    <row r="1695" spans="1:20" ht="47.25">
      <c r="A1695" s="63"/>
      <c r="B1695" s="72"/>
      <c r="C1695" s="61" t="s">
        <v>5082</v>
      </c>
      <c r="D1695" s="72" t="s">
        <v>5133</v>
      </c>
      <c r="E1695" s="63" t="s">
        <v>300</v>
      </c>
      <c r="F1695" s="73">
        <v>58</v>
      </c>
      <c r="G1695" s="64" t="str">
        <f t="shared" si="54"/>
        <v>K</v>
      </c>
      <c r="H1695" s="73">
        <v>264</v>
      </c>
      <c r="I1695" s="63">
        <v>58</v>
      </c>
      <c r="J1695" s="63">
        <v>11</v>
      </c>
      <c r="K1695" s="63">
        <v>0</v>
      </c>
      <c r="L1695" s="63" t="s">
        <v>301</v>
      </c>
      <c r="M1695" s="63" t="str">
        <f t="shared" si="57"/>
        <v>X</v>
      </c>
      <c r="N1695" s="63" t="s">
        <v>5134</v>
      </c>
      <c r="O1695" s="63" t="s">
        <v>305</v>
      </c>
      <c r="P1695" s="63">
        <v>0</v>
      </c>
      <c r="Q1695" s="63"/>
      <c r="R1695" s="51"/>
      <c r="S1695" s="51"/>
      <c r="T1695" s="51"/>
    </row>
    <row r="1696" spans="1:20" ht="47.25">
      <c r="A1696" s="153"/>
      <c r="B1696" s="154"/>
      <c r="C1696" s="155" t="s">
        <v>5082</v>
      </c>
      <c r="D1696" s="154" t="s">
        <v>5135</v>
      </c>
      <c r="E1696" s="153" t="s">
        <v>300</v>
      </c>
      <c r="F1696" s="160">
        <v>62</v>
      </c>
      <c r="G1696" s="156" t="str">
        <f t="shared" si="54"/>
        <v>K</v>
      </c>
      <c r="H1696" s="160">
        <v>227</v>
      </c>
      <c r="I1696" s="153">
        <v>62</v>
      </c>
      <c r="J1696" s="153">
        <v>2</v>
      </c>
      <c r="K1696" s="153">
        <v>0</v>
      </c>
      <c r="L1696" s="153" t="s">
        <v>301</v>
      </c>
      <c r="M1696" s="153" t="str">
        <f t="shared" si="57"/>
        <v>X</v>
      </c>
      <c r="N1696" s="153" t="s">
        <v>5136</v>
      </c>
      <c r="O1696" s="153" t="s">
        <v>268</v>
      </c>
      <c r="P1696" s="153">
        <v>0</v>
      </c>
      <c r="Q1696" s="153"/>
      <c r="R1696" s="51"/>
      <c r="S1696" s="51"/>
      <c r="T1696" s="51"/>
    </row>
    <row r="1697" spans="1:20" ht="31.5">
      <c r="A1697" s="59">
        <f t="shared" ref="A1697:A1706" si="63">IF(LEN(B1697)=0,"",SUBTOTAL(3,$B$3:B1697))</f>
        <v>54</v>
      </c>
      <c r="B1697" s="60" t="s">
        <v>5137</v>
      </c>
      <c r="C1697" s="61" t="s">
        <v>5137</v>
      </c>
      <c r="D1697" s="72" t="s">
        <v>5138</v>
      </c>
      <c r="E1697" s="63" t="s">
        <v>265</v>
      </c>
      <c r="F1697" s="73">
        <v>125</v>
      </c>
      <c r="G1697" s="64" t="str">
        <f t="shared" si="54"/>
        <v>K</v>
      </c>
      <c r="H1697" s="73">
        <v>519</v>
      </c>
      <c r="I1697" s="63">
        <v>5</v>
      </c>
      <c r="J1697" s="63">
        <v>4</v>
      </c>
      <c r="K1697" s="63">
        <v>2</v>
      </c>
      <c r="L1697" s="63" t="s">
        <v>367</v>
      </c>
      <c r="M1697" s="63" t="str">
        <f t="shared" si="57"/>
        <v>T</v>
      </c>
      <c r="N1697" s="63" t="s">
        <v>5139</v>
      </c>
      <c r="O1697" s="63" t="s">
        <v>1571</v>
      </c>
      <c r="P1697" s="63">
        <v>0</v>
      </c>
      <c r="Q1697" s="63"/>
      <c r="R1697" s="51"/>
      <c r="S1697" s="51"/>
      <c r="T1697" s="51"/>
    </row>
    <row r="1698" spans="1:20">
      <c r="A1698" s="153" t="str">
        <f t="shared" si="63"/>
        <v/>
      </c>
      <c r="B1698" s="154"/>
      <c r="C1698" s="155" t="s">
        <v>5137</v>
      </c>
      <c r="D1698" s="154" t="s">
        <v>5140</v>
      </c>
      <c r="E1698" s="153" t="s">
        <v>300</v>
      </c>
      <c r="F1698" s="160">
        <v>79</v>
      </c>
      <c r="G1698" s="156" t="str">
        <f t="shared" si="54"/>
        <v>K</v>
      </c>
      <c r="H1698" s="160">
        <v>337</v>
      </c>
      <c r="I1698" s="153">
        <v>1</v>
      </c>
      <c r="J1698" s="153">
        <v>3</v>
      </c>
      <c r="K1698" s="153">
        <v>2</v>
      </c>
      <c r="L1698" s="153" t="s">
        <v>274</v>
      </c>
      <c r="M1698" s="153" t="str">
        <f t="shared" si="57"/>
        <v>X</v>
      </c>
      <c r="N1698" s="153" t="s">
        <v>5141</v>
      </c>
      <c r="O1698" s="153" t="s">
        <v>1571</v>
      </c>
      <c r="P1698" s="153">
        <v>0</v>
      </c>
      <c r="Q1698" s="153"/>
      <c r="R1698" s="51"/>
      <c r="S1698" s="51"/>
      <c r="T1698" s="51"/>
    </row>
    <row r="1699" spans="1:20" ht="31.5">
      <c r="A1699" s="63" t="str">
        <f t="shared" si="63"/>
        <v/>
      </c>
      <c r="B1699" s="72"/>
      <c r="C1699" s="61" t="s">
        <v>5137</v>
      </c>
      <c r="D1699" s="72" t="s">
        <v>5142</v>
      </c>
      <c r="E1699" s="63" t="s">
        <v>270</v>
      </c>
      <c r="F1699" s="73">
        <v>241</v>
      </c>
      <c r="G1699" s="64" t="str">
        <f t="shared" si="54"/>
        <v>Đ</v>
      </c>
      <c r="H1699" s="73">
        <v>1172</v>
      </c>
      <c r="I1699" s="63">
        <v>230</v>
      </c>
      <c r="J1699" s="63">
        <v>6</v>
      </c>
      <c r="K1699" s="63">
        <v>1</v>
      </c>
      <c r="L1699" s="63" t="s">
        <v>274</v>
      </c>
      <c r="M1699" s="63" t="str">
        <f t="shared" si="57"/>
        <v>X</v>
      </c>
      <c r="N1699" s="63" t="s">
        <v>5143</v>
      </c>
      <c r="O1699" s="63" t="s">
        <v>2647</v>
      </c>
      <c r="P1699" s="63">
        <v>0</v>
      </c>
      <c r="Q1699" s="63"/>
      <c r="R1699" s="51"/>
      <c r="S1699" s="51"/>
      <c r="T1699" s="51"/>
    </row>
    <row r="1700" spans="1:20" ht="31.5">
      <c r="A1700" s="153" t="str">
        <f t="shared" si="63"/>
        <v/>
      </c>
      <c r="B1700" s="154"/>
      <c r="C1700" s="155" t="s">
        <v>5137</v>
      </c>
      <c r="D1700" s="154" t="s">
        <v>5144</v>
      </c>
      <c r="E1700" s="153" t="s">
        <v>265</v>
      </c>
      <c r="F1700" s="160">
        <v>87</v>
      </c>
      <c r="G1700" s="156" t="str">
        <f t="shared" si="54"/>
        <v>K</v>
      </c>
      <c r="H1700" s="160">
        <v>410</v>
      </c>
      <c r="I1700" s="153">
        <v>80</v>
      </c>
      <c r="J1700" s="153">
        <v>3</v>
      </c>
      <c r="K1700" s="153">
        <v>2</v>
      </c>
      <c r="L1700" s="153" t="s">
        <v>274</v>
      </c>
      <c r="M1700" s="153" t="str">
        <f t="shared" si="57"/>
        <v>X</v>
      </c>
      <c r="N1700" s="153" t="s">
        <v>5145</v>
      </c>
      <c r="O1700" s="153" t="s">
        <v>2624</v>
      </c>
      <c r="P1700" s="153">
        <v>0</v>
      </c>
      <c r="Q1700" s="153"/>
      <c r="R1700" s="51"/>
      <c r="S1700" s="51"/>
      <c r="T1700" s="51"/>
    </row>
    <row r="1701" spans="1:20" ht="31.5">
      <c r="A1701" s="63" t="str">
        <f t="shared" si="63"/>
        <v/>
      </c>
      <c r="B1701" s="72"/>
      <c r="C1701" s="61" t="s">
        <v>5137</v>
      </c>
      <c r="D1701" s="72" t="s">
        <v>5146</v>
      </c>
      <c r="E1701" s="63" t="s">
        <v>270</v>
      </c>
      <c r="F1701" s="73">
        <v>215</v>
      </c>
      <c r="G1701" s="64" t="str">
        <f t="shared" si="54"/>
        <v>Đ</v>
      </c>
      <c r="H1701" s="73">
        <v>1054</v>
      </c>
      <c r="I1701" s="63">
        <v>210</v>
      </c>
      <c r="J1701" s="63">
        <v>5</v>
      </c>
      <c r="K1701" s="63">
        <v>6</v>
      </c>
      <c r="L1701" s="63" t="s">
        <v>274</v>
      </c>
      <c r="M1701" s="63" t="str">
        <f t="shared" si="57"/>
        <v>X</v>
      </c>
      <c r="N1701" s="63" t="s">
        <v>5147</v>
      </c>
      <c r="O1701" s="63" t="s">
        <v>2647</v>
      </c>
      <c r="P1701" s="63">
        <v>0</v>
      </c>
      <c r="Q1701" s="63"/>
      <c r="R1701" s="51"/>
      <c r="S1701" s="51"/>
      <c r="T1701" s="51"/>
    </row>
    <row r="1702" spans="1:20" ht="31.5">
      <c r="A1702" s="153" t="str">
        <f t="shared" si="63"/>
        <v/>
      </c>
      <c r="B1702" s="154"/>
      <c r="C1702" s="155" t="s">
        <v>5137</v>
      </c>
      <c r="D1702" s="154" t="s">
        <v>5148</v>
      </c>
      <c r="E1702" s="153" t="s">
        <v>270</v>
      </c>
      <c r="F1702" s="160">
        <v>211</v>
      </c>
      <c r="G1702" s="156" t="str">
        <f t="shared" ref="G1702:G1956" si="64">IF(F1702&gt;=150,"Đ","K")</f>
        <v>Đ</v>
      </c>
      <c r="H1702" s="160">
        <v>1044</v>
      </c>
      <c r="I1702" s="153">
        <v>189</v>
      </c>
      <c r="J1702" s="153">
        <v>2</v>
      </c>
      <c r="K1702" s="153">
        <v>6</v>
      </c>
      <c r="L1702" s="153" t="s">
        <v>274</v>
      </c>
      <c r="M1702" s="153" t="str">
        <f t="shared" si="57"/>
        <v>X</v>
      </c>
      <c r="N1702" s="153" t="s">
        <v>5149</v>
      </c>
      <c r="O1702" s="153" t="s">
        <v>980</v>
      </c>
      <c r="P1702" s="153">
        <v>0</v>
      </c>
      <c r="Q1702" s="153"/>
      <c r="R1702" s="51"/>
      <c r="S1702" s="51"/>
      <c r="T1702" s="51"/>
    </row>
    <row r="1703" spans="1:20" ht="31.5">
      <c r="A1703" s="63" t="str">
        <f t="shared" si="63"/>
        <v/>
      </c>
      <c r="B1703" s="72"/>
      <c r="C1703" s="61" t="s">
        <v>5137</v>
      </c>
      <c r="D1703" s="72" t="s">
        <v>5150</v>
      </c>
      <c r="E1703" s="63" t="s">
        <v>270</v>
      </c>
      <c r="F1703" s="73">
        <v>192</v>
      </c>
      <c r="G1703" s="64" t="str">
        <f t="shared" si="64"/>
        <v>Đ</v>
      </c>
      <c r="H1703" s="73">
        <v>762</v>
      </c>
      <c r="I1703" s="63">
        <v>14</v>
      </c>
      <c r="J1703" s="63">
        <v>5</v>
      </c>
      <c r="K1703" s="63">
        <v>7</v>
      </c>
      <c r="L1703" s="63" t="s">
        <v>274</v>
      </c>
      <c r="M1703" s="63" t="str">
        <f t="shared" si="57"/>
        <v>X</v>
      </c>
      <c r="N1703" s="63" t="s">
        <v>5151</v>
      </c>
      <c r="O1703" s="63" t="s">
        <v>2647</v>
      </c>
      <c r="P1703" s="63">
        <v>0</v>
      </c>
      <c r="Q1703" s="63"/>
      <c r="R1703" s="51"/>
      <c r="S1703" s="51"/>
      <c r="T1703" s="51"/>
    </row>
    <row r="1704" spans="1:20" ht="31.5">
      <c r="A1704" s="153" t="str">
        <f t="shared" si="63"/>
        <v/>
      </c>
      <c r="B1704" s="154"/>
      <c r="C1704" s="155" t="s">
        <v>5137</v>
      </c>
      <c r="D1704" s="154" t="s">
        <v>5152</v>
      </c>
      <c r="E1704" s="153" t="s">
        <v>265</v>
      </c>
      <c r="F1704" s="160">
        <v>92</v>
      </c>
      <c r="G1704" s="156" t="str">
        <f t="shared" si="64"/>
        <v>K</v>
      </c>
      <c r="H1704" s="160">
        <v>370</v>
      </c>
      <c r="I1704" s="153">
        <v>3</v>
      </c>
      <c r="J1704" s="153">
        <v>0</v>
      </c>
      <c r="K1704" s="153">
        <v>3</v>
      </c>
      <c r="L1704" s="153" t="s">
        <v>274</v>
      </c>
      <c r="M1704" s="153" t="str">
        <f t="shared" si="57"/>
        <v>X</v>
      </c>
      <c r="N1704" s="153" t="s">
        <v>5153</v>
      </c>
      <c r="O1704" s="153" t="s">
        <v>1142</v>
      </c>
      <c r="P1704" s="153">
        <v>0</v>
      </c>
      <c r="Q1704" s="153"/>
      <c r="R1704" s="51"/>
      <c r="S1704" s="51"/>
      <c r="T1704" s="51"/>
    </row>
    <row r="1705" spans="1:20" ht="31.5">
      <c r="A1705" s="63" t="str">
        <f t="shared" si="63"/>
        <v/>
      </c>
      <c r="B1705" s="72"/>
      <c r="C1705" s="61" t="s">
        <v>5137</v>
      </c>
      <c r="D1705" s="72" t="s">
        <v>5154</v>
      </c>
      <c r="E1705" s="63" t="s">
        <v>300</v>
      </c>
      <c r="F1705" s="73">
        <v>70</v>
      </c>
      <c r="G1705" s="64" t="str">
        <f t="shared" si="64"/>
        <v>K</v>
      </c>
      <c r="H1705" s="73">
        <v>305</v>
      </c>
      <c r="I1705" s="63">
        <v>12</v>
      </c>
      <c r="J1705" s="63">
        <v>2</v>
      </c>
      <c r="K1705" s="63">
        <v>3</v>
      </c>
      <c r="L1705" s="63" t="s">
        <v>274</v>
      </c>
      <c r="M1705" s="63" t="str">
        <f t="shared" si="57"/>
        <v>X</v>
      </c>
      <c r="N1705" s="63" t="s">
        <v>5155</v>
      </c>
      <c r="O1705" s="63" t="s">
        <v>2640</v>
      </c>
      <c r="P1705" s="63">
        <v>0</v>
      </c>
      <c r="Q1705" s="63"/>
      <c r="R1705" s="51"/>
      <c r="S1705" s="51"/>
      <c r="T1705" s="51"/>
    </row>
    <row r="1706" spans="1:20" ht="31.5">
      <c r="A1706" s="153" t="str">
        <f t="shared" si="63"/>
        <v/>
      </c>
      <c r="B1706" s="154"/>
      <c r="C1706" s="155" t="s">
        <v>5137</v>
      </c>
      <c r="D1706" s="154" t="s">
        <v>5156</v>
      </c>
      <c r="E1706" s="153" t="s">
        <v>265</v>
      </c>
      <c r="F1706" s="160">
        <v>84</v>
      </c>
      <c r="G1706" s="156" t="str">
        <f t="shared" si="64"/>
        <v>K</v>
      </c>
      <c r="H1706" s="160">
        <v>305</v>
      </c>
      <c r="I1706" s="153">
        <v>3</v>
      </c>
      <c r="J1706" s="153">
        <v>4</v>
      </c>
      <c r="K1706" s="153">
        <v>9</v>
      </c>
      <c r="L1706" s="153" t="s">
        <v>367</v>
      </c>
      <c r="M1706" s="153" t="str">
        <f t="shared" si="57"/>
        <v>T</v>
      </c>
      <c r="N1706" s="153" t="s">
        <v>5157</v>
      </c>
      <c r="O1706" s="153" t="s">
        <v>2647</v>
      </c>
      <c r="P1706" s="153">
        <v>0</v>
      </c>
      <c r="Q1706" s="153"/>
      <c r="R1706" s="51"/>
      <c r="S1706" s="51"/>
      <c r="T1706" s="51"/>
    </row>
    <row r="1707" spans="1:20">
      <c r="A1707" s="63"/>
      <c r="B1707" s="72"/>
      <c r="C1707" s="61" t="s">
        <v>5137</v>
      </c>
      <c r="D1707" s="72" t="s">
        <v>5158</v>
      </c>
      <c r="E1707" s="63" t="s">
        <v>265</v>
      </c>
      <c r="F1707" s="73">
        <v>120</v>
      </c>
      <c r="G1707" s="64" t="str">
        <f t="shared" si="64"/>
        <v>K</v>
      </c>
      <c r="H1707" s="73">
        <v>504</v>
      </c>
      <c r="I1707" s="63">
        <v>2</v>
      </c>
      <c r="J1707" s="63">
        <v>2</v>
      </c>
      <c r="K1707" s="63">
        <v>6</v>
      </c>
      <c r="L1707" s="63" t="s">
        <v>274</v>
      </c>
      <c r="M1707" s="63" t="str">
        <f t="shared" si="57"/>
        <v>X</v>
      </c>
      <c r="N1707" s="63" t="s">
        <v>5159</v>
      </c>
      <c r="O1707" s="63" t="s">
        <v>1571</v>
      </c>
      <c r="P1707" s="63">
        <v>0</v>
      </c>
      <c r="Q1707" s="63"/>
      <c r="R1707" s="51"/>
      <c r="S1707" s="51"/>
      <c r="T1707" s="51"/>
    </row>
    <row r="1708" spans="1:20">
      <c r="A1708" s="153"/>
      <c r="B1708" s="154"/>
      <c r="C1708" s="155" t="s">
        <v>5137</v>
      </c>
      <c r="D1708" s="154" t="s">
        <v>5160</v>
      </c>
      <c r="E1708" s="153" t="s">
        <v>270</v>
      </c>
      <c r="F1708" s="160">
        <v>177</v>
      </c>
      <c r="G1708" s="156" t="str">
        <f t="shared" si="64"/>
        <v>Đ</v>
      </c>
      <c r="H1708" s="160">
        <v>748</v>
      </c>
      <c r="I1708" s="153">
        <v>7</v>
      </c>
      <c r="J1708" s="153">
        <v>3</v>
      </c>
      <c r="K1708" s="153">
        <v>7</v>
      </c>
      <c r="L1708" s="153" t="s">
        <v>274</v>
      </c>
      <c r="M1708" s="153" t="str">
        <f t="shared" si="57"/>
        <v>X</v>
      </c>
      <c r="N1708" s="153" t="s">
        <v>5161</v>
      </c>
      <c r="O1708" s="153" t="s">
        <v>2624</v>
      </c>
      <c r="P1708" s="153">
        <v>0</v>
      </c>
      <c r="Q1708" s="153"/>
      <c r="R1708" s="51"/>
      <c r="S1708" s="51"/>
      <c r="T1708" s="51"/>
    </row>
    <row r="1709" spans="1:20">
      <c r="A1709" s="63"/>
      <c r="B1709" s="72"/>
      <c r="C1709" s="61" t="s">
        <v>5137</v>
      </c>
      <c r="D1709" s="72" t="s">
        <v>1762</v>
      </c>
      <c r="E1709" s="63" t="s">
        <v>270</v>
      </c>
      <c r="F1709" s="73">
        <v>178</v>
      </c>
      <c r="G1709" s="64" t="str">
        <f t="shared" si="64"/>
        <v>Đ</v>
      </c>
      <c r="H1709" s="73">
        <v>793</v>
      </c>
      <c r="I1709" s="63">
        <v>10</v>
      </c>
      <c r="J1709" s="63">
        <v>2</v>
      </c>
      <c r="K1709" s="63">
        <v>2</v>
      </c>
      <c r="L1709" s="63" t="s">
        <v>367</v>
      </c>
      <c r="M1709" s="63" t="str">
        <f t="shared" si="57"/>
        <v>T</v>
      </c>
      <c r="N1709" s="63" t="s">
        <v>5162</v>
      </c>
      <c r="O1709" s="63" t="s">
        <v>2667</v>
      </c>
      <c r="P1709" s="63">
        <v>0</v>
      </c>
      <c r="Q1709" s="63"/>
      <c r="R1709" s="51"/>
      <c r="S1709" s="51"/>
      <c r="T1709" s="51"/>
    </row>
    <row r="1710" spans="1:20">
      <c r="A1710" s="153"/>
      <c r="B1710" s="154"/>
      <c r="C1710" s="155" t="s">
        <v>5137</v>
      </c>
      <c r="D1710" s="154" t="s">
        <v>5163</v>
      </c>
      <c r="E1710" s="153" t="s">
        <v>265</v>
      </c>
      <c r="F1710" s="160">
        <v>104</v>
      </c>
      <c r="G1710" s="156" t="str">
        <f t="shared" si="64"/>
        <v>K</v>
      </c>
      <c r="H1710" s="160">
        <v>482</v>
      </c>
      <c r="I1710" s="153">
        <v>1</v>
      </c>
      <c r="J1710" s="153">
        <v>4</v>
      </c>
      <c r="K1710" s="153">
        <v>3</v>
      </c>
      <c r="L1710" s="153" t="s">
        <v>367</v>
      </c>
      <c r="M1710" s="153" t="str">
        <f t="shared" si="57"/>
        <v>T</v>
      </c>
      <c r="N1710" s="153" t="s">
        <v>5164</v>
      </c>
      <c r="O1710" s="153" t="s">
        <v>2667</v>
      </c>
      <c r="P1710" s="153">
        <v>0</v>
      </c>
      <c r="Q1710" s="153"/>
      <c r="R1710" s="51"/>
      <c r="S1710" s="51"/>
      <c r="T1710" s="51"/>
    </row>
    <row r="1711" spans="1:20">
      <c r="A1711" s="63"/>
      <c r="B1711" s="72"/>
      <c r="C1711" s="61" t="s">
        <v>5137</v>
      </c>
      <c r="D1711" s="72" t="s">
        <v>5165</v>
      </c>
      <c r="E1711" s="63" t="s">
        <v>265</v>
      </c>
      <c r="F1711" s="73">
        <v>102</v>
      </c>
      <c r="G1711" s="64" t="str">
        <f t="shared" si="64"/>
        <v>K</v>
      </c>
      <c r="H1711" s="73">
        <v>473</v>
      </c>
      <c r="I1711" s="63">
        <v>1</v>
      </c>
      <c r="J1711" s="63">
        <v>2</v>
      </c>
      <c r="K1711" s="63">
        <v>2</v>
      </c>
      <c r="L1711" s="63" t="s">
        <v>367</v>
      </c>
      <c r="M1711" s="63" t="str">
        <f t="shared" si="57"/>
        <v>T</v>
      </c>
      <c r="N1711" s="63" t="s">
        <v>5164</v>
      </c>
      <c r="O1711" s="63" t="s">
        <v>716</v>
      </c>
      <c r="P1711" s="63">
        <v>0</v>
      </c>
      <c r="Q1711" s="63"/>
      <c r="R1711" s="51"/>
      <c r="S1711" s="51"/>
      <c r="T1711" s="51"/>
    </row>
    <row r="1712" spans="1:20">
      <c r="A1712" s="153"/>
      <c r="B1712" s="154"/>
      <c r="C1712" s="155" t="s">
        <v>5137</v>
      </c>
      <c r="D1712" s="154" t="s">
        <v>5166</v>
      </c>
      <c r="E1712" s="153" t="s">
        <v>265</v>
      </c>
      <c r="F1712" s="160">
        <v>130</v>
      </c>
      <c r="G1712" s="156" t="str">
        <f t="shared" si="64"/>
        <v>K</v>
      </c>
      <c r="H1712" s="160">
        <v>561</v>
      </c>
      <c r="I1712" s="153">
        <v>0</v>
      </c>
      <c r="J1712" s="153">
        <v>1</v>
      </c>
      <c r="K1712" s="153">
        <v>2</v>
      </c>
      <c r="L1712" s="153" t="s">
        <v>367</v>
      </c>
      <c r="M1712" s="153" t="str">
        <f t="shared" si="57"/>
        <v>T</v>
      </c>
      <c r="N1712" s="153" t="s">
        <v>957</v>
      </c>
      <c r="O1712" s="153" t="s">
        <v>716</v>
      </c>
      <c r="P1712" s="153">
        <v>0</v>
      </c>
      <c r="Q1712" s="153"/>
      <c r="R1712" s="51"/>
      <c r="S1712" s="51"/>
      <c r="T1712" s="51"/>
    </row>
    <row r="1713" spans="1:20">
      <c r="A1713" s="63"/>
      <c r="B1713" s="72"/>
      <c r="C1713" s="61" t="s">
        <v>5137</v>
      </c>
      <c r="D1713" s="72" t="s">
        <v>5167</v>
      </c>
      <c r="E1713" s="63" t="s">
        <v>265</v>
      </c>
      <c r="F1713" s="73">
        <v>96</v>
      </c>
      <c r="G1713" s="64" t="str">
        <f t="shared" si="64"/>
        <v>K</v>
      </c>
      <c r="H1713" s="73">
        <v>386</v>
      </c>
      <c r="I1713" s="63">
        <v>0</v>
      </c>
      <c r="J1713" s="63">
        <v>4</v>
      </c>
      <c r="K1713" s="63">
        <v>9</v>
      </c>
      <c r="L1713" s="63" t="s">
        <v>274</v>
      </c>
      <c r="M1713" s="63" t="str">
        <f t="shared" si="57"/>
        <v>X</v>
      </c>
      <c r="N1713" s="63" t="s">
        <v>957</v>
      </c>
      <c r="O1713" s="63" t="s">
        <v>2667</v>
      </c>
      <c r="P1713" s="63">
        <v>0</v>
      </c>
      <c r="Q1713" s="63"/>
      <c r="R1713" s="51"/>
      <c r="S1713" s="51"/>
      <c r="T1713" s="51"/>
    </row>
    <row r="1714" spans="1:20">
      <c r="A1714" s="153"/>
      <c r="B1714" s="154"/>
      <c r="C1714" s="155" t="s">
        <v>5137</v>
      </c>
      <c r="D1714" s="154" t="s">
        <v>2618</v>
      </c>
      <c r="E1714" s="153" t="s">
        <v>265</v>
      </c>
      <c r="F1714" s="160">
        <v>121</v>
      </c>
      <c r="G1714" s="156" t="str">
        <f t="shared" si="64"/>
        <v>K</v>
      </c>
      <c r="H1714" s="160">
        <v>546</v>
      </c>
      <c r="I1714" s="153">
        <v>0</v>
      </c>
      <c r="J1714" s="153">
        <v>1</v>
      </c>
      <c r="K1714" s="153">
        <v>1</v>
      </c>
      <c r="L1714" s="153" t="s">
        <v>274</v>
      </c>
      <c r="M1714" s="153" t="str">
        <f t="shared" si="57"/>
        <v>X</v>
      </c>
      <c r="N1714" s="153" t="s">
        <v>957</v>
      </c>
      <c r="O1714" s="153" t="s">
        <v>1369</v>
      </c>
      <c r="P1714" s="153">
        <v>0</v>
      </c>
      <c r="Q1714" s="153"/>
      <c r="R1714" s="51"/>
      <c r="S1714" s="51"/>
      <c r="T1714" s="51"/>
    </row>
    <row r="1715" spans="1:20">
      <c r="A1715" s="63"/>
      <c r="B1715" s="72"/>
      <c r="C1715" s="61" t="s">
        <v>5137</v>
      </c>
      <c r="D1715" s="72" t="s">
        <v>5168</v>
      </c>
      <c r="E1715" s="63" t="s">
        <v>265</v>
      </c>
      <c r="F1715" s="73">
        <v>126</v>
      </c>
      <c r="G1715" s="64" t="str">
        <f t="shared" si="64"/>
        <v>K</v>
      </c>
      <c r="H1715" s="73">
        <v>536</v>
      </c>
      <c r="I1715" s="63">
        <v>16</v>
      </c>
      <c r="J1715" s="63">
        <v>4</v>
      </c>
      <c r="K1715" s="63">
        <v>3</v>
      </c>
      <c r="L1715" s="63" t="s">
        <v>367</v>
      </c>
      <c r="M1715" s="63" t="str">
        <f t="shared" si="57"/>
        <v>T</v>
      </c>
      <c r="N1715" s="63" t="s">
        <v>5141</v>
      </c>
      <c r="O1715" s="63" t="s">
        <v>716</v>
      </c>
      <c r="P1715" s="63">
        <v>0</v>
      </c>
      <c r="Q1715" s="63"/>
      <c r="R1715" s="51"/>
      <c r="S1715" s="51"/>
      <c r="T1715" s="51"/>
    </row>
    <row r="1716" spans="1:20">
      <c r="A1716" s="153"/>
      <c r="B1716" s="154"/>
      <c r="C1716" s="155" t="s">
        <v>5137</v>
      </c>
      <c r="D1716" s="154" t="s">
        <v>5169</v>
      </c>
      <c r="E1716" s="153" t="s">
        <v>270</v>
      </c>
      <c r="F1716" s="160">
        <v>190</v>
      </c>
      <c r="G1716" s="156" t="str">
        <f t="shared" si="64"/>
        <v>Đ</v>
      </c>
      <c r="H1716" s="160">
        <v>864</v>
      </c>
      <c r="I1716" s="153">
        <v>9</v>
      </c>
      <c r="J1716" s="153">
        <v>2</v>
      </c>
      <c r="K1716" s="153">
        <v>1</v>
      </c>
      <c r="L1716" s="153" t="s">
        <v>367</v>
      </c>
      <c r="M1716" s="153" t="str">
        <f t="shared" si="57"/>
        <v>T</v>
      </c>
      <c r="N1716" s="153" t="s">
        <v>5141</v>
      </c>
      <c r="O1716" s="153" t="s">
        <v>1369</v>
      </c>
      <c r="P1716" s="153">
        <v>0</v>
      </c>
      <c r="Q1716" s="153"/>
      <c r="R1716" s="51"/>
      <c r="S1716" s="51"/>
      <c r="T1716" s="51"/>
    </row>
    <row r="1717" spans="1:20">
      <c r="A1717" s="63"/>
      <c r="B1717" s="72"/>
      <c r="C1717" s="61" t="s">
        <v>5137</v>
      </c>
      <c r="D1717" s="72" t="s">
        <v>5170</v>
      </c>
      <c r="E1717" s="63" t="s">
        <v>300</v>
      </c>
      <c r="F1717" s="73">
        <v>77</v>
      </c>
      <c r="G1717" s="64" t="str">
        <f t="shared" si="64"/>
        <v>K</v>
      </c>
      <c r="H1717" s="73">
        <v>344</v>
      </c>
      <c r="I1717" s="63">
        <v>0</v>
      </c>
      <c r="J1717" s="63">
        <v>2</v>
      </c>
      <c r="K1717" s="63">
        <v>1</v>
      </c>
      <c r="L1717" s="63" t="s">
        <v>367</v>
      </c>
      <c r="M1717" s="63" t="str">
        <f t="shared" si="57"/>
        <v>T</v>
      </c>
      <c r="N1717" s="63" t="s">
        <v>957</v>
      </c>
      <c r="O1717" s="63" t="s">
        <v>1369</v>
      </c>
      <c r="P1717" s="63">
        <v>0</v>
      </c>
      <c r="Q1717" s="63"/>
      <c r="R1717" s="51"/>
      <c r="S1717" s="51"/>
      <c r="T1717" s="51"/>
    </row>
    <row r="1718" spans="1:20">
      <c r="A1718" s="153"/>
      <c r="B1718" s="154"/>
      <c r="C1718" s="155" t="s">
        <v>5137</v>
      </c>
      <c r="D1718" s="154" t="s">
        <v>5171</v>
      </c>
      <c r="E1718" s="153" t="s">
        <v>300</v>
      </c>
      <c r="F1718" s="160">
        <v>70</v>
      </c>
      <c r="G1718" s="156" t="str">
        <f t="shared" si="64"/>
        <v>K</v>
      </c>
      <c r="H1718" s="160">
        <v>290</v>
      </c>
      <c r="I1718" s="153">
        <v>4</v>
      </c>
      <c r="J1718" s="153">
        <v>2</v>
      </c>
      <c r="K1718" s="153">
        <v>3</v>
      </c>
      <c r="L1718" s="153" t="s">
        <v>367</v>
      </c>
      <c r="M1718" s="153" t="str">
        <f t="shared" si="57"/>
        <v>T</v>
      </c>
      <c r="N1718" s="153" t="s">
        <v>5141</v>
      </c>
      <c r="O1718" s="153" t="s">
        <v>716</v>
      </c>
      <c r="P1718" s="153">
        <v>0</v>
      </c>
      <c r="Q1718" s="153"/>
      <c r="R1718" s="51"/>
      <c r="S1718" s="51"/>
      <c r="T1718" s="51"/>
    </row>
    <row r="1719" spans="1:20">
      <c r="A1719" s="63"/>
      <c r="B1719" s="72"/>
      <c r="C1719" s="61" t="s">
        <v>5137</v>
      </c>
      <c r="D1719" s="72" t="s">
        <v>2024</v>
      </c>
      <c r="E1719" s="63" t="s">
        <v>270</v>
      </c>
      <c r="F1719" s="73">
        <v>159</v>
      </c>
      <c r="G1719" s="64" t="str">
        <f t="shared" si="64"/>
        <v>Đ</v>
      </c>
      <c r="H1719" s="73">
        <v>629</v>
      </c>
      <c r="I1719" s="63">
        <v>6</v>
      </c>
      <c r="J1719" s="63">
        <v>1</v>
      </c>
      <c r="K1719" s="63">
        <v>2</v>
      </c>
      <c r="L1719" s="63" t="s">
        <v>274</v>
      </c>
      <c r="M1719" s="63" t="str">
        <f t="shared" si="57"/>
        <v>X</v>
      </c>
      <c r="N1719" s="63" t="s">
        <v>5141</v>
      </c>
      <c r="O1719" s="63" t="s">
        <v>968</v>
      </c>
      <c r="P1719" s="63">
        <v>0</v>
      </c>
      <c r="Q1719" s="63"/>
      <c r="R1719" s="51"/>
      <c r="S1719" s="51"/>
      <c r="T1719" s="51"/>
    </row>
    <row r="1720" spans="1:20">
      <c r="A1720" s="153"/>
      <c r="B1720" s="154"/>
      <c r="C1720" s="155" t="s">
        <v>5137</v>
      </c>
      <c r="D1720" s="154" t="s">
        <v>5172</v>
      </c>
      <c r="E1720" s="153" t="s">
        <v>270</v>
      </c>
      <c r="F1720" s="160">
        <v>220</v>
      </c>
      <c r="G1720" s="156" t="str">
        <f t="shared" si="64"/>
        <v>Đ</v>
      </c>
      <c r="H1720" s="160">
        <v>895</v>
      </c>
      <c r="I1720" s="153">
        <v>0</v>
      </c>
      <c r="J1720" s="153">
        <v>12</v>
      </c>
      <c r="K1720" s="153">
        <v>18</v>
      </c>
      <c r="L1720" s="153" t="s">
        <v>274</v>
      </c>
      <c r="M1720" s="153" t="str">
        <f t="shared" si="57"/>
        <v>X</v>
      </c>
      <c r="N1720" s="153" t="s">
        <v>957</v>
      </c>
      <c r="O1720" s="153" t="s">
        <v>2667</v>
      </c>
      <c r="P1720" s="153">
        <v>0</v>
      </c>
      <c r="Q1720" s="153"/>
      <c r="R1720" s="51"/>
      <c r="S1720" s="51"/>
      <c r="T1720" s="51"/>
    </row>
    <row r="1721" spans="1:20">
      <c r="A1721" s="63"/>
      <c r="B1721" s="72"/>
      <c r="C1721" s="61" t="s">
        <v>5137</v>
      </c>
      <c r="D1721" s="72" t="s">
        <v>5173</v>
      </c>
      <c r="E1721" s="63" t="s">
        <v>265</v>
      </c>
      <c r="F1721" s="73">
        <v>92</v>
      </c>
      <c r="G1721" s="64" t="str">
        <f t="shared" si="64"/>
        <v>K</v>
      </c>
      <c r="H1721" s="73">
        <v>418</v>
      </c>
      <c r="I1721" s="63">
        <v>88</v>
      </c>
      <c r="J1721" s="63">
        <v>5</v>
      </c>
      <c r="K1721" s="63">
        <v>7</v>
      </c>
      <c r="L1721" s="63" t="s">
        <v>367</v>
      </c>
      <c r="M1721" s="63" t="str">
        <f t="shared" si="57"/>
        <v>T</v>
      </c>
      <c r="N1721" s="63" t="s">
        <v>5141</v>
      </c>
      <c r="O1721" s="63" t="s">
        <v>980</v>
      </c>
      <c r="P1721" s="63">
        <v>0</v>
      </c>
      <c r="Q1721" s="63"/>
      <c r="R1721" s="51"/>
      <c r="S1721" s="51"/>
      <c r="T1721" s="51"/>
    </row>
    <row r="1722" spans="1:20">
      <c r="A1722" s="153"/>
      <c r="B1722" s="154"/>
      <c r="C1722" s="155" t="s">
        <v>5137</v>
      </c>
      <c r="D1722" s="154" t="s">
        <v>5174</v>
      </c>
      <c r="E1722" s="153" t="s">
        <v>270</v>
      </c>
      <c r="F1722" s="160">
        <v>141</v>
      </c>
      <c r="G1722" s="156" t="str">
        <f t="shared" si="64"/>
        <v>K</v>
      </c>
      <c r="H1722" s="160">
        <v>680</v>
      </c>
      <c r="I1722" s="153">
        <v>1</v>
      </c>
      <c r="J1722" s="153">
        <v>3</v>
      </c>
      <c r="K1722" s="153">
        <v>3</v>
      </c>
      <c r="L1722" s="153" t="s">
        <v>367</v>
      </c>
      <c r="M1722" s="153" t="str">
        <f t="shared" si="57"/>
        <v>T</v>
      </c>
      <c r="N1722" s="153" t="s">
        <v>5141</v>
      </c>
      <c r="O1722" s="153" t="s">
        <v>1571</v>
      </c>
      <c r="P1722" s="153">
        <v>0</v>
      </c>
      <c r="Q1722" s="153"/>
      <c r="R1722" s="51"/>
      <c r="S1722" s="51"/>
      <c r="T1722" s="51"/>
    </row>
    <row r="1723" spans="1:20" ht="47.25">
      <c r="A1723" s="63"/>
      <c r="B1723" s="72"/>
      <c r="C1723" s="61" t="s">
        <v>5137</v>
      </c>
      <c r="D1723" s="72" t="s">
        <v>5175</v>
      </c>
      <c r="E1723" s="63" t="s">
        <v>300</v>
      </c>
      <c r="F1723" s="73">
        <v>76</v>
      </c>
      <c r="G1723" s="64" t="str">
        <f t="shared" si="64"/>
        <v>K</v>
      </c>
      <c r="H1723" s="73">
        <v>327</v>
      </c>
      <c r="I1723" s="63">
        <v>25</v>
      </c>
      <c r="J1723" s="63">
        <v>1</v>
      </c>
      <c r="K1723" s="63">
        <v>3</v>
      </c>
      <c r="L1723" s="63" t="s">
        <v>367</v>
      </c>
      <c r="M1723" s="63" t="str">
        <f t="shared" si="57"/>
        <v>T</v>
      </c>
      <c r="N1723" s="63" t="s">
        <v>5176</v>
      </c>
      <c r="O1723" s="63" t="s">
        <v>2640</v>
      </c>
      <c r="P1723" s="63">
        <v>0</v>
      </c>
      <c r="Q1723" s="63"/>
      <c r="R1723" s="51"/>
      <c r="S1723" s="51"/>
      <c r="T1723" s="51"/>
    </row>
    <row r="1724" spans="1:20">
      <c r="A1724" s="153"/>
      <c r="B1724" s="154"/>
      <c r="C1724" s="155" t="s">
        <v>5137</v>
      </c>
      <c r="D1724" s="154" t="s">
        <v>5177</v>
      </c>
      <c r="E1724" s="153" t="s">
        <v>265</v>
      </c>
      <c r="F1724" s="160">
        <v>87</v>
      </c>
      <c r="G1724" s="156" t="str">
        <f t="shared" si="64"/>
        <v>K</v>
      </c>
      <c r="H1724" s="160">
        <v>373</v>
      </c>
      <c r="I1724" s="153">
        <v>1</v>
      </c>
      <c r="J1724" s="153">
        <v>3</v>
      </c>
      <c r="K1724" s="153">
        <v>3</v>
      </c>
      <c r="L1724" s="153" t="s">
        <v>367</v>
      </c>
      <c r="M1724" s="153" t="str">
        <f t="shared" si="57"/>
        <v>T</v>
      </c>
      <c r="N1724" s="153" t="s">
        <v>5141</v>
      </c>
      <c r="O1724" s="153" t="s">
        <v>2640</v>
      </c>
      <c r="P1724" s="153">
        <v>0</v>
      </c>
      <c r="Q1724" s="153"/>
      <c r="R1724" s="51"/>
      <c r="S1724" s="51"/>
      <c r="T1724" s="51"/>
    </row>
    <row r="1725" spans="1:20">
      <c r="A1725" s="63"/>
      <c r="B1725" s="72"/>
      <c r="C1725" s="61" t="s">
        <v>5137</v>
      </c>
      <c r="D1725" s="72" t="s">
        <v>5178</v>
      </c>
      <c r="E1725" s="63" t="s">
        <v>265</v>
      </c>
      <c r="F1725" s="73">
        <v>87</v>
      </c>
      <c r="G1725" s="64" t="str">
        <f t="shared" si="64"/>
        <v>K</v>
      </c>
      <c r="H1725" s="73">
        <v>389</v>
      </c>
      <c r="I1725" s="63">
        <v>0</v>
      </c>
      <c r="J1725" s="63">
        <v>3</v>
      </c>
      <c r="K1725" s="63">
        <v>1</v>
      </c>
      <c r="L1725" s="63" t="s">
        <v>367</v>
      </c>
      <c r="M1725" s="63" t="str">
        <f t="shared" si="57"/>
        <v>T</v>
      </c>
      <c r="N1725" s="63" t="s">
        <v>957</v>
      </c>
      <c r="O1725" s="63" t="s">
        <v>2647</v>
      </c>
      <c r="P1725" s="63">
        <v>0</v>
      </c>
      <c r="Q1725" s="63"/>
      <c r="R1725" s="51"/>
      <c r="S1725" s="51"/>
      <c r="T1725" s="51"/>
    </row>
    <row r="1726" spans="1:20" ht="47.25">
      <c r="A1726" s="153"/>
      <c r="B1726" s="154"/>
      <c r="C1726" s="155" t="s">
        <v>5137</v>
      </c>
      <c r="D1726" s="154" t="s">
        <v>5179</v>
      </c>
      <c r="E1726" s="153" t="s">
        <v>265</v>
      </c>
      <c r="F1726" s="160">
        <v>115</v>
      </c>
      <c r="G1726" s="156" t="str">
        <f t="shared" si="64"/>
        <v>K</v>
      </c>
      <c r="H1726" s="160">
        <v>534</v>
      </c>
      <c r="I1726" s="153">
        <v>25</v>
      </c>
      <c r="J1726" s="153">
        <v>3</v>
      </c>
      <c r="K1726" s="153">
        <v>4</v>
      </c>
      <c r="L1726" s="153" t="s">
        <v>367</v>
      </c>
      <c r="M1726" s="153" t="str">
        <f t="shared" si="57"/>
        <v>T</v>
      </c>
      <c r="N1726" s="153" t="s">
        <v>5180</v>
      </c>
      <c r="O1726" s="153" t="s">
        <v>2640</v>
      </c>
      <c r="P1726" s="153">
        <v>0</v>
      </c>
      <c r="Q1726" s="153"/>
      <c r="R1726" s="51"/>
      <c r="S1726" s="51"/>
      <c r="T1726" s="51"/>
    </row>
    <row r="1727" spans="1:20">
      <c r="A1727" s="63"/>
      <c r="B1727" s="72"/>
      <c r="C1727" s="61" t="s">
        <v>5137</v>
      </c>
      <c r="D1727" s="72" t="s">
        <v>5181</v>
      </c>
      <c r="E1727" s="63" t="s">
        <v>270</v>
      </c>
      <c r="F1727" s="73">
        <v>286</v>
      </c>
      <c r="G1727" s="64" t="str">
        <f t="shared" si="64"/>
        <v>Đ</v>
      </c>
      <c r="H1727" s="73">
        <v>1130</v>
      </c>
      <c r="I1727" s="63">
        <v>0</v>
      </c>
      <c r="J1727" s="63">
        <v>8</v>
      </c>
      <c r="K1727" s="63">
        <v>14</v>
      </c>
      <c r="L1727" s="63" t="s">
        <v>274</v>
      </c>
      <c r="M1727" s="63" t="str">
        <f t="shared" si="57"/>
        <v>X</v>
      </c>
      <c r="N1727" s="63" t="s">
        <v>957</v>
      </c>
      <c r="O1727" s="63" t="s">
        <v>2647</v>
      </c>
      <c r="P1727" s="63">
        <v>0</v>
      </c>
      <c r="Q1727" s="63"/>
      <c r="R1727" s="51"/>
      <c r="S1727" s="51"/>
      <c r="T1727" s="51"/>
    </row>
    <row r="1728" spans="1:20">
      <c r="A1728" s="153"/>
      <c r="B1728" s="154"/>
      <c r="C1728" s="155" t="s">
        <v>5137</v>
      </c>
      <c r="D1728" s="154" t="s">
        <v>5182</v>
      </c>
      <c r="E1728" s="153" t="s">
        <v>265</v>
      </c>
      <c r="F1728" s="160">
        <v>163</v>
      </c>
      <c r="G1728" s="156" t="str">
        <f t="shared" si="64"/>
        <v>Đ</v>
      </c>
      <c r="H1728" s="160">
        <v>672</v>
      </c>
      <c r="I1728" s="153">
        <v>0</v>
      </c>
      <c r="J1728" s="153">
        <v>6</v>
      </c>
      <c r="K1728" s="153">
        <v>11</v>
      </c>
      <c r="L1728" s="153" t="s">
        <v>274</v>
      </c>
      <c r="M1728" s="153" t="str">
        <f t="shared" si="57"/>
        <v>X</v>
      </c>
      <c r="N1728" s="153" t="s">
        <v>957</v>
      </c>
      <c r="O1728" s="153" t="s">
        <v>2640</v>
      </c>
      <c r="P1728" s="153">
        <v>0</v>
      </c>
      <c r="Q1728" s="153"/>
      <c r="R1728" s="51"/>
      <c r="S1728" s="51"/>
      <c r="T1728" s="51"/>
    </row>
    <row r="1729" spans="1:20">
      <c r="A1729" s="63"/>
      <c r="B1729" s="72"/>
      <c r="C1729" s="61" t="s">
        <v>5137</v>
      </c>
      <c r="D1729" s="72" t="s">
        <v>2710</v>
      </c>
      <c r="E1729" s="63" t="s">
        <v>270</v>
      </c>
      <c r="F1729" s="73">
        <v>290</v>
      </c>
      <c r="G1729" s="64" t="str">
        <f t="shared" si="64"/>
        <v>Đ</v>
      </c>
      <c r="H1729" s="73">
        <v>1054</v>
      </c>
      <c r="I1729" s="63">
        <v>2</v>
      </c>
      <c r="J1729" s="63">
        <v>7</v>
      </c>
      <c r="K1729" s="63">
        <v>14</v>
      </c>
      <c r="L1729" s="63" t="s">
        <v>274</v>
      </c>
      <c r="M1729" s="63" t="str">
        <f t="shared" si="57"/>
        <v>X</v>
      </c>
      <c r="N1729" s="63" t="s">
        <v>5141</v>
      </c>
      <c r="O1729" s="63" t="s">
        <v>2647</v>
      </c>
      <c r="P1729" s="63">
        <v>0</v>
      </c>
      <c r="Q1729" s="63"/>
      <c r="R1729" s="51"/>
      <c r="S1729" s="51"/>
      <c r="T1729" s="51"/>
    </row>
    <row r="1730" spans="1:20">
      <c r="A1730" s="153"/>
      <c r="B1730" s="154"/>
      <c r="C1730" s="155" t="s">
        <v>5137</v>
      </c>
      <c r="D1730" s="154" t="s">
        <v>5183</v>
      </c>
      <c r="E1730" s="153" t="s">
        <v>270</v>
      </c>
      <c r="F1730" s="160">
        <v>238</v>
      </c>
      <c r="G1730" s="156" t="str">
        <f t="shared" si="64"/>
        <v>Đ</v>
      </c>
      <c r="H1730" s="160">
        <v>927</v>
      </c>
      <c r="I1730" s="153">
        <v>0</v>
      </c>
      <c r="J1730" s="153">
        <v>7</v>
      </c>
      <c r="K1730" s="153">
        <v>13</v>
      </c>
      <c r="L1730" s="153" t="s">
        <v>274</v>
      </c>
      <c r="M1730" s="153" t="str">
        <f t="shared" si="57"/>
        <v>X</v>
      </c>
      <c r="N1730" s="153" t="s">
        <v>957</v>
      </c>
      <c r="O1730" s="153" t="s">
        <v>2647</v>
      </c>
      <c r="P1730" s="153">
        <v>0</v>
      </c>
      <c r="Q1730" s="153"/>
      <c r="R1730" s="51"/>
      <c r="S1730" s="51"/>
      <c r="T1730" s="51"/>
    </row>
    <row r="1731" spans="1:20">
      <c r="A1731" s="63"/>
      <c r="B1731" s="72"/>
      <c r="C1731" s="61" t="s">
        <v>5137</v>
      </c>
      <c r="D1731" s="72" t="s">
        <v>5184</v>
      </c>
      <c r="E1731" s="63" t="s">
        <v>300</v>
      </c>
      <c r="F1731" s="73">
        <v>97</v>
      </c>
      <c r="G1731" s="64" t="str">
        <f t="shared" si="64"/>
        <v>K</v>
      </c>
      <c r="H1731" s="73">
        <v>414</v>
      </c>
      <c r="I1731" s="63">
        <v>3</v>
      </c>
      <c r="J1731" s="63">
        <v>3</v>
      </c>
      <c r="K1731" s="63">
        <v>5</v>
      </c>
      <c r="L1731" s="63" t="s">
        <v>274</v>
      </c>
      <c r="M1731" s="63" t="str">
        <f t="shared" si="57"/>
        <v>X</v>
      </c>
      <c r="N1731" s="63" t="s">
        <v>5141</v>
      </c>
      <c r="O1731" s="63" t="s">
        <v>2640</v>
      </c>
      <c r="P1731" s="63">
        <v>0</v>
      </c>
      <c r="Q1731" s="63"/>
      <c r="R1731" s="51"/>
      <c r="S1731" s="51"/>
      <c r="T1731" s="51"/>
    </row>
    <row r="1732" spans="1:20">
      <c r="A1732" s="153"/>
      <c r="B1732" s="154"/>
      <c r="C1732" s="155" t="s">
        <v>5137</v>
      </c>
      <c r="D1732" s="154" t="s">
        <v>5185</v>
      </c>
      <c r="E1732" s="153" t="s">
        <v>270</v>
      </c>
      <c r="F1732" s="160">
        <v>415</v>
      </c>
      <c r="G1732" s="156" t="str">
        <f t="shared" si="64"/>
        <v>Đ</v>
      </c>
      <c r="H1732" s="160">
        <v>1735</v>
      </c>
      <c r="I1732" s="153">
        <v>2</v>
      </c>
      <c r="J1732" s="153">
        <v>16</v>
      </c>
      <c r="K1732" s="153">
        <v>21</v>
      </c>
      <c r="L1732" s="153" t="s">
        <v>274</v>
      </c>
      <c r="M1732" s="153" t="str">
        <f t="shared" si="57"/>
        <v>X</v>
      </c>
      <c r="N1732" s="153" t="s">
        <v>5141</v>
      </c>
      <c r="O1732" s="153" t="s">
        <v>2647</v>
      </c>
      <c r="P1732" s="153">
        <v>0</v>
      </c>
      <c r="Q1732" s="153"/>
      <c r="R1732" s="51"/>
      <c r="S1732" s="51"/>
      <c r="T1732" s="51"/>
    </row>
    <row r="1733" spans="1:20">
      <c r="A1733" s="63"/>
      <c r="B1733" s="72"/>
      <c r="C1733" s="61" t="s">
        <v>5137</v>
      </c>
      <c r="D1733" s="72" t="s">
        <v>5186</v>
      </c>
      <c r="E1733" s="63" t="s">
        <v>265</v>
      </c>
      <c r="F1733" s="73">
        <v>144</v>
      </c>
      <c r="G1733" s="64" t="str">
        <f t="shared" si="64"/>
        <v>K</v>
      </c>
      <c r="H1733" s="73">
        <v>697</v>
      </c>
      <c r="I1733" s="63">
        <v>0</v>
      </c>
      <c r="J1733" s="63">
        <v>4</v>
      </c>
      <c r="K1733" s="63">
        <v>8</v>
      </c>
      <c r="L1733" s="63" t="s">
        <v>274</v>
      </c>
      <c r="M1733" s="63" t="str">
        <f t="shared" si="57"/>
        <v>X</v>
      </c>
      <c r="N1733" s="63" t="s">
        <v>957</v>
      </c>
      <c r="O1733" s="63" t="s">
        <v>1571</v>
      </c>
      <c r="P1733" s="63">
        <v>0</v>
      </c>
      <c r="Q1733" s="63"/>
      <c r="R1733" s="51"/>
      <c r="S1733" s="51"/>
      <c r="T1733" s="51"/>
    </row>
    <row r="1734" spans="1:20" ht="31.5">
      <c r="A1734" s="162">
        <f t="shared" ref="A1734:A1743" si="65">IF(LEN(B1734)=0,"",SUBTOTAL(3,$B$3:B1734))</f>
        <v>55</v>
      </c>
      <c r="B1734" s="163" t="s">
        <v>5187</v>
      </c>
      <c r="C1734" s="155" t="s">
        <v>5187</v>
      </c>
      <c r="D1734" s="154" t="s">
        <v>5188</v>
      </c>
      <c r="E1734" s="153" t="s">
        <v>265</v>
      </c>
      <c r="F1734" s="196">
        <v>110</v>
      </c>
      <c r="G1734" s="156" t="str">
        <f t="shared" si="64"/>
        <v>K</v>
      </c>
      <c r="H1734" s="196">
        <v>477</v>
      </c>
      <c r="I1734" s="158">
        <v>83</v>
      </c>
      <c r="J1734" s="158">
        <v>3</v>
      </c>
      <c r="K1734" s="158">
        <v>0</v>
      </c>
      <c r="L1734" s="153" t="s">
        <v>766</v>
      </c>
      <c r="M1734" s="153" t="str">
        <f t="shared" si="57"/>
        <v>X</v>
      </c>
      <c r="N1734" s="153" t="s">
        <v>5189</v>
      </c>
      <c r="O1734" s="153" t="s">
        <v>2667</v>
      </c>
      <c r="P1734" s="158">
        <v>0</v>
      </c>
      <c r="Q1734" s="153"/>
      <c r="R1734" s="51"/>
      <c r="S1734" s="51"/>
      <c r="T1734" s="51"/>
    </row>
    <row r="1735" spans="1:20" ht="31.5">
      <c r="A1735" s="63" t="str">
        <f t="shared" si="65"/>
        <v/>
      </c>
      <c r="B1735" s="72"/>
      <c r="C1735" s="61" t="s">
        <v>5187</v>
      </c>
      <c r="D1735" s="72" t="s">
        <v>5190</v>
      </c>
      <c r="E1735" s="63" t="s">
        <v>270</v>
      </c>
      <c r="F1735" s="86">
        <v>224</v>
      </c>
      <c r="G1735" s="64" t="str">
        <f t="shared" si="64"/>
        <v>Đ</v>
      </c>
      <c r="H1735" s="86">
        <v>1002</v>
      </c>
      <c r="I1735" s="65">
        <v>5</v>
      </c>
      <c r="J1735" s="65">
        <v>2</v>
      </c>
      <c r="K1735" s="65">
        <v>2</v>
      </c>
      <c r="L1735" s="63" t="s">
        <v>765</v>
      </c>
      <c r="M1735" s="63" t="str">
        <f t="shared" si="57"/>
        <v>X</v>
      </c>
      <c r="N1735" s="63" t="s">
        <v>5191</v>
      </c>
      <c r="O1735" s="63" t="s">
        <v>716</v>
      </c>
      <c r="P1735" s="65">
        <v>0</v>
      </c>
      <c r="Q1735" s="63"/>
      <c r="R1735" s="51"/>
      <c r="S1735" s="51"/>
      <c r="T1735" s="51"/>
    </row>
    <row r="1736" spans="1:20" ht="31.5">
      <c r="A1736" s="153" t="str">
        <f t="shared" si="65"/>
        <v/>
      </c>
      <c r="B1736" s="154"/>
      <c r="C1736" s="155" t="s">
        <v>5187</v>
      </c>
      <c r="D1736" s="154" t="s">
        <v>5192</v>
      </c>
      <c r="E1736" s="153" t="s">
        <v>270</v>
      </c>
      <c r="F1736" s="196">
        <v>234</v>
      </c>
      <c r="G1736" s="156" t="str">
        <f t="shared" si="64"/>
        <v>Đ</v>
      </c>
      <c r="H1736" s="196">
        <v>1003</v>
      </c>
      <c r="I1736" s="158">
        <v>55</v>
      </c>
      <c r="J1736" s="158">
        <v>5</v>
      </c>
      <c r="K1736" s="158">
        <v>1</v>
      </c>
      <c r="L1736" s="153" t="s">
        <v>765</v>
      </c>
      <c r="M1736" s="153" t="str">
        <f t="shared" si="57"/>
        <v>X</v>
      </c>
      <c r="N1736" s="153" t="s">
        <v>5193</v>
      </c>
      <c r="O1736" s="153" t="s">
        <v>2640</v>
      </c>
      <c r="P1736" s="158">
        <v>0</v>
      </c>
      <c r="Q1736" s="153"/>
      <c r="R1736" s="51"/>
      <c r="S1736" s="51"/>
      <c r="T1736" s="51"/>
    </row>
    <row r="1737" spans="1:20" ht="31.5">
      <c r="A1737" s="63" t="str">
        <f t="shared" si="65"/>
        <v/>
      </c>
      <c r="B1737" s="72"/>
      <c r="C1737" s="61" t="s">
        <v>5187</v>
      </c>
      <c r="D1737" s="72" t="s">
        <v>5194</v>
      </c>
      <c r="E1737" s="63" t="s">
        <v>270</v>
      </c>
      <c r="F1737" s="86">
        <v>146</v>
      </c>
      <c r="G1737" s="64" t="str">
        <f t="shared" si="64"/>
        <v>K</v>
      </c>
      <c r="H1737" s="86">
        <v>667</v>
      </c>
      <c r="I1737" s="65">
        <v>116</v>
      </c>
      <c r="J1737" s="65">
        <v>4</v>
      </c>
      <c r="K1737" s="65">
        <v>2</v>
      </c>
      <c r="L1737" s="63" t="s">
        <v>765</v>
      </c>
      <c r="M1737" s="63" t="str">
        <f t="shared" si="57"/>
        <v>X</v>
      </c>
      <c r="N1737" s="63" t="s">
        <v>5195</v>
      </c>
      <c r="O1737" s="63" t="s">
        <v>2640</v>
      </c>
      <c r="P1737" s="65">
        <v>0</v>
      </c>
      <c r="Q1737" s="63"/>
      <c r="R1737" s="51"/>
      <c r="S1737" s="51"/>
      <c r="T1737" s="51"/>
    </row>
    <row r="1738" spans="1:20" ht="31.5">
      <c r="A1738" s="153" t="str">
        <f t="shared" si="65"/>
        <v/>
      </c>
      <c r="B1738" s="154"/>
      <c r="C1738" s="155" t="s">
        <v>5187</v>
      </c>
      <c r="D1738" s="154" t="s">
        <v>5196</v>
      </c>
      <c r="E1738" s="153" t="s">
        <v>265</v>
      </c>
      <c r="F1738" s="196">
        <v>119</v>
      </c>
      <c r="G1738" s="156" t="str">
        <f t="shared" si="64"/>
        <v>K</v>
      </c>
      <c r="H1738" s="196">
        <v>523</v>
      </c>
      <c r="I1738" s="158">
        <v>61</v>
      </c>
      <c r="J1738" s="158">
        <v>1</v>
      </c>
      <c r="K1738" s="158">
        <v>1</v>
      </c>
      <c r="L1738" s="153" t="s">
        <v>460</v>
      </c>
      <c r="M1738" s="153" t="str">
        <f t="shared" si="57"/>
        <v>X</v>
      </c>
      <c r="N1738" s="153" t="s">
        <v>5197</v>
      </c>
      <c r="O1738" s="153" t="s">
        <v>2647</v>
      </c>
      <c r="P1738" s="158">
        <v>0</v>
      </c>
      <c r="Q1738" s="153"/>
      <c r="R1738" s="51"/>
      <c r="S1738" s="51"/>
      <c r="T1738" s="51"/>
    </row>
    <row r="1739" spans="1:20" ht="31.5">
      <c r="A1739" s="63" t="str">
        <f t="shared" si="65"/>
        <v/>
      </c>
      <c r="B1739" s="72"/>
      <c r="C1739" s="61" t="s">
        <v>5187</v>
      </c>
      <c r="D1739" s="72" t="s">
        <v>5198</v>
      </c>
      <c r="E1739" s="63" t="s">
        <v>270</v>
      </c>
      <c r="F1739" s="86">
        <v>250</v>
      </c>
      <c r="G1739" s="64" t="str">
        <f t="shared" si="64"/>
        <v>Đ</v>
      </c>
      <c r="H1739" s="86">
        <v>1037</v>
      </c>
      <c r="I1739" s="65">
        <v>15</v>
      </c>
      <c r="J1739" s="65">
        <v>5</v>
      </c>
      <c r="K1739" s="65">
        <v>2</v>
      </c>
      <c r="L1739" s="63" t="s">
        <v>274</v>
      </c>
      <c r="M1739" s="63" t="str">
        <f t="shared" si="57"/>
        <v>X</v>
      </c>
      <c r="N1739" s="63" t="s">
        <v>5199</v>
      </c>
      <c r="O1739" s="63" t="s">
        <v>2647</v>
      </c>
      <c r="P1739" s="65">
        <v>0</v>
      </c>
      <c r="Q1739" s="63"/>
      <c r="R1739" s="51"/>
      <c r="S1739" s="51"/>
      <c r="T1739" s="51"/>
    </row>
    <row r="1740" spans="1:20" ht="31.5">
      <c r="A1740" s="153" t="str">
        <f t="shared" si="65"/>
        <v/>
      </c>
      <c r="B1740" s="154"/>
      <c r="C1740" s="155" t="s">
        <v>5187</v>
      </c>
      <c r="D1740" s="154" t="s">
        <v>5200</v>
      </c>
      <c r="E1740" s="153" t="s">
        <v>270</v>
      </c>
      <c r="F1740" s="196">
        <v>145</v>
      </c>
      <c r="G1740" s="156" t="str">
        <f t="shared" si="64"/>
        <v>K</v>
      </c>
      <c r="H1740" s="196">
        <v>590</v>
      </c>
      <c r="I1740" s="158">
        <v>7</v>
      </c>
      <c r="J1740" s="158">
        <v>1</v>
      </c>
      <c r="K1740" s="158">
        <v>2</v>
      </c>
      <c r="L1740" s="153" t="s">
        <v>274</v>
      </c>
      <c r="M1740" s="153" t="str">
        <f t="shared" si="57"/>
        <v>X</v>
      </c>
      <c r="N1740" s="153" t="s">
        <v>5201</v>
      </c>
      <c r="O1740" s="153" t="s">
        <v>2647</v>
      </c>
      <c r="P1740" s="158">
        <v>0</v>
      </c>
      <c r="Q1740" s="153"/>
      <c r="R1740" s="51"/>
      <c r="S1740" s="51"/>
      <c r="T1740" s="51"/>
    </row>
    <row r="1741" spans="1:20" ht="31.5">
      <c r="A1741" s="63" t="str">
        <f t="shared" si="65"/>
        <v/>
      </c>
      <c r="B1741" s="72"/>
      <c r="C1741" s="61" t="s">
        <v>5187</v>
      </c>
      <c r="D1741" s="72" t="s">
        <v>1762</v>
      </c>
      <c r="E1741" s="63" t="s">
        <v>270</v>
      </c>
      <c r="F1741" s="86">
        <v>169</v>
      </c>
      <c r="G1741" s="64" t="str">
        <f t="shared" si="64"/>
        <v>Đ</v>
      </c>
      <c r="H1741" s="86">
        <v>753</v>
      </c>
      <c r="I1741" s="65">
        <v>5</v>
      </c>
      <c r="J1741" s="65">
        <v>3</v>
      </c>
      <c r="K1741" s="65">
        <v>0</v>
      </c>
      <c r="L1741" s="63" t="s">
        <v>765</v>
      </c>
      <c r="M1741" s="63" t="str">
        <f t="shared" si="57"/>
        <v>X</v>
      </c>
      <c r="N1741" s="63" t="s">
        <v>5202</v>
      </c>
      <c r="O1741" s="63" t="s">
        <v>2667</v>
      </c>
      <c r="P1741" s="65">
        <v>0</v>
      </c>
      <c r="Q1741" s="63"/>
      <c r="R1741" s="51"/>
      <c r="S1741" s="51"/>
      <c r="T1741" s="51"/>
    </row>
    <row r="1742" spans="1:20" ht="31.5">
      <c r="A1742" s="153" t="str">
        <f t="shared" si="65"/>
        <v/>
      </c>
      <c r="B1742" s="154"/>
      <c r="C1742" s="155" t="s">
        <v>5187</v>
      </c>
      <c r="D1742" s="154" t="s">
        <v>5203</v>
      </c>
      <c r="E1742" s="153" t="s">
        <v>265</v>
      </c>
      <c r="F1742" s="196">
        <v>127</v>
      </c>
      <c r="G1742" s="156" t="str">
        <f t="shared" si="64"/>
        <v>K</v>
      </c>
      <c r="H1742" s="196">
        <v>605</v>
      </c>
      <c r="I1742" s="158">
        <v>17</v>
      </c>
      <c r="J1742" s="158">
        <v>0</v>
      </c>
      <c r="K1742" s="158">
        <v>0</v>
      </c>
      <c r="L1742" s="153" t="s">
        <v>274</v>
      </c>
      <c r="M1742" s="153" t="str">
        <f t="shared" si="57"/>
        <v>X</v>
      </c>
      <c r="N1742" s="153" t="s">
        <v>5204</v>
      </c>
      <c r="O1742" s="153" t="s">
        <v>1369</v>
      </c>
      <c r="P1742" s="158">
        <v>0</v>
      </c>
      <c r="Q1742" s="153"/>
      <c r="R1742" s="51"/>
      <c r="S1742" s="51"/>
      <c r="T1742" s="51"/>
    </row>
    <row r="1743" spans="1:20" ht="31.5">
      <c r="A1743" s="63" t="str">
        <f t="shared" si="65"/>
        <v/>
      </c>
      <c r="B1743" s="72"/>
      <c r="C1743" s="61" t="s">
        <v>5187</v>
      </c>
      <c r="D1743" s="72" t="s">
        <v>5205</v>
      </c>
      <c r="E1743" s="63" t="s">
        <v>270</v>
      </c>
      <c r="F1743" s="86">
        <v>167</v>
      </c>
      <c r="G1743" s="64" t="str">
        <f t="shared" si="64"/>
        <v>Đ</v>
      </c>
      <c r="H1743" s="86">
        <v>813</v>
      </c>
      <c r="I1743" s="65">
        <v>90</v>
      </c>
      <c r="J1743" s="65">
        <v>3</v>
      </c>
      <c r="K1743" s="65">
        <v>0</v>
      </c>
      <c r="L1743" s="63" t="s">
        <v>543</v>
      </c>
      <c r="M1743" s="63" t="str">
        <f t="shared" si="57"/>
        <v>X</v>
      </c>
      <c r="N1743" s="63" t="s">
        <v>5206</v>
      </c>
      <c r="O1743" s="63" t="s">
        <v>1369</v>
      </c>
      <c r="P1743" s="65">
        <v>0</v>
      </c>
      <c r="Q1743" s="63"/>
      <c r="R1743" s="51"/>
      <c r="S1743" s="51"/>
      <c r="T1743" s="51"/>
    </row>
    <row r="1744" spans="1:20" ht="31.5">
      <c r="A1744" s="153"/>
      <c r="B1744" s="154"/>
      <c r="C1744" s="155" t="s">
        <v>5187</v>
      </c>
      <c r="D1744" s="154" t="s">
        <v>5207</v>
      </c>
      <c r="E1744" s="153" t="s">
        <v>270</v>
      </c>
      <c r="F1744" s="196">
        <v>142</v>
      </c>
      <c r="G1744" s="156" t="str">
        <f t="shared" si="64"/>
        <v>K</v>
      </c>
      <c r="H1744" s="196">
        <v>638</v>
      </c>
      <c r="I1744" s="158">
        <v>42</v>
      </c>
      <c r="J1744" s="158">
        <v>1</v>
      </c>
      <c r="K1744" s="158">
        <v>1</v>
      </c>
      <c r="L1744" s="153" t="s">
        <v>274</v>
      </c>
      <c r="M1744" s="153" t="str">
        <f t="shared" si="57"/>
        <v>X</v>
      </c>
      <c r="N1744" s="153" t="s">
        <v>5208</v>
      </c>
      <c r="O1744" s="153" t="s">
        <v>2667</v>
      </c>
      <c r="P1744" s="158">
        <v>0</v>
      </c>
      <c r="Q1744" s="153"/>
      <c r="R1744" s="51"/>
      <c r="S1744" s="51"/>
      <c r="T1744" s="51"/>
    </row>
    <row r="1745" spans="1:20" ht="31.5">
      <c r="A1745" s="63"/>
      <c r="B1745" s="72"/>
      <c r="C1745" s="61" t="s">
        <v>5187</v>
      </c>
      <c r="D1745" s="72" t="s">
        <v>5169</v>
      </c>
      <c r="E1745" s="63" t="s">
        <v>265</v>
      </c>
      <c r="F1745" s="86">
        <v>111</v>
      </c>
      <c r="G1745" s="64" t="str">
        <f t="shared" si="64"/>
        <v>K</v>
      </c>
      <c r="H1745" s="86">
        <v>527</v>
      </c>
      <c r="I1745" s="65">
        <v>92</v>
      </c>
      <c r="J1745" s="65">
        <v>1</v>
      </c>
      <c r="K1745" s="65">
        <v>3</v>
      </c>
      <c r="L1745" s="63" t="s">
        <v>274</v>
      </c>
      <c r="M1745" s="63" t="str">
        <f t="shared" si="57"/>
        <v>X</v>
      </c>
      <c r="N1745" s="63" t="s">
        <v>5209</v>
      </c>
      <c r="O1745" s="63" t="s">
        <v>1369</v>
      </c>
      <c r="P1745" s="65">
        <v>0</v>
      </c>
      <c r="Q1745" s="63"/>
      <c r="R1745" s="51"/>
      <c r="S1745" s="51"/>
      <c r="T1745" s="51"/>
    </row>
    <row r="1746" spans="1:20" ht="31.5">
      <c r="A1746" s="153"/>
      <c r="B1746" s="154"/>
      <c r="C1746" s="155" t="s">
        <v>5187</v>
      </c>
      <c r="D1746" s="154" t="s">
        <v>5210</v>
      </c>
      <c r="E1746" s="153" t="s">
        <v>270</v>
      </c>
      <c r="F1746" s="196">
        <v>125</v>
      </c>
      <c r="G1746" s="156" t="str">
        <f t="shared" si="64"/>
        <v>K</v>
      </c>
      <c r="H1746" s="196">
        <v>584</v>
      </c>
      <c r="I1746" s="158">
        <v>87</v>
      </c>
      <c r="J1746" s="158">
        <v>1</v>
      </c>
      <c r="K1746" s="158">
        <v>1</v>
      </c>
      <c r="L1746" s="153" t="s">
        <v>266</v>
      </c>
      <c r="M1746" s="153" t="str">
        <f t="shared" si="57"/>
        <v>X</v>
      </c>
      <c r="N1746" s="153" t="s">
        <v>5211</v>
      </c>
      <c r="O1746" s="153" t="s">
        <v>2640</v>
      </c>
      <c r="P1746" s="158">
        <v>0</v>
      </c>
      <c r="Q1746" s="153"/>
      <c r="R1746" s="51"/>
      <c r="S1746" s="51"/>
      <c r="T1746" s="51"/>
    </row>
    <row r="1747" spans="1:20" ht="31.5">
      <c r="A1747" s="63"/>
      <c r="B1747" s="72"/>
      <c r="C1747" s="61" t="s">
        <v>5187</v>
      </c>
      <c r="D1747" s="72" t="s">
        <v>5212</v>
      </c>
      <c r="E1747" s="63" t="s">
        <v>270</v>
      </c>
      <c r="F1747" s="86">
        <v>177</v>
      </c>
      <c r="G1747" s="64" t="str">
        <f t="shared" si="64"/>
        <v>Đ</v>
      </c>
      <c r="H1747" s="86">
        <v>751</v>
      </c>
      <c r="I1747" s="65">
        <v>110</v>
      </c>
      <c r="J1747" s="65">
        <v>0</v>
      </c>
      <c r="K1747" s="65">
        <v>0</v>
      </c>
      <c r="L1747" s="63" t="s">
        <v>543</v>
      </c>
      <c r="M1747" s="63" t="str">
        <f t="shared" si="57"/>
        <v>X</v>
      </c>
      <c r="N1747" s="63" t="s">
        <v>5213</v>
      </c>
      <c r="O1747" s="63" t="s">
        <v>1571</v>
      </c>
      <c r="P1747" s="65">
        <v>0</v>
      </c>
      <c r="Q1747" s="63"/>
      <c r="R1747" s="51"/>
      <c r="S1747" s="51"/>
      <c r="T1747" s="51"/>
    </row>
    <row r="1748" spans="1:20" ht="31.5">
      <c r="A1748" s="153"/>
      <c r="B1748" s="154"/>
      <c r="C1748" s="155" t="s">
        <v>5187</v>
      </c>
      <c r="D1748" s="154" t="s">
        <v>5214</v>
      </c>
      <c r="E1748" s="153" t="s">
        <v>270</v>
      </c>
      <c r="F1748" s="196">
        <v>148</v>
      </c>
      <c r="G1748" s="156" t="str">
        <f t="shared" si="64"/>
        <v>K</v>
      </c>
      <c r="H1748" s="196">
        <v>662</v>
      </c>
      <c r="I1748" s="158">
        <v>85</v>
      </c>
      <c r="J1748" s="158">
        <v>2</v>
      </c>
      <c r="K1748" s="158">
        <v>0</v>
      </c>
      <c r="L1748" s="153" t="s">
        <v>460</v>
      </c>
      <c r="M1748" s="153" t="str">
        <f t="shared" si="57"/>
        <v>X</v>
      </c>
      <c r="N1748" s="153" t="s">
        <v>5215</v>
      </c>
      <c r="O1748" s="153" t="s">
        <v>968</v>
      </c>
      <c r="P1748" s="158">
        <v>0</v>
      </c>
      <c r="Q1748" s="153"/>
      <c r="R1748" s="51"/>
      <c r="S1748" s="51"/>
      <c r="T1748" s="51"/>
    </row>
    <row r="1749" spans="1:20" ht="31.5">
      <c r="A1749" s="63"/>
      <c r="B1749" s="72"/>
      <c r="C1749" s="61" t="s">
        <v>5187</v>
      </c>
      <c r="D1749" s="72" t="s">
        <v>5216</v>
      </c>
      <c r="E1749" s="63" t="s">
        <v>270</v>
      </c>
      <c r="F1749" s="86">
        <v>208</v>
      </c>
      <c r="G1749" s="64" t="str">
        <f t="shared" si="64"/>
        <v>Đ</v>
      </c>
      <c r="H1749" s="86">
        <v>843</v>
      </c>
      <c r="I1749" s="65">
        <v>145</v>
      </c>
      <c r="J1749" s="65">
        <v>1</v>
      </c>
      <c r="K1749" s="65">
        <v>3</v>
      </c>
      <c r="L1749" s="63" t="s">
        <v>765</v>
      </c>
      <c r="M1749" s="63" t="str">
        <f t="shared" si="57"/>
        <v>X</v>
      </c>
      <c r="N1749" s="63" t="s">
        <v>5217</v>
      </c>
      <c r="O1749" s="63" t="s">
        <v>968</v>
      </c>
      <c r="P1749" s="65">
        <v>0</v>
      </c>
      <c r="Q1749" s="63"/>
      <c r="R1749" s="51"/>
      <c r="S1749" s="51"/>
      <c r="T1749" s="51"/>
    </row>
    <row r="1750" spans="1:20" ht="31.5">
      <c r="A1750" s="153"/>
      <c r="B1750" s="154"/>
      <c r="C1750" s="155" t="s">
        <v>5187</v>
      </c>
      <c r="D1750" s="154" t="s">
        <v>5218</v>
      </c>
      <c r="E1750" s="153" t="s">
        <v>270</v>
      </c>
      <c r="F1750" s="196">
        <v>183</v>
      </c>
      <c r="G1750" s="156" t="str">
        <f t="shared" si="64"/>
        <v>Đ</v>
      </c>
      <c r="H1750" s="196">
        <v>846</v>
      </c>
      <c r="I1750" s="158">
        <v>175</v>
      </c>
      <c r="J1750" s="158">
        <v>1</v>
      </c>
      <c r="K1750" s="158">
        <v>0</v>
      </c>
      <c r="L1750" s="153" t="s">
        <v>460</v>
      </c>
      <c r="M1750" s="153" t="str">
        <f t="shared" si="57"/>
        <v>X</v>
      </c>
      <c r="N1750" s="153" t="s">
        <v>5219</v>
      </c>
      <c r="O1750" s="153" t="s">
        <v>1369</v>
      </c>
      <c r="P1750" s="158">
        <v>0</v>
      </c>
      <c r="Q1750" s="153"/>
      <c r="R1750" s="51"/>
      <c r="S1750" s="51"/>
      <c r="T1750" s="51"/>
    </row>
    <row r="1751" spans="1:20" ht="31.5">
      <c r="A1751" s="63"/>
      <c r="B1751" s="72"/>
      <c r="C1751" s="61" t="s">
        <v>5187</v>
      </c>
      <c r="D1751" s="72" t="s">
        <v>5220</v>
      </c>
      <c r="E1751" s="63" t="s">
        <v>270</v>
      </c>
      <c r="F1751" s="86">
        <v>148</v>
      </c>
      <c r="G1751" s="64" t="str">
        <f t="shared" si="64"/>
        <v>K</v>
      </c>
      <c r="H1751" s="86">
        <v>647</v>
      </c>
      <c r="I1751" s="65">
        <v>130</v>
      </c>
      <c r="J1751" s="65">
        <v>2</v>
      </c>
      <c r="K1751" s="65">
        <v>0</v>
      </c>
      <c r="L1751" s="63" t="s">
        <v>1117</v>
      </c>
      <c r="M1751" s="63" t="str">
        <f t="shared" si="57"/>
        <v>X</v>
      </c>
      <c r="N1751" s="63" t="s">
        <v>5221</v>
      </c>
      <c r="O1751" s="63" t="s">
        <v>3117</v>
      </c>
      <c r="P1751" s="65">
        <v>0</v>
      </c>
      <c r="Q1751" s="63"/>
      <c r="R1751" s="51"/>
      <c r="S1751" s="51"/>
      <c r="T1751" s="51"/>
    </row>
    <row r="1752" spans="1:20" ht="31.5">
      <c r="A1752" s="153"/>
      <c r="B1752" s="154"/>
      <c r="C1752" s="155" t="s">
        <v>5187</v>
      </c>
      <c r="D1752" s="154" t="s">
        <v>5222</v>
      </c>
      <c r="E1752" s="153" t="s">
        <v>265</v>
      </c>
      <c r="F1752" s="196">
        <v>107</v>
      </c>
      <c r="G1752" s="156" t="str">
        <f t="shared" si="64"/>
        <v>K</v>
      </c>
      <c r="H1752" s="196">
        <v>456</v>
      </c>
      <c r="I1752" s="158">
        <v>51</v>
      </c>
      <c r="J1752" s="158">
        <v>2</v>
      </c>
      <c r="K1752" s="158">
        <v>0</v>
      </c>
      <c r="L1752" s="153" t="s">
        <v>274</v>
      </c>
      <c r="M1752" s="153" t="str">
        <f t="shared" si="57"/>
        <v>X</v>
      </c>
      <c r="N1752" s="153" t="s">
        <v>5223</v>
      </c>
      <c r="O1752" s="153" t="s">
        <v>2647</v>
      </c>
      <c r="P1752" s="158">
        <v>0</v>
      </c>
      <c r="Q1752" s="153"/>
      <c r="R1752" s="51"/>
      <c r="S1752" s="51"/>
      <c r="T1752" s="51"/>
    </row>
    <row r="1753" spans="1:20" ht="31.5">
      <c r="A1753" s="63"/>
      <c r="B1753" s="72"/>
      <c r="C1753" s="61" t="s">
        <v>5187</v>
      </c>
      <c r="D1753" s="72" t="s">
        <v>5224</v>
      </c>
      <c r="E1753" s="63" t="s">
        <v>265</v>
      </c>
      <c r="F1753" s="86">
        <v>113</v>
      </c>
      <c r="G1753" s="64" t="str">
        <f t="shared" si="64"/>
        <v>K</v>
      </c>
      <c r="H1753" s="86">
        <v>524</v>
      </c>
      <c r="I1753" s="65">
        <v>51</v>
      </c>
      <c r="J1753" s="65">
        <v>1</v>
      </c>
      <c r="K1753" s="65">
        <v>1</v>
      </c>
      <c r="L1753" s="63" t="s">
        <v>274</v>
      </c>
      <c r="M1753" s="63" t="str">
        <f t="shared" si="57"/>
        <v>X</v>
      </c>
      <c r="N1753" s="63" t="s">
        <v>5225</v>
      </c>
      <c r="O1753" s="63" t="s">
        <v>2647</v>
      </c>
      <c r="P1753" s="65">
        <v>0</v>
      </c>
      <c r="Q1753" s="63"/>
      <c r="R1753" s="51"/>
      <c r="S1753" s="51"/>
      <c r="T1753" s="51"/>
    </row>
    <row r="1754" spans="1:20" ht="31.5">
      <c r="A1754" s="153"/>
      <c r="B1754" s="154"/>
      <c r="C1754" s="155" t="s">
        <v>5187</v>
      </c>
      <c r="D1754" s="154" t="s">
        <v>2741</v>
      </c>
      <c r="E1754" s="153" t="s">
        <v>265</v>
      </c>
      <c r="F1754" s="196">
        <v>107</v>
      </c>
      <c r="G1754" s="156" t="str">
        <f t="shared" si="64"/>
        <v>K</v>
      </c>
      <c r="H1754" s="196">
        <v>451</v>
      </c>
      <c r="I1754" s="158">
        <v>34</v>
      </c>
      <c r="J1754" s="158">
        <v>4</v>
      </c>
      <c r="K1754" s="158">
        <v>3</v>
      </c>
      <c r="L1754" s="153" t="s">
        <v>274</v>
      </c>
      <c r="M1754" s="153" t="str">
        <f t="shared" si="57"/>
        <v>X</v>
      </c>
      <c r="N1754" s="153" t="s">
        <v>5226</v>
      </c>
      <c r="O1754" s="153" t="s">
        <v>2647</v>
      </c>
      <c r="P1754" s="158">
        <v>0</v>
      </c>
      <c r="Q1754" s="153"/>
      <c r="R1754" s="51"/>
      <c r="S1754" s="51"/>
      <c r="T1754" s="51"/>
    </row>
    <row r="1755" spans="1:20" ht="31.5">
      <c r="A1755" s="63"/>
      <c r="B1755" s="72"/>
      <c r="C1755" s="61" t="s">
        <v>5187</v>
      </c>
      <c r="D1755" s="72" t="s">
        <v>5227</v>
      </c>
      <c r="E1755" s="63" t="s">
        <v>265</v>
      </c>
      <c r="F1755" s="86">
        <v>123</v>
      </c>
      <c r="G1755" s="64" t="str">
        <f t="shared" si="64"/>
        <v>K</v>
      </c>
      <c r="H1755" s="86">
        <v>586</v>
      </c>
      <c r="I1755" s="65">
        <v>115</v>
      </c>
      <c r="J1755" s="65">
        <v>2</v>
      </c>
      <c r="K1755" s="65">
        <v>1</v>
      </c>
      <c r="L1755" s="63" t="s">
        <v>460</v>
      </c>
      <c r="M1755" s="63" t="str">
        <f t="shared" si="57"/>
        <v>X</v>
      </c>
      <c r="N1755" s="63" t="s">
        <v>5228</v>
      </c>
      <c r="O1755" s="63" t="s">
        <v>716</v>
      </c>
      <c r="P1755" s="65">
        <v>0</v>
      </c>
      <c r="Q1755" s="63"/>
      <c r="R1755" s="51"/>
      <c r="S1755" s="51"/>
      <c r="T1755" s="51"/>
    </row>
    <row r="1756" spans="1:20" ht="31.5">
      <c r="A1756" s="153"/>
      <c r="B1756" s="154"/>
      <c r="C1756" s="155" t="s">
        <v>5187</v>
      </c>
      <c r="D1756" s="154" t="s">
        <v>5229</v>
      </c>
      <c r="E1756" s="153" t="s">
        <v>265</v>
      </c>
      <c r="F1756" s="196">
        <v>122</v>
      </c>
      <c r="G1756" s="156" t="str">
        <f t="shared" si="64"/>
        <v>K</v>
      </c>
      <c r="H1756" s="196">
        <v>494</v>
      </c>
      <c r="I1756" s="158">
        <v>19</v>
      </c>
      <c r="J1756" s="158">
        <v>1</v>
      </c>
      <c r="K1756" s="158">
        <v>1</v>
      </c>
      <c r="L1756" s="153" t="s">
        <v>543</v>
      </c>
      <c r="M1756" s="153" t="str">
        <f t="shared" si="57"/>
        <v>X</v>
      </c>
      <c r="N1756" s="153" t="s">
        <v>5230</v>
      </c>
      <c r="O1756" s="153" t="s">
        <v>2793</v>
      </c>
      <c r="P1756" s="158">
        <v>0</v>
      </c>
      <c r="Q1756" s="153"/>
      <c r="R1756" s="51"/>
      <c r="S1756" s="51"/>
      <c r="T1756" s="51"/>
    </row>
    <row r="1757" spans="1:20" ht="31.5">
      <c r="A1757" s="63"/>
      <c r="B1757" s="72"/>
      <c r="C1757" s="61" t="s">
        <v>5187</v>
      </c>
      <c r="D1757" s="72" t="s">
        <v>5171</v>
      </c>
      <c r="E1757" s="63" t="s">
        <v>270</v>
      </c>
      <c r="F1757" s="86">
        <v>160</v>
      </c>
      <c r="G1757" s="64" t="str">
        <f t="shared" si="64"/>
        <v>Đ</v>
      </c>
      <c r="H1757" s="86">
        <v>700</v>
      </c>
      <c r="I1757" s="65">
        <v>152</v>
      </c>
      <c r="J1757" s="65">
        <v>4</v>
      </c>
      <c r="K1757" s="65">
        <v>1</v>
      </c>
      <c r="L1757" s="63" t="s">
        <v>543</v>
      </c>
      <c r="M1757" s="63" t="str">
        <f t="shared" si="57"/>
        <v>X</v>
      </c>
      <c r="N1757" s="63" t="s">
        <v>5231</v>
      </c>
      <c r="O1757" s="63" t="s">
        <v>716</v>
      </c>
      <c r="P1757" s="65">
        <v>0</v>
      </c>
      <c r="Q1757" s="63"/>
      <c r="R1757" s="51"/>
      <c r="S1757" s="51"/>
      <c r="T1757" s="51"/>
    </row>
    <row r="1758" spans="1:20" ht="31.5">
      <c r="A1758" s="153"/>
      <c r="B1758" s="154"/>
      <c r="C1758" s="155" t="s">
        <v>5187</v>
      </c>
      <c r="D1758" s="154" t="s">
        <v>5232</v>
      </c>
      <c r="E1758" s="153" t="s">
        <v>265</v>
      </c>
      <c r="F1758" s="196">
        <v>128</v>
      </c>
      <c r="G1758" s="156" t="str">
        <f t="shared" si="64"/>
        <v>K</v>
      </c>
      <c r="H1758" s="196">
        <v>585</v>
      </c>
      <c r="I1758" s="158">
        <v>7</v>
      </c>
      <c r="J1758" s="158">
        <v>2</v>
      </c>
      <c r="K1758" s="158">
        <v>0</v>
      </c>
      <c r="L1758" s="153" t="s">
        <v>460</v>
      </c>
      <c r="M1758" s="153" t="str">
        <f t="shared" si="57"/>
        <v>X</v>
      </c>
      <c r="N1758" s="153" t="s">
        <v>5233</v>
      </c>
      <c r="O1758" s="153" t="s">
        <v>2667</v>
      </c>
      <c r="P1758" s="158">
        <v>0</v>
      </c>
      <c r="Q1758" s="153"/>
      <c r="R1758" s="51"/>
      <c r="S1758" s="51"/>
      <c r="T1758" s="51"/>
    </row>
    <row r="1759" spans="1:20" ht="31.5">
      <c r="A1759" s="63"/>
      <c r="B1759" s="72"/>
      <c r="C1759" s="61" t="s">
        <v>5187</v>
      </c>
      <c r="D1759" s="72" t="s">
        <v>5234</v>
      </c>
      <c r="E1759" s="63" t="s">
        <v>265</v>
      </c>
      <c r="F1759" s="86">
        <v>115</v>
      </c>
      <c r="G1759" s="64" t="str">
        <f t="shared" si="64"/>
        <v>K</v>
      </c>
      <c r="H1759" s="86">
        <v>487</v>
      </c>
      <c r="I1759" s="65">
        <v>4</v>
      </c>
      <c r="J1759" s="65">
        <v>1</v>
      </c>
      <c r="K1759" s="65">
        <v>0</v>
      </c>
      <c r="L1759" s="63" t="s">
        <v>543</v>
      </c>
      <c r="M1759" s="63" t="str">
        <f t="shared" si="57"/>
        <v>X</v>
      </c>
      <c r="N1759" s="63" t="s">
        <v>5235</v>
      </c>
      <c r="O1759" s="63" t="s">
        <v>2667</v>
      </c>
      <c r="P1759" s="65">
        <v>0</v>
      </c>
      <c r="Q1759" s="63"/>
      <c r="R1759" s="51"/>
      <c r="S1759" s="51"/>
      <c r="T1759" s="51"/>
    </row>
    <row r="1760" spans="1:20" ht="31.5">
      <c r="A1760" s="153"/>
      <c r="B1760" s="154"/>
      <c r="C1760" s="155" t="s">
        <v>5187</v>
      </c>
      <c r="D1760" s="154" t="s">
        <v>5236</v>
      </c>
      <c r="E1760" s="153" t="s">
        <v>265</v>
      </c>
      <c r="F1760" s="196">
        <v>125</v>
      </c>
      <c r="G1760" s="156" t="str">
        <f t="shared" si="64"/>
        <v>K</v>
      </c>
      <c r="H1760" s="196">
        <v>533</v>
      </c>
      <c r="I1760" s="158">
        <v>3</v>
      </c>
      <c r="J1760" s="158">
        <v>0</v>
      </c>
      <c r="K1760" s="158">
        <v>0</v>
      </c>
      <c r="L1760" s="153" t="s">
        <v>543</v>
      </c>
      <c r="M1760" s="153" t="str">
        <f t="shared" si="57"/>
        <v>X</v>
      </c>
      <c r="N1760" s="153" t="s">
        <v>5237</v>
      </c>
      <c r="O1760" s="153" t="s">
        <v>2667</v>
      </c>
      <c r="P1760" s="158">
        <v>0</v>
      </c>
      <c r="Q1760" s="153"/>
      <c r="R1760" s="51"/>
      <c r="S1760" s="51"/>
      <c r="T1760" s="51"/>
    </row>
    <row r="1761" spans="1:20" ht="31.5">
      <c r="A1761" s="63"/>
      <c r="B1761" s="72"/>
      <c r="C1761" s="61" t="s">
        <v>5187</v>
      </c>
      <c r="D1761" s="72" t="s">
        <v>5238</v>
      </c>
      <c r="E1761" s="63" t="s">
        <v>300</v>
      </c>
      <c r="F1761" s="86">
        <v>81</v>
      </c>
      <c r="G1761" s="64" t="str">
        <f t="shared" si="64"/>
        <v>K</v>
      </c>
      <c r="H1761" s="86">
        <v>330</v>
      </c>
      <c r="I1761" s="65">
        <v>5</v>
      </c>
      <c r="J1761" s="65">
        <v>2</v>
      </c>
      <c r="K1761" s="65">
        <v>2</v>
      </c>
      <c r="L1761" s="63" t="s">
        <v>279</v>
      </c>
      <c r="M1761" s="63" t="str">
        <f t="shared" si="57"/>
        <v>X</v>
      </c>
      <c r="N1761" s="63" t="s">
        <v>5239</v>
      </c>
      <c r="O1761" s="63" t="s">
        <v>1369</v>
      </c>
      <c r="P1761" s="65">
        <v>0</v>
      </c>
      <c r="Q1761" s="63"/>
      <c r="R1761" s="51"/>
      <c r="S1761" s="51"/>
      <c r="T1761" s="51"/>
    </row>
    <row r="1762" spans="1:20" ht="31.5">
      <c r="A1762" s="153"/>
      <c r="B1762" s="154"/>
      <c r="C1762" s="155" t="s">
        <v>5187</v>
      </c>
      <c r="D1762" s="154" t="s">
        <v>5240</v>
      </c>
      <c r="E1762" s="153" t="s">
        <v>270</v>
      </c>
      <c r="F1762" s="196">
        <v>141</v>
      </c>
      <c r="G1762" s="156" t="str">
        <f t="shared" si="64"/>
        <v>K</v>
      </c>
      <c r="H1762" s="196">
        <v>578</v>
      </c>
      <c r="I1762" s="158">
        <v>20</v>
      </c>
      <c r="J1762" s="158">
        <v>2</v>
      </c>
      <c r="K1762" s="158">
        <v>1</v>
      </c>
      <c r="L1762" s="153" t="s">
        <v>460</v>
      </c>
      <c r="M1762" s="153" t="str">
        <f t="shared" si="57"/>
        <v>X</v>
      </c>
      <c r="N1762" s="153" t="s">
        <v>5241</v>
      </c>
      <c r="O1762" s="153" t="s">
        <v>968</v>
      </c>
      <c r="P1762" s="158">
        <v>0</v>
      </c>
      <c r="Q1762" s="153"/>
      <c r="R1762" s="51"/>
      <c r="S1762" s="51"/>
      <c r="T1762" s="51"/>
    </row>
    <row r="1763" spans="1:20" ht="31.5">
      <c r="A1763" s="63"/>
      <c r="B1763" s="72"/>
      <c r="C1763" s="61" t="s">
        <v>5187</v>
      </c>
      <c r="D1763" s="72" t="s">
        <v>5242</v>
      </c>
      <c r="E1763" s="63" t="s">
        <v>265</v>
      </c>
      <c r="F1763" s="86">
        <v>122</v>
      </c>
      <c r="G1763" s="64" t="str">
        <f t="shared" si="64"/>
        <v>K</v>
      </c>
      <c r="H1763" s="86">
        <v>478</v>
      </c>
      <c r="I1763" s="65">
        <v>6</v>
      </c>
      <c r="J1763" s="65">
        <v>2</v>
      </c>
      <c r="K1763" s="65">
        <v>4</v>
      </c>
      <c r="L1763" s="63" t="s">
        <v>765</v>
      </c>
      <c r="M1763" s="63" t="str">
        <f t="shared" si="57"/>
        <v>X</v>
      </c>
      <c r="N1763" s="63" t="s">
        <v>5243</v>
      </c>
      <c r="O1763" s="63" t="s">
        <v>1369</v>
      </c>
      <c r="P1763" s="65">
        <v>0</v>
      </c>
      <c r="Q1763" s="63"/>
      <c r="R1763" s="51"/>
      <c r="S1763" s="51"/>
      <c r="T1763" s="51"/>
    </row>
    <row r="1764" spans="1:20" ht="31.5">
      <c r="A1764" s="153"/>
      <c r="B1764" s="154"/>
      <c r="C1764" s="155" t="s">
        <v>5187</v>
      </c>
      <c r="D1764" s="154" t="s">
        <v>5244</v>
      </c>
      <c r="E1764" s="153" t="s">
        <v>265</v>
      </c>
      <c r="F1764" s="196">
        <v>126</v>
      </c>
      <c r="G1764" s="156" t="str">
        <f t="shared" si="64"/>
        <v>K</v>
      </c>
      <c r="H1764" s="196">
        <v>540</v>
      </c>
      <c r="I1764" s="158">
        <v>40</v>
      </c>
      <c r="J1764" s="158">
        <v>1</v>
      </c>
      <c r="K1764" s="158">
        <v>4</v>
      </c>
      <c r="L1764" s="153" t="s">
        <v>543</v>
      </c>
      <c r="M1764" s="153" t="str">
        <f t="shared" si="57"/>
        <v>X</v>
      </c>
      <c r="N1764" s="153" t="s">
        <v>5245</v>
      </c>
      <c r="O1764" s="153" t="s">
        <v>1369</v>
      </c>
      <c r="P1764" s="158">
        <v>0</v>
      </c>
      <c r="Q1764" s="153"/>
      <c r="R1764" s="51"/>
      <c r="S1764" s="51"/>
      <c r="T1764" s="51"/>
    </row>
    <row r="1765" spans="1:20" ht="31.5">
      <c r="A1765" s="63"/>
      <c r="B1765" s="72"/>
      <c r="C1765" s="61" t="s">
        <v>5187</v>
      </c>
      <c r="D1765" s="72" t="s">
        <v>5246</v>
      </c>
      <c r="E1765" s="63" t="s">
        <v>270</v>
      </c>
      <c r="F1765" s="86">
        <v>189</v>
      </c>
      <c r="G1765" s="64" t="str">
        <f t="shared" si="64"/>
        <v>Đ</v>
      </c>
      <c r="H1765" s="86">
        <v>755</v>
      </c>
      <c r="I1765" s="65">
        <v>6</v>
      </c>
      <c r="J1765" s="65">
        <v>1</v>
      </c>
      <c r="K1765" s="65">
        <v>2</v>
      </c>
      <c r="L1765" s="63" t="s">
        <v>543</v>
      </c>
      <c r="M1765" s="63" t="str">
        <f t="shared" si="57"/>
        <v>X</v>
      </c>
      <c r="N1765" s="63" t="s">
        <v>5247</v>
      </c>
      <c r="O1765" s="63" t="s">
        <v>2667</v>
      </c>
      <c r="P1765" s="65">
        <v>0</v>
      </c>
      <c r="Q1765" s="63"/>
      <c r="R1765" s="51"/>
      <c r="S1765" s="51"/>
      <c r="T1765" s="51"/>
    </row>
    <row r="1766" spans="1:20" ht="31.5">
      <c r="A1766" s="153"/>
      <c r="B1766" s="154"/>
      <c r="C1766" s="155" t="s">
        <v>5187</v>
      </c>
      <c r="D1766" s="154" t="s">
        <v>5248</v>
      </c>
      <c r="E1766" s="153" t="s">
        <v>300</v>
      </c>
      <c r="F1766" s="196">
        <v>76</v>
      </c>
      <c r="G1766" s="156" t="str">
        <f t="shared" si="64"/>
        <v>K</v>
      </c>
      <c r="H1766" s="196">
        <v>240</v>
      </c>
      <c r="I1766" s="158">
        <v>4</v>
      </c>
      <c r="J1766" s="158">
        <v>1</v>
      </c>
      <c r="K1766" s="158">
        <v>1</v>
      </c>
      <c r="L1766" s="153" t="s">
        <v>543</v>
      </c>
      <c r="M1766" s="153" t="str">
        <f t="shared" si="57"/>
        <v>X</v>
      </c>
      <c r="N1766" s="153" t="s">
        <v>5249</v>
      </c>
      <c r="O1766" s="153" t="s">
        <v>716</v>
      </c>
      <c r="P1766" s="158">
        <v>0</v>
      </c>
      <c r="Q1766" s="153"/>
      <c r="R1766" s="51"/>
      <c r="S1766" s="51"/>
      <c r="T1766" s="51"/>
    </row>
    <row r="1767" spans="1:20" ht="31.5">
      <c r="A1767" s="63"/>
      <c r="B1767" s="72"/>
      <c r="C1767" s="61" t="s">
        <v>5187</v>
      </c>
      <c r="D1767" s="72" t="s">
        <v>2962</v>
      </c>
      <c r="E1767" s="63" t="s">
        <v>265</v>
      </c>
      <c r="F1767" s="86">
        <v>111</v>
      </c>
      <c r="G1767" s="64" t="str">
        <f t="shared" si="64"/>
        <v>K</v>
      </c>
      <c r="H1767" s="86">
        <v>470</v>
      </c>
      <c r="I1767" s="65">
        <v>10</v>
      </c>
      <c r="J1767" s="65">
        <v>1</v>
      </c>
      <c r="K1767" s="65">
        <v>3</v>
      </c>
      <c r="L1767" s="63" t="s">
        <v>543</v>
      </c>
      <c r="M1767" s="63" t="str">
        <f t="shared" si="57"/>
        <v>X</v>
      </c>
      <c r="N1767" s="63" t="s">
        <v>5250</v>
      </c>
      <c r="O1767" s="63" t="s">
        <v>716</v>
      </c>
      <c r="P1767" s="65">
        <v>0</v>
      </c>
      <c r="Q1767" s="63"/>
      <c r="R1767" s="51"/>
      <c r="S1767" s="51"/>
      <c r="T1767" s="51"/>
    </row>
    <row r="1768" spans="1:20" ht="31.5">
      <c r="A1768" s="153"/>
      <c r="B1768" s="154"/>
      <c r="C1768" s="155" t="s">
        <v>5187</v>
      </c>
      <c r="D1768" s="154" t="s">
        <v>5251</v>
      </c>
      <c r="E1768" s="153" t="s">
        <v>300</v>
      </c>
      <c r="F1768" s="196">
        <v>75</v>
      </c>
      <c r="G1768" s="156" t="str">
        <f t="shared" si="64"/>
        <v>K</v>
      </c>
      <c r="H1768" s="196">
        <v>340</v>
      </c>
      <c r="I1768" s="158">
        <v>6</v>
      </c>
      <c r="J1768" s="158">
        <v>1</v>
      </c>
      <c r="K1768" s="158">
        <v>0</v>
      </c>
      <c r="L1768" s="153" t="s">
        <v>274</v>
      </c>
      <c r="M1768" s="153" t="str">
        <f t="shared" si="57"/>
        <v>X</v>
      </c>
      <c r="N1768" s="153" t="s">
        <v>5252</v>
      </c>
      <c r="O1768" s="153" t="s">
        <v>716</v>
      </c>
      <c r="P1768" s="158">
        <v>0</v>
      </c>
      <c r="Q1768" s="153"/>
      <c r="R1768" s="51"/>
      <c r="S1768" s="51"/>
      <c r="T1768" s="51"/>
    </row>
    <row r="1769" spans="1:20" ht="31.5">
      <c r="A1769" s="63"/>
      <c r="B1769" s="72"/>
      <c r="C1769" s="61" t="s">
        <v>5187</v>
      </c>
      <c r="D1769" s="72" t="s">
        <v>5253</v>
      </c>
      <c r="E1769" s="63" t="s">
        <v>270</v>
      </c>
      <c r="F1769" s="86">
        <v>163</v>
      </c>
      <c r="G1769" s="64" t="str">
        <f t="shared" si="64"/>
        <v>Đ</v>
      </c>
      <c r="H1769" s="86">
        <v>737</v>
      </c>
      <c r="I1769" s="65">
        <v>5</v>
      </c>
      <c r="J1769" s="65">
        <v>5</v>
      </c>
      <c r="K1769" s="65">
        <v>5</v>
      </c>
      <c r="L1769" s="63" t="s">
        <v>778</v>
      </c>
      <c r="M1769" s="63" t="str">
        <f t="shared" si="57"/>
        <v>X</v>
      </c>
      <c r="N1769" s="63" t="s">
        <v>5254</v>
      </c>
      <c r="O1769" s="63" t="s">
        <v>1571</v>
      </c>
      <c r="P1769" s="65">
        <v>0</v>
      </c>
      <c r="Q1769" s="63"/>
      <c r="R1769" s="51"/>
      <c r="S1769" s="51"/>
      <c r="T1769" s="51"/>
    </row>
    <row r="1770" spans="1:20" ht="31.5">
      <c r="A1770" s="153"/>
      <c r="B1770" s="154"/>
      <c r="C1770" s="155" t="s">
        <v>5187</v>
      </c>
      <c r="D1770" s="154" t="s">
        <v>2054</v>
      </c>
      <c r="E1770" s="153" t="s">
        <v>265</v>
      </c>
      <c r="F1770" s="196">
        <v>124</v>
      </c>
      <c r="G1770" s="156" t="str">
        <f t="shared" si="64"/>
        <v>K</v>
      </c>
      <c r="H1770" s="196">
        <v>555</v>
      </c>
      <c r="I1770" s="158">
        <v>61</v>
      </c>
      <c r="J1770" s="158">
        <v>3</v>
      </c>
      <c r="K1770" s="158">
        <v>2</v>
      </c>
      <c r="L1770" s="153" t="s">
        <v>778</v>
      </c>
      <c r="M1770" s="153" t="str">
        <f t="shared" si="57"/>
        <v>X</v>
      </c>
      <c r="N1770" s="153" t="s">
        <v>5255</v>
      </c>
      <c r="O1770" s="153" t="s">
        <v>1571</v>
      </c>
      <c r="P1770" s="158">
        <v>0</v>
      </c>
      <c r="Q1770" s="153"/>
      <c r="R1770" s="51"/>
      <c r="S1770" s="51"/>
      <c r="T1770" s="51"/>
    </row>
    <row r="1771" spans="1:20" ht="31.5">
      <c r="A1771" s="63"/>
      <c r="B1771" s="72"/>
      <c r="C1771" s="61" t="s">
        <v>5187</v>
      </c>
      <c r="D1771" s="72" t="s">
        <v>5256</v>
      </c>
      <c r="E1771" s="63" t="s">
        <v>270</v>
      </c>
      <c r="F1771" s="86">
        <v>174</v>
      </c>
      <c r="G1771" s="64" t="str">
        <f t="shared" si="64"/>
        <v>Đ</v>
      </c>
      <c r="H1771" s="86">
        <v>728</v>
      </c>
      <c r="I1771" s="65">
        <v>65</v>
      </c>
      <c r="J1771" s="65">
        <v>3</v>
      </c>
      <c r="K1771" s="65">
        <v>7</v>
      </c>
      <c r="L1771" s="63" t="s">
        <v>460</v>
      </c>
      <c r="M1771" s="63" t="str">
        <f t="shared" si="57"/>
        <v>X</v>
      </c>
      <c r="N1771" s="63" t="s">
        <v>5257</v>
      </c>
      <c r="O1771" s="63" t="s">
        <v>1571</v>
      </c>
      <c r="P1771" s="65">
        <v>0</v>
      </c>
      <c r="Q1771" s="63"/>
      <c r="R1771" s="51"/>
      <c r="S1771" s="51"/>
      <c r="T1771" s="51"/>
    </row>
    <row r="1772" spans="1:20" ht="31.5">
      <c r="A1772" s="153"/>
      <c r="B1772" s="154"/>
      <c r="C1772" s="155" t="s">
        <v>5187</v>
      </c>
      <c r="D1772" s="154" t="s">
        <v>5258</v>
      </c>
      <c r="E1772" s="153" t="s">
        <v>265</v>
      </c>
      <c r="F1772" s="196">
        <v>91</v>
      </c>
      <c r="G1772" s="156" t="str">
        <f t="shared" si="64"/>
        <v>K</v>
      </c>
      <c r="H1772" s="196">
        <v>427</v>
      </c>
      <c r="I1772" s="158">
        <v>83</v>
      </c>
      <c r="J1772" s="158">
        <v>7</v>
      </c>
      <c r="K1772" s="158">
        <v>3</v>
      </c>
      <c r="L1772" s="153" t="s">
        <v>543</v>
      </c>
      <c r="M1772" s="153" t="str">
        <f t="shared" si="57"/>
        <v>X</v>
      </c>
      <c r="N1772" s="153" t="s">
        <v>5259</v>
      </c>
      <c r="O1772" s="153" t="s">
        <v>980</v>
      </c>
      <c r="P1772" s="158" t="s">
        <v>1663</v>
      </c>
      <c r="Q1772" s="153"/>
      <c r="R1772" s="51"/>
      <c r="S1772" s="51"/>
      <c r="T1772" s="51"/>
    </row>
    <row r="1773" spans="1:20" ht="31.5">
      <c r="A1773" s="63"/>
      <c r="B1773" s="72"/>
      <c r="C1773" s="61" t="s">
        <v>5187</v>
      </c>
      <c r="D1773" s="72" t="s">
        <v>5260</v>
      </c>
      <c r="E1773" s="63" t="s">
        <v>270</v>
      </c>
      <c r="F1773" s="86">
        <v>169</v>
      </c>
      <c r="G1773" s="64" t="str">
        <f t="shared" si="64"/>
        <v>Đ</v>
      </c>
      <c r="H1773" s="86">
        <v>762</v>
      </c>
      <c r="I1773" s="65">
        <v>84</v>
      </c>
      <c r="J1773" s="65">
        <v>3</v>
      </c>
      <c r="K1773" s="65">
        <v>1</v>
      </c>
      <c r="L1773" s="63" t="s">
        <v>460</v>
      </c>
      <c r="M1773" s="63" t="str">
        <f t="shared" si="57"/>
        <v>X</v>
      </c>
      <c r="N1773" s="63" t="s">
        <v>5261</v>
      </c>
      <c r="O1773" s="63" t="s">
        <v>1571</v>
      </c>
      <c r="P1773" s="65">
        <v>0</v>
      </c>
      <c r="Q1773" s="63"/>
      <c r="R1773" s="51"/>
      <c r="S1773" s="51"/>
      <c r="T1773" s="51"/>
    </row>
    <row r="1774" spans="1:20" ht="31.5">
      <c r="A1774" s="162">
        <f>IF(LEN(B1774)=0,"",SUBTOTAL(3,$B$3:B1774))</f>
        <v>56</v>
      </c>
      <c r="B1774" s="163" t="s">
        <v>5262</v>
      </c>
      <c r="C1774" s="155" t="s">
        <v>5262</v>
      </c>
      <c r="D1774" s="154" t="s">
        <v>5263</v>
      </c>
      <c r="E1774" s="153" t="s">
        <v>300</v>
      </c>
      <c r="F1774" s="160">
        <v>73</v>
      </c>
      <c r="G1774" s="156" t="str">
        <f t="shared" si="64"/>
        <v>K</v>
      </c>
      <c r="H1774" s="160">
        <v>319</v>
      </c>
      <c r="I1774" s="153">
        <v>7</v>
      </c>
      <c r="J1774" s="153">
        <v>2</v>
      </c>
      <c r="K1774" s="153">
        <v>3</v>
      </c>
      <c r="L1774" s="153" t="s">
        <v>604</v>
      </c>
      <c r="M1774" s="153" t="str">
        <f t="shared" si="57"/>
        <v>X</v>
      </c>
      <c r="N1774" s="153" t="s">
        <v>5264</v>
      </c>
      <c r="O1774" s="153" t="s">
        <v>2667</v>
      </c>
      <c r="P1774" s="153">
        <v>0</v>
      </c>
      <c r="Q1774" s="153"/>
      <c r="R1774" s="98">
        <f>SUM(H1774:H1821)</f>
        <v>27998</v>
      </c>
      <c r="S1774" s="51"/>
      <c r="T1774" s="51"/>
    </row>
    <row r="1775" spans="1:20" ht="31.5">
      <c r="A1775" s="63"/>
      <c r="B1775" s="72"/>
      <c r="C1775" s="61" t="s">
        <v>5262</v>
      </c>
      <c r="D1775" s="72" t="s">
        <v>5265</v>
      </c>
      <c r="E1775" s="63" t="s">
        <v>265</v>
      </c>
      <c r="F1775" s="73">
        <v>105</v>
      </c>
      <c r="G1775" s="64" t="str">
        <f t="shared" si="64"/>
        <v>K</v>
      </c>
      <c r="H1775" s="73">
        <v>465</v>
      </c>
      <c r="I1775" s="63">
        <v>97</v>
      </c>
      <c r="J1775" s="63">
        <v>4</v>
      </c>
      <c r="K1775" s="63">
        <v>8</v>
      </c>
      <c r="L1775" s="63" t="s">
        <v>274</v>
      </c>
      <c r="M1775" s="63" t="str">
        <f t="shared" si="57"/>
        <v>X</v>
      </c>
      <c r="N1775" s="63" t="s">
        <v>5266</v>
      </c>
      <c r="O1775" s="63" t="s">
        <v>716</v>
      </c>
      <c r="P1775" s="63">
        <v>0</v>
      </c>
      <c r="Q1775" s="63"/>
      <c r="R1775" s="51"/>
      <c r="S1775" s="51"/>
      <c r="T1775" s="51"/>
    </row>
    <row r="1776" spans="1:20" ht="31.5">
      <c r="A1776" s="153"/>
      <c r="B1776" s="154"/>
      <c r="C1776" s="155" t="s">
        <v>5262</v>
      </c>
      <c r="D1776" s="154" t="s">
        <v>5267</v>
      </c>
      <c r="E1776" s="153" t="s">
        <v>265</v>
      </c>
      <c r="F1776" s="160">
        <v>110</v>
      </c>
      <c r="G1776" s="156" t="str">
        <f t="shared" si="64"/>
        <v>K</v>
      </c>
      <c r="H1776" s="160">
        <v>514</v>
      </c>
      <c r="I1776" s="153">
        <v>1</v>
      </c>
      <c r="J1776" s="153">
        <v>3</v>
      </c>
      <c r="K1776" s="153">
        <v>4</v>
      </c>
      <c r="L1776" s="153" t="s">
        <v>274</v>
      </c>
      <c r="M1776" s="153" t="str">
        <f t="shared" si="57"/>
        <v>X</v>
      </c>
      <c r="N1776" s="153" t="s">
        <v>5268</v>
      </c>
      <c r="O1776" s="153" t="s">
        <v>1369</v>
      </c>
      <c r="P1776" s="153">
        <v>0</v>
      </c>
      <c r="Q1776" s="153"/>
      <c r="R1776" s="51"/>
      <c r="S1776" s="51"/>
      <c r="T1776" s="51"/>
    </row>
    <row r="1777" spans="1:20" ht="31.5">
      <c r="A1777" s="63"/>
      <c r="B1777" s="72"/>
      <c r="C1777" s="61" t="s">
        <v>5262</v>
      </c>
      <c r="D1777" s="72" t="s">
        <v>5269</v>
      </c>
      <c r="E1777" s="63" t="s">
        <v>265</v>
      </c>
      <c r="F1777" s="73">
        <v>135</v>
      </c>
      <c r="G1777" s="64" t="str">
        <f t="shared" si="64"/>
        <v>K</v>
      </c>
      <c r="H1777" s="73">
        <v>613</v>
      </c>
      <c r="I1777" s="63">
        <v>7</v>
      </c>
      <c r="J1777" s="63">
        <v>2</v>
      </c>
      <c r="K1777" s="63">
        <v>6</v>
      </c>
      <c r="L1777" s="63" t="s">
        <v>274</v>
      </c>
      <c r="M1777" s="63" t="str">
        <f t="shared" si="57"/>
        <v>X</v>
      </c>
      <c r="N1777" s="63" t="s">
        <v>5270</v>
      </c>
      <c r="O1777" s="63" t="s">
        <v>3117</v>
      </c>
      <c r="P1777" s="63">
        <v>0</v>
      </c>
      <c r="Q1777" s="63"/>
      <c r="R1777" s="51"/>
      <c r="S1777" s="51"/>
      <c r="T1777" s="51"/>
    </row>
    <row r="1778" spans="1:20" ht="31.5">
      <c r="A1778" s="153"/>
      <c r="B1778" s="154"/>
      <c r="C1778" s="155" t="s">
        <v>5262</v>
      </c>
      <c r="D1778" s="154" t="s">
        <v>5271</v>
      </c>
      <c r="E1778" s="153" t="s">
        <v>265</v>
      </c>
      <c r="F1778" s="160">
        <v>93</v>
      </c>
      <c r="G1778" s="156" t="str">
        <f t="shared" si="64"/>
        <v>K</v>
      </c>
      <c r="H1778" s="160">
        <v>416</v>
      </c>
      <c r="I1778" s="153">
        <v>14</v>
      </c>
      <c r="J1778" s="153">
        <v>3</v>
      </c>
      <c r="K1778" s="153">
        <v>7</v>
      </c>
      <c r="L1778" s="153" t="s">
        <v>311</v>
      </c>
      <c r="M1778" s="153" t="str">
        <f t="shared" si="57"/>
        <v>X</v>
      </c>
      <c r="N1778" s="153" t="s">
        <v>5272</v>
      </c>
      <c r="O1778" s="153" t="s">
        <v>968</v>
      </c>
      <c r="P1778" s="153">
        <v>0</v>
      </c>
      <c r="Q1778" s="153"/>
      <c r="R1778" s="51"/>
      <c r="S1778" s="51"/>
      <c r="T1778" s="51"/>
    </row>
    <row r="1779" spans="1:20" ht="31.5">
      <c r="A1779" s="63"/>
      <c r="B1779" s="72"/>
      <c r="C1779" s="61" t="s">
        <v>5262</v>
      </c>
      <c r="D1779" s="72" t="s">
        <v>5273</v>
      </c>
      <c r="E1779" s="63" t="s">
        <v>265</v>
      </c>
      <c r="F1779" s="73">
        <v>155</v>
      </c>
      <c r="G1779" s="64" t="str">
        <f t="shared" si="64"/>
        <v>Đ</v>
      </c>
      <c r="H1779" s="73">
        <v>589</v>
      </c>
      <c r="I1779" s="63">
        <v>8</v>
      </c>
      <c r="J1779" s="63">
        <v>3</v>
      </c>
      <c r="K1779" s="63">
        <v>9</v>
      </c>
      <c r="L1779" s="63" t="s">
        <v>274</v>
      </c>
      <c r="M1779" s="63" t="str">
        <f t="shared" si="57"/>
        <v>X</v>
      </c>
      <c r="N1779" s="63" t="s">
        <v>5274</v>
      </c>
      <c r="O1779" s="63" t="s">
        <v>2667</v>
      </c>
      <c r="P1779" s="63">
        <v>0</v>
      </c>
      <c r="Q1779" s="63"/>
      <c r="R1779" s="51"/>
      <c r="S1779" s="51"/>
      <c r="T1779" s="51"/>
    </row>
    <row r="1780" spans="1:20" ht="31.5">
      <c r="A1780" s="153"/>
      <c r="B1780" s="154"/>
      <c r="C1780" s="155" t="s">
        <v>5262</v>
      </c>
      <c r="D1780" s="154" t="s">
        <v>5275</v>
      </c>
      <c r="E1780" s="153" t="s">
        <v>265</v>
      </c>
      <c r="F1780" s="160">
        <v>129</v>
      </c>
      <c r="G1780" s="156" t="str">
        <f t="shared" si="64"/>
        <v>K</v>
      </c>
      <c r="H1780" s="160">
        <v>497</v>
      </c>
      <c r="I1780" s="153">
        <v>10</v>
      </c>
      <c r="J1780" s="153">
        <v>3</v>
      </c>
      <c r="K1780" s="153">
        <v>7</v>
      </c>
      <c r="L1780" s="153" t="s">
        <v>290</v>
      </c>
      <c r="M1780" s="153" t="str">
        <f t="shared" si="57"/>
        <v>C</v>
      </c>
      <c r="N1780" s="153" t="s">
        <v>5276</v>
      </c>
      <c r="O1780" s="153" t="s">
        <v>3117</v>
      </c>
      <c r="P1780" s="153">
        <v>0</v>
      </c>
      <c r="Q1780" s="153" t="s">
        <v>5277</v>
      </c>
      <c r="R1780" s="51"/>
      <c r="S1780" s="51"/>
      <c r="T1780" s="51"/>
    </row>
    <row r="1781" spans="1:20" ht="31.5">
      <c r="A1781" s="63"/>
      <c r="B1781" s="72"/>
      <c r="C1781" s="61" t="s">
        <v>5262</v>
      </c>
      <c r="D1781" s="72" t="s">
        <v>5278</v>
      </c>
      <c r="E1781" s="63" t="s">
        <v>265</v>
      </c>
      <c r="F1781" s="73">
        <v>130</v>
      </c>
      <c r="G1781" s="64" t="str">
        <f t="shared" si="64"/>
        <v>K</v>
      </c>
      <c r="H1781" s="73">
        <v>522</v>
      </c>
      <c r="I1781" s="63">
        <v>7</v>
      </c>
      <c r="J1781" s="63">
        <v>3</v>
      </c>
      <c r="K1781" s="63">
        <v>3</v>
      </c>
      <c r="L1781" s="63" t="s">
        <v>274</v>
      </c>
      <c r="M1781" s="63" t="str">
        <f t="shared" si="57"/>
        <v>X</v>
      </c>
      <c r="N1781" s="63" t="s">
        <v>5279</v>
      </c>
      <c r="O1781" s="63" t="s">
        <v>2667</v>
      </c>
      <c r="P1781" s="63">
        <v>0</v>
      </c>
      <c r="Q1781" s="63"/>
      <c r="R1781" s="51"/>
      <c r="S1781" s="51"/>
      <c r="T1781" s="51"/>
    </row>
    <row r="1782" spans="1:20" ht="31.5">
      <c r="A1782" s="153"/>
      <c r="B1782" s="154"/>
      <c r="C1782" s="155" t="s">
        <v>5262</v>
      </c>
      <c r="D1782" s="154" t="s">
        <v>3026</v>
      </c>
      <c r="E1782" s="153" t="s">
        <v>265</v>
      </c>
      <c r="F1782" s="160">
        <v>157</v>
      </c>
      <c r="G1782" s="156" t="str">
        <f t="shared" si="64"/>
        <v>Đ</v>
      </c>
      <c r="H1782" s="160">
        <v>609</v>
      </c>
      <c r="I1782" s="153">
        <v>13</v>
      </c>
      <c r="J1782" s="153">
        <v>4</v>
      </c>
      <c r="K1782" s="153">
        <v>9</v>
      </c>
      <c r="L1782" s="153" t="s">
        <v>274</v>
      </c>
      <c r="M1782" s="153" t="str">
        <f t="shared" si="57"/>
        <v>X</v>
      </c>
      <c r="N1782" s="153" t="s">
        <v>5280</v>
      </c>
      <c r="O1782" s="153" t="s">
        <v>3117</v>
      </c>
      <c r="P1782" s="153">
        <v>0</v>
      </c>
      <c r="Q1782" s="153"/>
      <c r="R1782" s="51"/>
      <c r="S1782" s="51"/>
      <c r="T1782" s="51"/>
    </row>
    <row r="1783" spans="1:20" ht="31.5">
      <c r="A1783" s="63"/>
      <c r="B1783" s="72"/>
      <c r="C1783" s="61" t="s">
        <v>5262</v>
      </c>
      <c r="D1783" s="72" t="s">
        <v>5281</v>
      </c>
      <c r="E1783" s="63" t="s">
        <v>265</v>
      </c>
      <c r="F1783" s="73">
        <v>140</v>
      </c>
      <c r="G1783" s="64" t="str">
        <f t="shared" si="64"/>
        <v>K</v>
      </c>
      <c r="H1783" s="73">
        <v>539</v>
      </c>
      <c r="I1783" s="63">
        <v>8</v>
      </c>
      <c r="J1783" s="63">
        <v>3</v>
      </c>
      <c r="K1783" s="63">
        <v>5</v>
      </c>
      <c r="L1783" s="63" t="s">
        <v>274</v>
      </c>
      <c r="M1783" s="63" t="str">
        <f t="shared" si="57"/>
        <v>X</v>
      </c>
      <c r="N1783" s="63" t="s">
        <v>5282</v>
      </c>
      <c r="O1783" s="63" t="s">
        <v>3117</v>
      </c>
      <c r="P1783" s="63">
        <v>0</v>
      </c>
      <c r="Q1783" s="63"/>
      <c r="R1783" s="51"/>
      <c r="S1783" s="51"/>
      <c r="T1783" s="51"/>
    </row>
    <row r="1784" spans="1:20" ht="31.5">
      <c r="A1784" s="153"/>
      <c r="B1784" s="154"/>
      <c r="C1784" s="155" t="s">
        <v>5262</v>
      </c>
      <c r="D1784" s="154" t="s">
        <v>5283</v>
      </c>
      <c r="E1784" s="153" t="s">
        <v>265</v>
      </c>
      <c r="F1784" s="160">
        <v>100</v>
      </c>
      <c r="G1784" s="156" t="str">
        <f t="shared" si="64"/>
        <v>K</v>
      </c>
      <c r="H1784" s="160">
        <v>425</v>
      </c>
      <c r="I1784" s="153">
        <v>97</v>
      </c>
      <c r="J1784" s="153">
        <v>4</v>
      </c>
      <c r="K1784" s="153">
        <v>3</v>
      </c>
      <c r="L1784" s="153" t="s">
        <v>766</v>
      </c>
      <c r="M1784" s="153" t="str">
        <f t="shared" si="57"/>
        <v>X</v>
      </c>
      <c r="N1784" s="153" t="s">
        <v>5284</v>
      </c>
      <c r="O1784" s="153" t="s">
        <v>2640</v>
      </c>
      <c r="P1784" s="153">
        <v>0</v>
      </c>
      <c r="Q1784" s="153"/>
      <c r="R1784" s="51"/>
      <c r="S1784" s="51"/>
      <c r="T1784" s="51"/>
    </row>
    <row r="1785" spans="1:20" ht="31.5">
      <c r="A1785" s="63"/>
      <c r="B1785" s="72"/>
      <c r="C1785" s="61" t="s">
        <v>5262</v>
      </c>
      <c r="D1785" s="72" t="s">
        <v>5285</v>
      </c>
      <c r="E1785" s="63" t="s">
        <v>270</v>
      </c>
      <c r="F1785" s="73">
        <v>260</v>
      </c>
      <c r="G1785" s="64" t="str">
        <f t="shared" si="64"/>
        <v>Đ</v>
      </c>
      <c r="H1785" s="73">
        <v>1057</v>
      </c>
      <c r="I1785" s="63">
        <v>143</v>
      </c>
      <c r="J1785" s="63">
        <v>7</v>
      </c>
      <c r="K1785" s="63">
        <v>8</v>
      </c>
      <c r="L1785" s="63" t="s">
        <v>301</v>
      </c>
      <c r="M1785" s="63" t="str">
        <f t="shared" si="57"/>
        <v>X</v>
      </c>
      <c r="N1785" s="63" t="s">
        <v>5286</v>
      </c>
      <c r="O1785" s="63" t="s">
        <v>980</v>
      </c>
      <c r="P1785" s="63">
        <v>0</v>
      </c>
      <c r="Q1785" s="63"/>
      <c r="R1785" s="51"/>
      <c r="S1785" s="51"/>
      <c r="T1785" s="51"/>
    </row>
    <row r="1786" spans="1:20" ht="31.5">
      <c r="A1786" s="153"/>
      <c r="B1786" s="154"/>
      <c r="C1786" s="155" t="s">
        <v>5262</v>
      </c>
      <c r="D1786" s="154" t="s">
        <v>5287</v>
      </c>
      <c r="E1786" s="153" t="s">
        <v>270</v>
      </c>
      <c r="F1786" s="160">
        <v>207</v>
      </c>
      <c r="G1786" s="156" t="str">
        <f t="shared" si="64"/>
        <v>Đ</v>
      </c>
      <c r="H1786" s="160">
        <v>951</v>
      </c>
      <c r="I1786" s="153">
        <v>207</v>
      </c>
      <c r="J1786" s="153">
        <v>5</v>
      </c>
      <c r="K1786" s="153">
        <v>9</v>
      </c>
      <c r="L1786" s="153" t="s">
        <v>274</v>
      </c>
      <c r="M1786" s="153" t="str">
        <f t="shared" si="57"/>
        <v>X</v>
      </c>
      <c r="N1786" s="153" t="s">
        <v>5288</v>
      </c>
      <c r="O1786" s="153" t="s">
        <v>2667</v>
      </c>
      <c r="P1786" s="153">
        <v>0</v>
      </c>
      <c r="Q1786" s="153"/>
      <c r="R1786" s="51"/>
      <c r="S1786" s="51"/>
      <c r="T1786" s="51"/>
    </row>
    <row r="1787" spans="1:20" ht="31.5">
      <c r="A1787" s="63"/>
      <c r="B1787" s="72"/>
      <c r="C1787" s="61" t="s">
        <v>5262</v>
      </c>
      <c r="D1787" s="72" t="s">
        <v>5289</v>
      </c>
      <c r="E1787" s="63" t="s">
        <v>270</v>
      </c>
      <c r="F1787" s="73">
        <v>175</v>
      </c>
      <c r="G1787" s="64" t="str">
        <f t="shared" si="64"/>
        <v>Đ</v>
      </c>
      <c r="H1787" s="73">
        <v>672</v>
      </c>
      <c r="I1787" s="63">
        <v>16</v>
      </c>
      <c r="J1787" s="63">
        <v>1</v>
      </c>
      <c r="K1787" s="63">
        <v>7</v>
      </c>
      <c r="L1787" s="63" t="s">
        <v>274</v>
      </c>
      <c r="M1787" s="63" t="str">
        <f t="shared" si="57"/>
        <v>X</v>
      </c>
      <c r="N1787" s="63" t="s">
        <v>5290</v>
      </c>
      <c r="O1787" s="63" t="s">
        <v>1369</v>
      </c>
      <c r="P1787" s="63">
        <v>0</v>
      </c>
      <c r="Q1787" s="63"/>
      <c r="R1787" s="51"/>
      <c r="S1787" s="51"/>
      <c r="T1787" s="51"/>
    </row>
    <row r="1788" spans="1:20" ht="31.5">
      <c r="A1788" s="153"/>
      <c r="B1788" s="154"/>
      <c r="C1788" s="155" t="s">
        <v>5262</v>
      </c>
      <c r="D1788" s="154" t="s">
        <v>5291</v>
      </c>
      <c r="E1788" s="153" t="s">
        <v>270</v>
      </c>
      <c r="F1788" s="160">
        <v>162</v>
      </c>
      <c r="G1788" s="156" t="str">
        <f t="shared" si="64"/>
        <v>Đ</v>
      </c>
      <c r="H1788" s="160">
        <v>689</v>
      </c>
      <c r="I1788" s="153">
        <v>92</v>
      </c>
      <c r="J1788" s="153">
        <v>4</v>
      </c>
      <c r="K1788" s="153">
        <v>3</v>
      </c>
      <c r="L1788" s="153" t="s">
        <v>290</v>
      </c>
      <c r="M1788" s="153" t="str">
        <f t="shared" ref="M1788:M2042" si="66">LEFT(L1788,1)</f>
        <v>C</v>
      </c>
      <c r="N1788" s="153" t="s">
        <v>5292</v>
      </c>
      <c r="O1788" s="153" t="s">
        <v>716</v>
      </c>
      <c r="P1788" s="153">
        <v>0</v>
      </c>
      <c r="Q1788" s="153" t="s">
        <v>5293</v>
      </c>
      <c r="R1788" s="51"/>
      <c r="S1788" s="51"/>
      <c r="T1788" s="51"/>
    </row>
    <row r="1789" spans="1:20" ht="31.5">
      <c r="A1789" s="63"/>
      <c r="B1789" s="72"/>
      <c r="C1789" s="61" t="s">
        <v>5262</v>
      </c>
      <c r="D1789" s="72" t="s">
        <v>5294</v>
      </c>
      <c r="E1789" s="63" t="s">
        <v>270</v>
      </c>
      <c r="F1789" s="73">
        <v>145</v>
      </c>
      <c r="G1789" s="64" t="str">
        <f t="shared" si="64"/>
        <v>K</v>
      </c>
      <c r="H1789" s="73">
        <v>583</v>
      </c>
      <c r="I1789" s="63">
        <v>6</v>
      </c>
      <c r="J1789" s="63">
        <v>3</v>
      </c>
      <c r="K1789" s="63">
        <v>5</v>
      </c>
      <c r="L1789" s="63" t="s">
        <v>274</v>
      </c>
      <c r="M1789" s="63" t="str">
        <f t="shared" si="66"/>
        <v>X</v>
      </c>
      <c r="N1789" s="63" t="s">
        <v>5295</v>
      </c>
      <c r="O1789" s="63" t="s">
        <v>1369</v>
      </c>
      <c r="P1789" s="63">
        <v>0</v>
      </c>
      <c r="Q1789" s="63"/>
      <c r="R1789" s="51"/>
      <c r="S1789" s="51"/>
      <c r="T1789" s="51"/>
    </row>
    <row r="1790" spans="1:20" ht="31.5">
      <c r="A1790" s="153"/>
      <c r="B1790" s="154"/>
      <c r="C1790" s="155" t="s">
        <v>5262</v>
      </c>
      <c r="D1790" s="154" t="s">
        <v>2985</v>
      </c>
      <c r="E1790" s="153" t="s">
        <v>270</v>
      </c>
      <c r="F1790" s="160">
        <v>146</v>
      </c>
      <c r="G1790" s="156" t="str">
        <f t="shared" si="64"/>
        <v>K</v>
      </c>
      <c r="H1790" s="160">
        <v>601</v>
      </c>
      <c r="I1790" s="153">
        <v>9</v>
      </c>
      <c r="J1790" s="153">
        <v>3</v>
      </c>
      <c r="K1790" s="153">
        <v>8</v>
      </c>
      <c r="L1790" s="153" t="s">
        <v>274</v>
      </c>
      <c r="M1790" s="153" t="str">
        <f t="shared" si="66"/>
        <v>X</v>
      </c>
      <c r="N1790" s="153" t="s">
        <v>5296</v>
      </c>
      <c r="O1790" s="153" t="s">
        <v>1369</v>
      </c>
      <c r="P1790" s="153">
        <v>0</v>
      </c>
      <c r="Q1790" s="153"/>
      <c r="R1790" s="51"/>
      <c r="S1790" s="51"/>
      <c r="T1790" s="51"/>
    </row>
    <row r="1791" spans="1:20" ht="31.5">
      <c r="A1791" s="63"/>
      <c r="B1791" s="72"/>
      <c r="C1791" s="61" t="s">
        <v>5262</v>
      </c>
      <c r="D1791" s="72" t="s">
        <v>3439</v>
      </c>
      <c r="E1791" s="63" t="s">
        <v>270</v>
      </c>
      <c r="F1791" s="73">
        <v>292</v>
      </c>
      <c r="G1791" s="64" t="str">
        <f t="shared" si="64"/>
        <v>Đ</v>
      </c>
      <c r="H1791" s="73">
        <v>1258</v>
      </c>
      <c r="I1791" s="63">
        <v>282</v>
      </c>
      <c r="J1791" s="63">
        <v>6</v>
      </c>
      <c r="K1791" s="63">
        <v>8</v>
      </c>
      <c r="L1791" s="63" t="s">
        <v>274</v>
      </c>
      <c r="M1791" s="63" t="str">
        <f t="shared" si="66"/>
        <v>X</v>
      </c>
      <c r="N1791" s="63" t="s">
        <v>5297</v>
      </c>
      <c r="O1791" s="63" t="s">
        <v>716</v>
      </c>
      <c r="P1791" s="63">
        <v>0</v>
      </c>
      <c r="Q1791" s="63"/>
      <c r="R1791" s="51"/>
      <c r="S1791" s="51"/>
      <c r="T1791" s="51"/>
    </row>
    <row r="1792" spans="1:20" ht="31.5">
      <c r="A1792" s="153"/>
      <c r="B1792" s="154"/>
      <c r="C1792" s="155" t="s">
        <v>5262</v>
      </c>
      <c r="D1792" s="154" t="s">
        <v>5298</v>
      </c>
      <c r="E1792" s="153" t="s">
        <v>270</v>
      </c>
      <c r="F1792" s="160">
        <v>130</v>
      </c>
      <c r="G1792" s="156" t="str">
        <f t="shared" si="64"/>
        <v>K</v>
      </c>
      <c r="H1792" s="160">
        <v>659</v>
      </c>
      <c r="I1792" s="153">
        <v>120</v>
      </c>
      <c r="J1792" s="153">
        <v>3</v>
      </c>
      <c r="K1792" s="153">
        <v>18</v>
      </c>
      <c r="L1792" s="153" t="s">
        <v>274</v>
      </c>
      <c r="M1792" s="153" t="str">
        <f t="shared" si="66"/>
        <v>X</v>
      </c>
      <c r="N1792" s="153" t="s">
        <v>5299</v>
      </c>
      <c r="O1792" s="153" t="s">
        <v>716</v>
      </c>
      <c r="P1792" s="153">
        <v>0</v>
      </c>
      <c r="Q1792" s="153"/>
      <c r="R1792" s="51"/>
      <c r="S1792" s="51"/>
      <c r="T1792" s="51"/>
    </row>
    <row r="1793" spans="1:20" ht="31.5">
      <c r="A1793" s="63"/>
      <c r="B1793" s="72"/>
      <c r="C1793" s="61" t="s">
        <v>5262</v>
      </c>
      <c r="D1793" s="72" t="s">
        <v>5300</v>
      </c>
      <c r="E1793" s="63" t="s">
        <v>270</v>
      </c>
      <c r="F1793" s="73">
        <v>245</v>
      </c>
      <c r="G1793" s="64" t="str">
        <f t="shared" si="64"/>
        <v>Đ</v>
      </c>
      <c r="H1793" s="73">
        <v>1136</v>
      </c>
      <c r="I1793" s="63">
        <v>241</v>
      </c>
      <c r="J1793" s="63">
        <v>5</v>
      </c>
      <c r="K1793" s="63">
        <v>9</v>
      </c>
      <c r="L1793" s="63" t="s">
        <v>274</v>
      </c>
      <c r="M1793" s="63" t="str">
        <f t="shared" si="66"/>
        <v>X</v>
      </c>
      <c r="N1793" s="63" t="s">
        <v>5301</v>
      </c>
      <c r="O1793" s="63" t="s">
        <v>716</v>
      </c>
      <c r="P1793" s="63">
        <v>0</v>
      </c>
      <c r="Q1793" s="63"/>
      <c r="R1793" s="51"/>
      <c r="S1793" s="51"/>
      <c r="T1793" s="51"/>
    </row>
    <row r="1794" spans="1:20" ht="31.5">
      <c r="A1794" s="153"/>
      <c r="B1794" s="154"/>
      <c r="C1794" s="155" t="s">
        <v>5262</v>
      </c>
      <c r="D1794" s="154" t="s">
        <v>5302</v>
      </c>
      <c r="E1794" s="153" t="s">
        <v>270</v>
      </c>
      <c r="F1794" s="160">
        <v>185</v>
      </c>
      <c r="G1794" s="156" t="str">
        <f t="shared" si="64"/>
        <v>Đ</v>
      </c>
      <c r="H1794" s="160">
        <v>791</v>
      </c>
      <c r="I1794" s="153">
        <v>31</v>
      </c>
      <c r="J1794" s="153">
        <v>2</v>
      </c>
      <c r="K1794" s="153">
        <v>7</v>
      </c>
      <c r="L1794" s="153" t="s">
        <v>274</v>
      </c>
      <c r="M1794" s="153" t="str">
        <f t="shared" si="66"/>
        <v>X</v>
      </c>
      <c r="N1794" s="153" t="s">
        <v>5303</v>
      </c>
      <c r="O1794" s="153" t="s">
        <v>716</v>
      </c>
      <c r="P1794" s="153">
        <v>0</v>
      </c>
      <c r="Q1794" s="153"/>
      <c r="R1794" s="51"/>
      <c r="S1794" s="51"/>
      <c r="T1794" s="51"/>
    </row>
    <row r="1795" spans="1:20" ht="31.5">
      <c r="A1795" s="63"/>
      <c r="B1795" s="72"/>
      <c r="C1795" s="61" t="s">
        <v>5262</v>
      </c>
      <c r="D1795" s="72" t="s">
        <v>5304</v>
      </c>
      <c r="E1795" s="63" t="s">
        <v>270</v>
      </c>
      <c r="F1795" s="73">
        <v>168</v>
      </c>
      <c r="G1795" s="64" t="str">
        <f t="shared" si="64"/>
        <v>Đ</v>
      </c>
      <c r="H1795" s="73">
        <v>643</v>
      </c>
      <c r="I1795" s="63">
        <v>11</v>
      </c>
      <c r="J1795" s="63">
        <v>3</v>
      </c>
      <c r="K1795" s="63">
        <v>10</v>
      </c>
      <c r="L1795" s="63" t="s">
        <v>274</v>
      </c>
      <c r="M1795" s="63" t="str">
        <f t="shared" si="66"/>
        <v>X</v>
      </c>
      <c r="N1795" s="63" t="s">
        <v>5305</v>
      </c>
      <c r="O1795" s="63" t="s">
        <v>968</v>
      </c>
      <c r="P1795" s="63">
        <v>0</v>
      </c>
      <c r="Q1795" s="63"/>
      <c r="R1795" s="51"/>
      <c r="S1795" s="51"/>
      <c r="T1795" s="51"/>
    </row>
    <row r="1796" spans="1:20" ht="31.5">
      <c r="A1796" s="153"/>
      <c r="B1796" s="154"/>
      <c r="C1796" s="155" t="s">
        <v>5262</v>
      </c>
      <c r="D1796" s="154" t="s">
        <v>5306</v>
      </c>
      <c r="E1796" s="153" t="s">
        <v>270</v>
      </c>
      <c r="F1796" s="160">
        <v>232</v>
      </c>
      <c r="G1796" s="156" t="str">
        <f t="shared" si="64"/>
        <v>Đ</v>
      </c>
      <c r="H1796" s="160">
        <v>932</v>
      </c>
      <c r="I1796" s="153">
        <v>16</v>
      </c>
      <c r="J1796" s="153">
        <v>0</v>
      </c>
      <c r="K1796" s="153">
        <v>6</v>
      </c>
      <c r="L1796" s="153" t="s">
        <v>274</v>
      </c>
      <c r="M1796" s="153" t="str">
        <f t="shared" si="66"/>
        <v>X</v>
      </c>
      <c r="N1796" s="153" t="s">
        <v>5307</v>
      </c>
      <c r="O1796" s="153" t="s">
        <v>1369</v>
      </c>
      <c r="P1796" s="153">
        <v>0</v>
      </c>
      <c r="Q1796" s="153"/>
      <c r="R1796" s="51"/>
      <c r="S1796" s="51"/>
      <c r="T1796" s="51"/>
    </row>
    <row r="1797" spans="1:20" ht="31.5">
      <c r="A1797" s="63"/>
      <c r="B1797" s="72"/>
      <c r="C1797" s="61" t="s">
        <v>5262</v>
      </c>
      <c r="D1797" s="72" t="s">
        <v>5308</v>
      </c>
      <c r="E1797" s="63" t="s">
        <v>270</v>
      </c>
      <c r="F1797" s="73">
        <v>154</v>
      </c>
      <c r="G1797" s="64" t="str">
        <f t="shared" si="64"/>
        <v>Đ</v>
      </c>
      <c r="H1797" s="73">
        <v>606</v>
      </c>
      <c r="I1797" s="63">
        <v>2</v>
      </c>
      <c r="J1797" s="63">
        <v>1</v>
      </c>
      <c r="K1797" s="63">
        <v>8</v>
      </c>
      <c r="L1797" s="63" t="s">
        <v>274</v>
      </c>
      <c r="M1797" s="63" t="str">
        <f t="shared" si="66"/>
        <v>X</v>
      </c>
      <c r="N1797" s="63" t="s">
        <v>5309</v>
      </c>
      <c r="O1797" s="63" t="s">
        <v>968</v>
      </c>
      <c r="P1797" s="63">
        <v>0</v>
      </c>
      <c r="Q1797" s="63"/>
      <c r="R1797" s="51"/>
      <c r="S1797" s="51"/>
      <c r="T1797" s="51"/>
    </row>
    <row r="1798" spans="1:20" ht="31.5">
      <c r="A1798" s="153"/>
      <c r="B1798" s="154"/>
      <c r="C1798" s="155" t="s">
        <v>5262</v>
      </c>
      <c r="D1798" s="154" t="s">
        <v>5310</v>
      </c>
      <c r="E1798" s="153" t="s">
        <v>270</v>
      </c>
      <c r="F1798" s="160">
        <v>149</v>
      </c>
      <c r="G1798" s="156" t="str">
        <f t="shared" si="64"/>
        <v>K</v>
      </c>
      <c r="H1798" s="160">
        <v>661</v>
      </c>
      <c r="I1798" s="153">
        <v>8</v>
      </c>
      <c r="J1798" s="153">
        <v>6</v>
      </c>
      <c r="K1798" s="153">
        <v>8</v>
      </c>
      <c r="L1798" s="153" t="s">
        <v>274</v>
      </c>
      <c r="M1798" s="153" t="str">
        <f t="shared" si="66"/>
        <v>X</v>
      </c>
      <c r="N1798" s="153" t="s">
        <v>5311</v>
      </c>
      <c r="O1798" s="153" t="s">
        <v>3117</v>
      </c>
      <c r="P1798" s="153">
        <v>0</v>
      </c>
      <c r="Q1798" s="153"/>
      <c r="R1798" s="51"/>
      <c r="S1798" s="51"/>
      <c r="T1798" s="51"/>
    </row>
    <row r="1799" spans="1:20" ht="31.5">
      <c r="A1799" s="63"/>
      <c r="B1799" s="72"/>
      <c r="C1799" s="61" t="s">
        <v>5262</v>
      </c>
      <c r="D1799" s="72" t="s">
        <v>5312</v>
      </c>
      <c r="E1799" s="63" t="s">
        <v>270</v>
      </c>
      <c r="F1799" s="73">
        <v>151</v>
      </c>
      <c r="G1799" s="64" t="str">
        <f t="shared" si="64"/>
        <v>Đ</v>
      </c>
      <c r="H1799" s="73">
        <v>584</v>
      </c>
      <c r="I1799" s="63">
        <v>10</v>
      </c>
      <c r="J1799" s="63">
        <v>3</v>
      </c>
      <c r="K1799" s="63">
        <v>10</v>
      </c>
      <c r="L1799" s="63" t="s">
        <v>274</v>
      </c>
      <c r="M1799" s="63" t="str">
        <f t="shared" si="66"/>
        <v>X</v>
      </c>
      <c r="N1799" s="63" t="s">
        <v>5313</v>
      </c>
      <c r="O1799" s="63" t="s">
        <v>1369</v>
      </c>
      <c r="P1799" s="63">
        <v>0</v>
      </c>
      <c r="Q1799" s="63"/>
      <c r="R1799" s="51"/>
      <c r="S1799" s="51"/>
      <c r="T1799" s="51"/>
    </row>
    <row r="1800" spans="1:20" ht="31.5">
      <c r="A1800" s="153"/>
      <c r="B1800" s="154"/>
      <c r="C1800" s="155" t="s">
        <v>5262</v>
      </c>
      <c r="D1800" s="154" t="s">
        <v>1766</v>
      </c>
      <c r="E1800" s="153" t="s">
        <v>270</v>
      </c>
      <c r="F1800" s="160">
        <v>185</v>
      </c>
      <c r="G1800" s="156" t="str">
        <f t="shared" si="64"/>
        <v>Đ</v>
      </c>
      <c r="H1800" s="160">
        <v>743</v>
      </c>
      <c r="I1800" s="153">
        <v>14</v>
      </c>
      <c r="J1800" s="153">
        <v>3</v>
      </c>
      <c r="K1800" s="153">
        <v>5</v>
      </c>
      <c r="L1800" s="153" t="s">
        <v>274</v>
      </c>
      <c r="M1800" s="153" t="str">
        <f t="shared" si="66"/>
        <v>X</v>
      </c>
      <c r="N1800" s="153" t="s">
        <v>5314</v>
      </c>
      <c r="O1800" s="153" t="s">
        <v>1369</v>
      </c>
      <c r="P1800" s="153">
        <v>0</v>
      </c>
      <c r="Q1800" s="153"/>
      <c r="R1800" s="51"/>
      <c r="S1800" s="51"/>
      <c r="T1800" s="51"/>
    </row>
    <row r="1801" spans="1:20" ht="31.5">
      <c r="A1801" s="63"/>
      <c r="B1801" s="72"/>
      <c r="C1801" s="61" t="s">
        <v>5262</v>
      </c>
      <c r="D1801" s="72" t="s">
        <v>5315</v>
      </c>
      <c r="E1801" s="63" t="s">
        <v>270</v>
      </c>
      <c r="F1801" s="73">
        <v>158</v>
      </c>
      <c r="G1801" s="64" t="str">
        <f t="shared" si="64"/>
        <v>Đ</v>
      </c>
      <c r="H1801" s="73">
        <v>627</v>
      </c>
      <c r="I1801" s="63">
        <v>4</v>
      </c>
      <c r="J1801" s="63">
        <v>1</v>
      </c>
      <c r="K1801" s="63">
        <v>5</v>
      </c>
      <c r="L1801" s="63" t="s">
        <v>311</v>
      </c>
      <c r="M1801" s="63" t="str">
        <f t="shared" si="66"/>
        <v>X</v>
      </c>
      <c r="N1801" s="63" t="s">
        <v>5316</v>
      </c>
      <c r="O1801" s="63" t="s">
        <v>1369</v>
      </c>
      <c r="P1801" s="63">
        <v>0</v>
      </c>
      <c r="Q1801" s="63"/>
      <c r="R1801" s="51"/>
      <c r="S1801" s="51"/>
      <c r="T1801" s="51"/>
    </row>
    <row r="1802" spans="1:20" ht="31.5">
      <c r="A1802" s="153"/>
      <c r="B1802" s="154"/>
      <c r="C1802" s="155" t="s">
        <v>5262</v>
      </c>
      <c r="D1802" s="154" t="s">
        <v>5317</v>
      </c>
      <c r="E1802" s="153" t="s">
        <v>270</v>
      </c>
      <c r="F1802" s="160">
        <v>173</v>
      </c>
      <c r="G1802" s="156" t="str">
        <f t="shared" si="64"/>
        <v>Đ</v>
      </c>
      <c r="H1802" s="160">
        <v>707</v>
      </c>
      <c r="I1802" s="153">
        <v>5</v>
      </c>
      <c r="J1802" s="153">
        <v>2</v>
      </c>
      <c r="K1802" s="153">
        <v>10</v>
      </c>
      <c r="L1802" s="153" t="s">
        <v>290</v>
      </c>
      <c r="M1802" s="153" t="str">
        <f t="shared" si="66"/>
        <v>C</v>
      </c>
      <c r="N1802" s="153" t="s">
        <v>5318</v>
      </c>
      <c r="O1802" s="153" t="s">
        <v>716</v>
      </c>
      <c r="P1802" s="153">
        <v>0</v>
      </c>
      <c r="Q1802" s="153" t="s">
        <v>5319</v>
      </c>
      <c r="R1802" s="51"/>
      <c r="S1802" s="51"/>
      <c r="T1802" s="51"/>
    </row>
    <row r="1803" spans="1:20" ht="31.5">
      <c r="A1803" s="63"/>
      <c r="B1803" s="72"/>
      <c r="C1803" s="61" t="s">
        <v>5262</v>
      </c>
      <c r="D1803" s="72" t="s">
        <v>3437</v>
      </c>
      <c r="E1803" s="63" t="s">
        <v>270</v>
      </c>
      <c r="F1803" s="73">
        <v>157</v>
      </c>
      <c r="G1803" s="64" t="str">
        <f t="shared" si="64"/>
        <v>Đ</v>
      </c>
      <c r="H1803" s="73">
        <v>682</v>
      </c>
      <c r="I1803" s="63">
        <v>7</v>
      </c>
      <c r="J1803" s="63">
        <v>0</v>
      </c>
      <c r="K1803" s="63">
        <v>5</v>
      </c>
      <c r="L1803" s="63" t="s">
        <v>290</v>
      </c>
      <c r="M1803" s="63" t="str">
        <f t="shared" si="66"/>
        <v>C</v>
      </c>
      <c r="N1803" s="63" t="s">
        <v>5320</v>
      </c>
      <c r="O1803" s="63" t="s">
        <v>2640</v>
      </c>
      <c r="P1803" s="63">
        <v>0</v>
      </c>
      <c r="Q1803" s="63" t="s">
        <v>5321</v>
      </c>
      <c r="R1803" s="51"/>
      <c r="S1803" s="51"/>
      <c r="T1803" s="51"/>
    </row>
    <row r="1804" spans="1:20" ht="31.5">
      <c r="A1804" s="153"/>
      <c r="B1804" s="154"/>
      <c r="C1804" s="155" t="s">
        <v>5262</v>
      </c>
      <c r="D1804" s="154" t="s">
        <v>5322</v>
      </c>
      <c r="E1804" s="153" t="s">
        <v>270</v>
      </c>
      <c r="F1804" s="160">
        <v>162</v>
      </c>
      <c r="G1804" s="156" t="str">
        <f t="shared" si="64"/>
        <v>Đ</v>
      </c>
      <c r="H1804" s="160">
        <v>633</v>
      </c>
      <c r="I1804" s="153">
        <v>7</v>
      </c>
      <c r="J1804" s="153">
        <v>2</v>
      </c>
      <c r="K1804" s="153">
        <v>4</v>
      </c>
      <c r="L1804" s="153" t="s">
        <v>290</v>
      </c>
      <c r="M1804" s="153" t="str">
        <f t="shared" si="66"/>
        <v>C</v>
      </c>
      <c r="N1804" s="153" t="s">
        <v>5323</v>
      </c>
      <c r="O1804" s="153" t="s">
        <v>2647</v>
      </c>
      <c r="P1804" s="153">
        <v>0</v>
      </c>
      <c r="Q1804" s="153" t="s">
        <v>5321</v>
      </c>
      <c r="R1804" s="51"/>
      <c r="S1804" s="51"/>
      <c r="T1804" s="51"/>
    </row>
    <row r="1805" spans="1:20" ht="31.5">
      <c r="A1805" s="63"/>
      <c r="B1805" s="72"/>
      <c r="C1805" s="61" t="s">
        <v>5262</v>
      </c>
      <c r="D1805" s="72" t="s">
        <v>4422</v>
      </c>
      <c r="E1805" s="63" t="s">
        <v>265</v>
      </c>
      <c r="F1805" s="73">
        <v>91</v>
      </c>
      <c r="G1805" s="64" t="str">
        <f t="shared" si="64"/>
        <v>K</v>
      </c>
      <c r="H1805" s="73">
        <v>360</v>
      </c>
      <c r="I1805" s="63">
        <v>3</v>
      </c>
      <c r="J1805" s="63">
        <v>1</v>
      </c>
      <c r="K1805" s="63">
        <v>3</v>
      </c>
      <c r="L1805" s="63" t="s">
        <v>301</v>
      </c>
      <c r="M1805" s="63" t="str">
        <f t="shared" si="66"/>
        <v>X</v>
      </c>
      <c r="N1805" s="63" t="s">
        <v>5324</v>
      </c>
      <c r="O1805" s="63" t="s">
        <v>1369</v>
      </c>
      <c r="P1805" s="63">
        <v>0</v>
      </c>
      <c r="Q1805" s="63"/>
      <c r="R1805" s="51"/>
      <c r="S1805" s="51"/>
      <c r="T1805" s="51"/>
    </row>
    <row r="1806" spans="1:20" ht="31.5">
      <c r="A1806" s="153"/>
      <c r="B1806" s="154"/>
      <c r="C1806" s="155" t="s">
        <v>5262</v>
      </c>
      <c r="D1806" s="154" t="s">
        <v>2059</v>
      </c>
      <c r="E1806" s="153" t="s">
        <v>265</v>
      </c>
      <c r="F1806" s="160">
        <v>98</v>
      </c>
      <c r="G1806" s="156" t="str">
        <f t="shared" si="64"/>
        <v>K</v>
      </c>
      <c r="H1806" s="160">
        <v>411</v>
      </c>
      <c r="I1806" s="153">
        <v>5</v>
      </c>
      <c r="J1806" s="153">
        <v>1</v>
      </c>
      <c r="K1806" s="153">
        <v>4</v>
      </c>
      <c r="L1806" s="153" t="s">
        <v>290</v>
      </c>
      <c r="M1806" s="153" t="str">
        <f t="shared" si="66"/>
        <v>C</v>
      </c>
      <c r="N1806" s="153" t="s">
        <v>5325</v>
      </c>
      <c r="O1806" s="153" t="s">
        <v>1369</v>
      </c>
      <c r="P1806" s="153">
        <v>0</v>
      </c>
      <c r="Q1806" s="153" t="s">
        <v>5326</v>
      </c>
      <c r="R1806" s="51"/>
      <c r="S1806" s="51"/>
      <c r="T1806" s="51"/>
    </row>
    <row r="1807" spans="1:20" ht="31.5">
      <c r="A1807" s="63"/>
      <c r="B1807" s="72"/>
      <c r="C1807" s="61" t="s">
        <v>5262</v>
      </c>
      <c r="D1807" s="72" t="s">
        <v>5327</v>
      </c>
      <c r="E1807" s="63" t="s">
        <v>265</v>
      </c>
      <c r="F1807" s="73">
        <v>75</v>
      </c>
      <c r="G1807" s="64" t="str">
        <f t="shared" si="64"/>
        <v>K</v>
      </c>
      <c r="H1807" s="73">
        <v>287</v>
      </c>
      <c r="I1807" s="63">
        <v>2</v>
      </c>
      <c r="J1807" s="63">
        <v>0</v>
      </c>
      <c r="K1807" s="63">
        <v>3</v>
      </c>
      <c r="L1807" s="63" t="s">
        <v>290</v>
      </c>
      <c r="M1807" s="63" t="str">
        <f t="shared" si="66"/>
        <v>C</v>
      </c>
      <c r="N1807" s="63" t="s">
        <v>5328</v>
      </c>
      <c r="O1807" s="63" t="s">
        <v>1369</v>
      </c>
      <c r="P1807" s="63">
        <v>0</v>
      </c>
      <c r="Q1807" s="63" t="s">
        <v>5326</v>
      </c>
      <c r="R1807" s="51"/>
      <c r="S1807" s="51"/>
      <c r="T1807" s="51"/>
    </row>
    <row r="1808" spans="1:20" ht="31.5">
      <c r="A1808" s="153"/>
      <c r="B1808" s="154"/>
      <c r="C1808" s="155" t="s">
        <v>5262</v>
      </c>
      <c r="D1808" s="154" t="s">
        <v>5329</v>
      </c>
      <c r="E1808" s="153" t="s">
        <v>265</v>
      </c>
      <c r="F1808" s="160">
        <v>95</v>
      </c>
      <c r="G1808" s="156" t="str">
        <f t="shared" si="64"/>
        <v>K</v>
      </c>
      <c r="H1808" s="160">
        <v>382</v>
      </c>
      <c r="I1808" s="153">
        <v>4</v>
      </c>
      <c r="J1808" s="153">
        <v>0</v>
      </c>
      <c r="K1808" s="153">
        <v>0</v>
      </c>
      <c r="L1808" s="153" t="s">
        <v>311</v>
      </c>
      <c r="M1808" s="153" t="str">
        <f t="shared" si="66"/>
        <v>X</v>
      </c>
      <c r="N1808" s="153" t="s">
        <v>5330</v>
      </c>
      <c r="O1808" s="153" t="s">
        <v>1369</v>
      </c>
      <c r="P1808" s="153">
        <v>0</v>
      </c>
      <c r="Q1808" s="153"/>
      <c r="R1808" s="51"/>
      <c r="S1808" s="51"/>
      <c r="T1808" s="51"/>
    </row>
    <row r="1809" spans="1:20" ht="31.5">
      <c r="A1809" s="63"/>
      <c r="B1809" s="72"/>
      <c r="C1809" s="61" t="s">
        <v>5262</v>
      </c>
      <c r="D1809" s="72" t="s">
        <v>5331</v>
      </c>
      <c r="E1809" s="63" t="s">
        <v>265</v>
      </c>
      <c r="F1809" s="73">
        <v>102</v>
      </c>
      <c r="G1809" s="64" t="str">
        <f t="shared" si="64"/>
        <v>K</v>
      </c>
      <c r="H1809" s="73">
        <v>406</v>
      </c>
      <c r="I1809" s="63">
        <v>4</v>
      </c>
      <c r="J1809" s="63">
        <v>1</v>
      </c>
      <c r="K1809" s="63">
        <v>5</v>
      </c>
      <c r="L1809" s="63" t="s">
        <v>301</v>
      </c>
      <c r="M1809" s="63" t="str">
        <f t="shared" si="66"/>
        <v>X</v>
      </c>
      <c r="N1809" s="63" t="s">
        <v>5332</v>
      </c>
      <c r="O1809" s="63" t="s">
        <v>1369</v>
      </c>
      <c r="P1809" s="63">
        <v>0</v>
      </c>
      <c r="Q1809" s="63"/>
      <c r="R1809" s="51"/>
      <c r="S1809" s="51"/>
      <c r="T1809" s="51"/>
    </row>
    <row r="1810" spans="1:20" ht="31.5">
      <c r="A1810" s="153"/>
      <c r="B1810" s="154"/>
      <c r="C1810" s="155" t="s">
        <v>5262</v>
      </c>
      <c r="D1810" s="154" t="s">
        <v>5333</v>
      </c>
      <c r="E1810" s="153" t="s">
        <v>265</v>
      </c>
      <c r="F1810" s="160">
        <v>108</v>
      </c>
      <c r="G1810" s="156" t="str">
        <f t="shared" si="64"/>
        <v>K</v>
      </c>
      <c r="H1810" s="160">
        <v>449</v>
      </c>
      <c r="I1810" s="153">
        <v>5</v>
      </c>
      <c r="J1810" s="153">
        <v>1</v>
      </c>
      <c r="K1810" s="153">
        <v>5</v>
      </c>
      <c r="L1810" s="153" t="s">
        <v>290</v>
      </c>
      <c r="M1810" s="153" t="str">
        <f t="shared" si="66"/>
        <v>C</v>
      </c>
      <c r="N1810" s="153" t="s">
        <v>5334</v>
      </c>
      <c r="O1810" s="153" t="s">
        <v>1369</v>
      </c>
      <c r="P1810" s="153">
        <v>0</v>
      </c>
      <c r="Q1810" s="153" t="s">
        <v>5335</v>
      </c>
      <c r="R1810" s="51"/>
      <c r="S1810" s="51"/>
      <c r="T1810" s="51"/>
    </row>
    <row r="1811" spans="1:20" ht="31.5">
      <c r="A1811" s="63"/>
      <c r="B1811" s="72"/>
      <c r="C1811" s="61" t="s">
        <v>5262</v>
      </c>
      <c r="D1811" s="72" t="s">
        <v>5336</v>
      </c>
      <c r="E1811" s="63" t="s">
        <v>265</v>
      </c>
      <c r="F1811" s="73">
        <v>103</v>
      </c>
      <c r="G1811" s="64" t="str">
        <f t="shared" si="64"/>
        <v>K</v>
      </c>
      <c r="H1811" s="73">
        <v>401</v>
      </c>
      <c r="I1811" s="63">
        <v>1</v>
      </c>
      <c r="J1811" s="63">
        <v>2</v>
      </c>
      <c r="K1811" s="63">
        <v>0</v>
      </c>
      <c r="L1811" s="63" t="s">
        <v>311</v>
      </c>
      <c r="M1811" s="63" t="str">
        <f t="shared" si="66"/>
        <v>X</v>
      </c>
      <c r="N1811" s="63" t="s">
        <v>5337</v>
      </c>
      <c r="O1811" s="63" t="s">
        <v>1369</v>
      </c>
      <c r="P1811" s="63">
        <v>0</v>
      </c>
      <c r="Q1811" s="63"/>
      <c r="R1811" s="51"/>
      <c r="S1811" s="51"/>
      <c r="T1811" s="51"/>
    </row>
    <row r="1812" spans="1:20" ht="31.5">
      <c r="A1812" s="153"/>
      <c r="B1812" s="154"/>
      <c r="C1812" s="155" t="s">
        <v>5262</v>
      </c>
      <c r="D1812" s="154" t="s">
        <v>5338</v>
      </c>
      <c r="E1812" s="153" t="s">
        <v>265</v>
      </c>
      <c r="F1812" s="160">
        <v>100</v>
      </c>
      <c r="G1812" s="156" t="str">
        <f t="shared" si="64"/>
        <v>K</v>
      </c>
      <c r="H1812" s="160">
        <v>393</v>
      </c>
      <c r="I1812" s="153">
        <v>6</v>
      </c>
      <c r="J1812" s="153">
        <v>1</v>
      </c>
      <c r="K1812" s="153">
        <v>4</v>
      </c>
      <c r="L1812" s="153" t="s">
        <v>311</v>
      </c>
      <c r="M1812" s="153" t="str">
        <f t="shared" si="66"/>
        <v>X</v>
      </c>
      <c r="N1812" s="153" t="s">
        <v>5339</v>
      </c>
      <c r="O1812" s="153" t="s">
        <v>1369</v>
      </c>
      <c r="P1812" s="153">
        <v>0</v>
      </c>
      <c r="Q1812" s="153"/>
      <c r="R1812" s="51"/>
      <c r="S1812" s="51"/>
      <c r="T1812" s="51"/>
    </row>
    <row r="1813" spans="1:20" ht="31.5">
      <c r="A1813" s="63"/>
      <c r="B1813" s="72"/>
      <c r="C1813" s="61" t="s">
        <v>5262</v>
      </c>
      <c r="D1813" s="72" t="s">
        <v>5340</v>
      </c>
      <c r="E1813" s="63" t="s">
        <v>265</v>
      </c>
      <c r="F1813" s="73">
        <v>130</v>
      </c>
      <c r="G1813" s="64" t="str">
        <f t="shared" si="64"/>
        <v>K</v>
      </c>
      <c r="H1813" s="73">
        <v>536</v>
      </c>
      <c r="I1813" s="63">
        <v>2</v>
      </c>
      <c r="J1813" s="63">
        <v>1</v>
      </c>
      <c r="K1813" s="63">
        <v>6</v>
      </c>
      <c r="L1813" s="63" t="s">
        <v>311</v>
      </c>
      <c r="M1813" s="63" t="str">
        <f t="shared" si="66"/>
        <v>X</v>
      </c>
      <c r="N1813" s="63" t="s">
        <v>5341</v>
      </c>
      <c r="O1813" s="63" t="s">
        <v>1369</v>
      </c>
      <c r="P1813" s="63">
        <v>0</v>
      </c>
      <c r="Q1813" s="63"/>
      <c r="R1813" s="51"/>
      <c r="S1813" s="51"/>
      <c r="T1813" s="51"/>
    </row>
    <row r="1814" spans="1:20" ht="31.5">
      <c r="A1814" s="153" t="str">
        <f t="shared" ref="A1814:A1831" si="67">IF(LEN(B1814)=0,"",SUBTOTAL(3,$B$3:B1814))</f>
        <v/>
      </c>
      <c r="B1814" s="154"/>
      <c r="C1814" s="155" t="s">
        <v>5262</v>
      </c>
      <c r="D1814" s="154" t="s">
        <v>5342</v>
      </c>
      <c r="E1814" s="153" t="s">
        <v>265</v>
      </c>
      <c r="F1814" s="160">
        <v>102</v>
      </c>
      <c r="G1814" s="156" t="str">
        <f t="shared" si="64"/>
        <v>K</v>
      </c>
      <c r="H1814" s="160">
        <v>434</v>
      </c>
      <c r="I1814" s="153">
        <v>2</v>
      </c>
      <c r="J1814" s="153">
        <v>0</v>
      </c>
      <c r="K1814" s="153">
        <v>2</v>
      </c>
      <c r="L1814" s="153" t="s">
        <v>318</v>
      </c>
      <c r="M1814" s="153" t="str">
        <f t="shared" si="66"/>
        <v>X</v>
      </c>
      <c r="N1814" s="153" t="s">
        <v>5343</v>
      </c>
      <c r="O1814" s="153" t="s">
        <v>2667</v>
      </c>
      <c r="P1814" s="153">
        <v>0</v>
      </c>
      <c r="Q1814" s="153"/>
      <c r="R1814" s="51"/>
      <c r="S1814" s="51"/>
      <c r="T1814" s="51"/>
    </row>
    <row r="1815" spans="1:20" ht="31.5">
      <c r="A1815" s="63" t="str">
        <f t="shared" si="67"/>
        <v/>
      </c>
      <c r="B1815" s="72"/>
      <c r="C1815" s="61" t="s">
        <v>5262</v>
      </c>
      <c r="D1815" s="72" t="s">
        <v>5344</v>
      </c>
      <c r="E1815" s="63" t="s">
        <v>265</v>
      </c>
      <c r="F1815" s="73">
        <v>103</v>
      </c>
      <c r="G1815" s="64" t="str">
        <f t="shared" si="64"/>
        <v>K</v>
      </c>
      <c r="H1815" s="73">
        <v>416</v>
      </c>
      <c r="I1815" s="63">
        <v>5</v>
      </c>
      <c r="J1815" s="63">
        <v>1</v>
      </c>
      <c r="K1815" s="63">
        <v>1</v>
      </c>
      <c r="L1815" s="63" t="s">
        <v>318</v>
      </c>
      <c r="M1815" s="63" t="str">
        <f t="shared" si="66"/>
        <v>X</v>
      </c>
      <c r="N1815" s="63" t="s">
        <v>5345</v>
      </c>
      <c r="O1815" s="63" t="s">
        <v>968</v>
      </c>
      <c r="P1815" s="63">
        <v>0</v>
      </c>
      <c r="Q1815" s="63"/>
      <c r="R1815" s="51"/>
      <c r="S1815" s="51"/>
      <c r="T1815" s="51"/>
    </row>
    <row r="1816" spans="1:20" ht="31.5">
      <c r="A1816" s="153" t="str">
        <f t="shared" si="67"/>
        <v/>
      </c>
      <c r="B1816" s="154"/>
      <c r="C1816" s="155" t="s">
        <v>5262</v>
      </c>
      <c r="D1816" s="154" t="s">
        <v>5346</v>
      </c>
      <c r="E1816" s="153" t="s">
        <v>265</v>
      </c>
      <c r="F1816" s="160">
        <v>141</v>
      </c>
      <c r="G1816" s="156" t="str">
        <f t="shared" si="64"/>
        <v>K</v>
      </c>
      <c r="H1816" s="160">
        <v>546</v>
      </c>
      <c r="I1816" s="153">
        <v>8</v>
      </c>
      <c r="J1816" s="153">
        <v>1</v>
      </c>
      <c r="K1816" s="153">
        <v>7</v>
      </c>
      <c r="L1816" s="153" t="s">
        <v>565</v>
      </c>
      <c r="M1816" s="153" t="str">
        <f t="shared" si="66"/>
        <v>X</v>
      </c>
      <c r="N1816" s="153" t="s">
        <v>5347</v>
      </c>
      <c r="O1816" s="153" t="s">
        <v>968</v>
      </c>
      <c r="P1816" s="153">
        <v>0</v>
      </c>
      <c r="Q1816" s="153"/>
      <c r="R1816" s="51"/>
      <c r="S1816" s="51"/>
      <c r="T1816" s="51"/>
    </row>
    <row r="1817" spans="1:20" ht="31.5">
      <c r="A1817" s="63" t="str">
        <f t="shared" si="67"/>
        <v/>
      </c>
      <c r="B1817" s="72"/>
      <c r="C1817" s="61" t="s">
        <v>5262</v>
      </c>
      <c r="D1817" s="72" t="s">
        <v>5348</v>
      </c>
      <c r="E1817" s="63" t="s">
        <v>265</v>
      </c>
      <c r="F1817" s="73">
        <v>111</v>
      </c>
      <c r="G1817" s="64" t="str">
        <f t="shared" si="64"/>
        <v>K</v>
      </c>
      <c r="H1817" s="73">
        <v>412</v>
      </c>
      <c r="I1817" s="63">
        <v>3</v>
      </c>
      <c r="J1817" s="63">
        <v>0</v>
      </c>
      <c r="K1817" s="63">
        <v>6</v>
      </c>
      <c r="L1817" s="63" t="s">
        <v>274</v>
      </c>
      <c r="M1817" s="63" t="str">
        <f t="shared" si="66"/>
        <v>X</v>
      </c>
      <c r="N1817" s="63" t="s">
        <v>5349</v>
      </c>
      <c r="O1817" s="63" t="s">
        <v>2667</v>
      </c>
      <c r="P1817" s="63">
        <v>0</v>
      </c>
      <c r="Q1817" s="63"/>
      <c r="R1817" s="51"/>
      <c r="S1817" s="51"/>
      <c r="T1817" s="51"/>
    </row>
    <row r="1818" spans="1:20" ht="31.5">
      <c r="A1818" s="153" t="str">
        <f t="shared" si="67"/>
        <v/>
      </c>
      <c r="B1818" s="154"/>
      <c r="C1818" s="155" t="s">
        <v>5262</v>
      </c>
      <c r="D1818" s="154" t="s">
        <v>5350</v>
      </c>
      <c r="E1818" s="153" t="s">
        <v>265</v>
      </c>
      <c r="F1818" s="160">
        <v>95</v>
      </c>
      <c r="G1818" s="156" t="str">
        <f t="shared" si="64"/>
        <v>K</v>
      </c>
      <c r="H1818" s="160">
        <v>383</v>
      </c>
      <c r="I1818" s="153">
        <v>3</v>
      </c>
      <c r="J1818" s="153">
        <v>2</v>
      </c>
      <c r="K1818" s="153">
        <v>3</v>
      </c>
      <c r="L1818" s="153" t="s">
        <v>290</v>
      </c>
      <c r="M1818" s="153" t="str">
        <f t="shared" si="66"/>
        <v>C</v>
      </c>
      <c r="N1818" s="153" t="s">
        <v>5351</v>
      </c>
      <c r="O1818" s="153" t="s">
        <v>2667</v>
      </c>
      <c r="P1818" s="153">
        <v>0</v>
      </c>
      <c r="Q1818" s="153" t="s">
        <v>5319</v>
      </c>
      <c r="R1818" s="51"/>
      <c r="S1818" s="51"/>
      <c r="T1818" s="51"/>
    </row>
    <row r="1819" spans="1:20" ht="31.5">
      <c r="A1819" s="63" t="str">
        <f t="shared" si="67"/>
        <v/>
      </c>
      <c r="B1819" s="72"/>
      <c r="C1819" s="61" t="s">
        <v>5262</v>
      </c>
      <c r="D1819" s="72" t="s">
        <v>5352</v>
      </c>
      <c r="E1819" s="63" t="s">
        <v>265</v>
      </c>
      <c r="F1819" s="73">
        <v>112</v>
      </c>
      <c r="G1819" s="64" t="str">
        <f t="shared" si="64"/>
        <v>K</v>
      </c>
      <c r="H1819" s="73">
        <v>450</v>
      </c>
      <c r="I1819" s="63">
        <v>3</v>
      </c>
      <c r="J1819" s="63">
        <v>2</v>
      </c>
      <c r="K1819" s="63">
        <v>4</v>
      </c>
      <c r="L1819" s="63" t="s">
        <v>311</v>
      </c>
      <c r="M1819" s="63" t="str">
        <f t="shared" si="66"/>
        <v>X</v>
      </c>
      <c r="N1819" s="63" t="s">
        <v>5353</v>
      </c>
      <c r="O1819" s="63" t="s">
        <v>716</v>
      </c>
      <c r="P1819" s="63">
        <v>0</v>
      </c>
      <c r="Q1819" s="63"/>
      <c r="R1819" s="51"/>
      <c r="S1819" s="51"/>
      <c r="T1819" s="51"/>
    </row>
    <row r="1820" spans="1:20" ht="47.25">
      <c r="A1820" s="153" t="str">
        <f t="shared" si="67"/>
        <v/>
      </c>
      <c r="B1820" s="154"/>
      <c r="C1820" s="155" t="s">
        <v>5262</v>
      </c>
      <c r="D1820" s="154" t="s">
        <v>5354</v>
      </c>
      <c r="E1820" s="153" t="s">
        <v>265</v>
      </c>
      <c r="F1820" s="160">
        <v>112</v>
      </c>
      <c r="G1820" s="156" t="str">
        <f t="shared" si="64"/>
        <v>K</v>
      </c>
      <c r="H1820" s="160">
        <v>486</v>
      </c>
      <c r="I1820" s="153">
        <v>5</v>
      </c>
      <c r="J1820" s="153">
        <v>3</v>
      </c>
      <c r="K1820" s="153">
        <v>3</v>
      </c>
      <c r="L1820" s="153" t="s">
        <v>290</v>
      </c>
      <c r="M1820" s="153" t="str">
        <f t="shared" si="66"/>
        <v>C</v>
      </c>
      <c r="N1820" s="153" t="s">
        <v>5355</v>
      </c>
      <c r="O1820" s="153" t="s">
        <v>2640</v>
      </c>
      <c r="P1820" s="153">
        <v>0</v>
      </c>
      <c r="Q1820" s="153" t="s">
        <v>5356</v>
      </c>
      <c r="R1820" s="51"/>
      <c r="S1820" s="51"/>
      <c r="T1820" s="51"/>
    </row>
    <row r="1821" spans="1:20" ht="31.5">
      <c r="A1821" s="63" t="str">
        <f t="shared" si="67"/>
        <v/>
      </c>
      <c r="B1821" s="72"/>
      <c r="C1821" s="61" t="s">
        <v>5262</v>
      </c>
      <c r="D1821" s="72" t="s">
        <v>5357</v>
      </c>
      <c r="E1821" s="63" t="s">
        <v>265</v>
      </c>
      <c r="F1821" s="73">
        <v>162</v>
      </c>
      <c r="G1821" s="64" t="str">
        <f t="shared" si="64"/>
        <v>Đ</v>
      </c>
      <c r="H1821" s="73">
        <v>523</v>
      </c>
      <c r="I1821" s="63">
        <v>15</v>
      </c>
      <c r="J1821" s="63">
        <v>4</v>
      </c>
      <c r="K1821" s="63">
        <v>3</v>
      </c>
      <c r="L1821" s="63" t="s">
        <v>311</v>
      </c>
      <c r="M1821" s="63" t="str">
        <f t="shared" si="66"/>
        <v>X</v>
      </c>
      <c r="N1821" s="63" t="s">
        <v>5358</v>
      </c>
      <c r="O1821" s="63" t="s">
        <v>2647</v>
      </c>
      <c r="P1821" s="63">
        <v>0</v>
      </c>
      <c r="Q1821" s="63"/>
      <c r="R1821" s="51"/>
      <c r="S1821" s="51"/>
      <c r="T1821" s="51"/>
    </row>
    <row r="1822" spans="1:20" ht="47.25">
      <c r="A1822" s="162">
        <f t="shared" si="67"/>
        <v>57</v>
      </c>
      <c r="B1822" s="163" t="s">
        <v>5359</v>
      </c>
      <c r="C1822" s="155" t="s">
        <v>5359</v>
      </c>
      <c r="D1822" s="154" t="s">
        <v>5360</v>
      </c>
      <c r="E1822" s="153" t="s">
        <v>300</v>
      </c>
      <c r="F1822" s="160">
        <v>65</v>
      </c>
      <c r="G1822" s="156" t="str">
        <f t="shared" si="64"/>
        <v>K</v>
      </c>
      <c r="H1822" s="160">
        <v>285</v>
      </c>
      <c r="I1822" s="153">
        <v>62</v>
      </c>
      <c r="J1822" s="153">
        <v>9</v>
      </c>
      <c r="K1822" s="153">
        <v>2</v>
      </c>
      <c r="L1822" s="153" t="s">
        <v>301</v>
      </c>
      <c r="M1822" s="153" t="str">
        <f t="shared" si="66"/>
        <v>X</v>
      </c>
      <c r="N1822" s="153" t="s">
        <v>5361</v>
      </c>
      <c r="O1822" s="153" t="s">
        <v>503</v>
      </c>
      <c r="P1822" s="153">
        <v>0</v>
      </c>
      <c r="Q1822" s="153"/>
      <c r="R1822" s="51"/>
      <c r="S1822" s="51"/>
      <c r="T1822" s="51"/>
    </row>
    <row r="1823" spans="1:20">
      <c r="A1823" s="63" t="str">
        <f t="shared" si="67"/>
        <v/>
      </c>
      <c r="B1823" s="72"/>
      <c r="C1823" s="61" t="s">
        <v>5359</v>
      </c>
      <c r="D1823" s="72" t="s">
        <v>5362</v>
      </c>
      <c r="E1823" s="63" t="s">
        <v>300</v>
      </c>
      <c r="F1823" s="73">
        <v>76</v>
      </c>
      <c r="G1823" s="64" t="str">
        <f t="shared" si="64"/>
        <v>K</v>
      </c>
      <c r="H1823" s="73">
        <v>321</v>
      </c>
      <c r="I1823" s="63">
        <v>73</v>
      </c>
      <c r="J1823" s="63">
        <v>8</v>
      </c>
      <c r="K1823" s="63">
        <v>3</v>
      </c>
      <c r="L1823" s="63" t="s">
        <v>351</v>
      </c>
      <c r="M1823" s="63" t="str">
        <f t="shared" si="66"/>
        <v>X</v>
      </c>
      <c r="N1823" s="63" t="s">
        <v>5363</v>
      </c>
      <c r="O1823" s="63" t="s">
        <v>332</v>
      </c>
      <c r="P1823" s="63">
        <v>0</v>
      </c>
      <c r="Q1823" s="63"/>
      <c r="R1823" s="51"/>
      <c r="S1823" s="51"/>
      <c r="T1823" s="51"/>
    </row>
    <row r="1824" spans="1:20">
      <c r="A1824" s="153" t="str">
        <f t="shared" si="67"/>
        <v/>
      </c>
      <c r="B1824" s="154"/>
      <c r="C1824" s="155" t="s">
        <v>5359</v>
      </c>
      <c r="D1824" s="154" t="s">
        <v>5364</v>
      </c>
      <c r="E1824" s="153" t="s">
        <v>265</v>
      </c>
      <c r="F1824" s="160">
        <v>106</v>
      </c>
      <c r="G1824" s="156" t="str">
        <f t="shared" si="64"/>
        <v>K</v>
      </c>
      <c r="H1824" s="160">
        <v>446</v>
      </c>
      <c r="I1824" s="153">
        <v>95</v>
      </c>
      <c r="J1824" s="153">
        <v>7</v>
      </c>
      <c r="K1824" s="153">
        <v>5</v>
      </c>
      <c r="L1824" s="153" t="s">
        <v>318</v>
      </c>
      <c r="M1824" s="153" t="str">
        <f t="shared" si="66"/>
        <v>X</v>
      </c>
      <c r="N1824" s="153" t="s">
        <v>5365</v>
      </c>
      <c r="O1824" s="153" t="s">
        <v>513</v>
      </c>
      <c r="P1824" s="153">
        <v>0</v>
      </c>
      <c r="Q1824" s="153"/>
      <c r="R1824" s="51"/>
      <c r="S1824" s="51"/>
      <c r="T1824" s="51"/>
    </row>
    <row r="1825" spans="1:20">
      <c r="A1825" s="63" t="str">
        <f t="shared" si="67"/>
        <v/>
      </c>
      <c r="B1825" s="72"/>
      <c r="C1825" s="61" t="s">
        <v>5359</v>
      </c>
      <c r="D1825" s="72" t="s">
        <v>5366</v>
      </c>
      <c r="E1825" s="63" t="s">
        <v>300</v>
      </c>
      <c r="F1825" s="73">
        <v>72</v>
      </c>
      <c r="G1825" s="64" t="str">
        <f t="shared" si="64"/>
        <v>K</v>
      </c>
      <c r="H1825" s="73">
        <v>313</v>
      </c>
      <c r="I1825" s="63">
        <v>70</v>
      </c>
      <c r="J1825" s="63">
        <v>3</v>
      </c>
      <c r="K1825" s="63">
        <v>4</v>
      </c>
      <c r="L1825" s="63" t="s">
        <v>301</v>
      </c>
      <c r="M1825" s="63" t="str">
        <f t="shared" si="66"/>
        <v>X</v>
      </c>
      <c r="N1825" s="63" t="s">
        <v>5365</v>
      </c>
      <c r="O1825" s="63" t="s">
        <v>513</v>
      </c>
      <c r="P1825" s="63">
        <v>0</v>
      </c>
      <c r="Q1825" s="63"/>
      <c r="R1825" s="51"/>
      <c r="S1825" s="51"/>
      <c r="T1825" s="51"/>
    </row>
    <row r="1826" spans="1:20">
      <c r="A1826" s="153" t="str">
        <f t="shared" si="67"/>
        <v/>
      </c>
      <c r="B1826" s="154"/>
      <c r="C1826" s="155" t="s">
        <v>5359</v>
      </c>
      <c r="D1826" s="154" t="s">
        <v>5367</v>
      </c>
      <c r="E1826" s="153" t="s">
        <v>300</v>
      </c>
      <c r="F1826" s="160">
        <v>88</v>
      </c>
      <c r="G1826" s="156" t="str">
        <f t="shared" si="64"/>
        <v>K</v>
      </c>
      <c r="H1826" s="160">
        <v>332</v>
      </c>
      <c r="I1826" s="153">
        <v>79</v>
      </c>
      <c r="J1826" s="153">
        <v>6</v>
      </c>
      <c r="K1826" s="153">
        <v>3</v>
      </c>
      <c r="L1826" s="153" t="s">
        <v>318</v>
      </c>
      <c r="M1826" s="153" t="str">
        <f t="shared" si="66"/>
        <v>X</v>
      </c>
      <c r="N1826" s="153" t="s">
        <v>5365</v>
      </c>
      <c r="O1826" s="153" t="s">
        <v>286</v>
      </c>
      <c r="P1826" s="153">
        <v>0</v>
      </c>
      <c r="Q1826" s="153"/>
      <c r="R1826" s="51"/>
      <c r="S1826" s="51"/>
      <c r="T1826" s="51"/>
    </row>
    <row r="1827" spans="1:20">
      <c r="A1827" s="63" t="str">
        <f t="shared" si="67"/>
        <v/>
      </c>
      <c r="B1827" s="72"/>
      <c r="C1827" s="61" t="s">
        <v>5359</v>
      </c>
      <c r="D1827" s="72" t="s">
        <v>5368</v>
      </c>
      <c r="E1827" s="63" t="s">
        <v>300</v>
      </c>
      <c r="F1827" s="73">
        <v>78</v>
      </c>
      <c r="G1827" s="64" t="str">
        <f t="shared" si="64"/>
        <v>K</v>
      </c>
      <c r="H1827" s="73">
        <v>339</v>
      </c>
      <c r="I1827" s="63">
        <v>75</v>
      </c>
      <c r="J1827" s="63">
        <v>5</v>
      </c>
      <c r="K1827" s="63">
        <v>9</v>
      </c>
      <c r="L1827" s="63" t="s">
        <v>274</v>
      </c>
      <c r="M1827" s="63" t="str">
        <f t="shared" si="66"/>
        <v>X</v>
      </c>
      <c r="N1827" s="63" t="s">
        <v>5365</v>
      </c>
      <c r="O1827" s="63" t="s">
        <v>286</v>
      </c>
      <c r="P1827" s="63">
        <v>0</v>
      </c>
      <c r="Q1827" s="63"/>
      <c r="R1827" s="51"/>
      <c r="S1827" s="51"/>
      <c r="T1827" s="51"/>
    </row>
    <row r="1828" spans="1:20">
      <c r="A1828" s="153" t="str">
        <f t="shared" si="67"/>
        <v/>
      </c>
      <c r="B1828" s="154"/>
      <c r="C1828" s="155" t="s">
        <v>5359</v>
      </c>
      <c r="D1828" s="154" t="s">
        <v>4645</v>
      </c>
      <c r="E1828" s="153" t="s">
        <v>300</v>
      </c>
      <c r="F1828" s="160">
        <v>98</v>
      </c>
      <c r="G1828" s="156" t="str">
        <f t="shared" si="64"/>
        <v>K</v>
      </c>
      <c r="H1828" s="160">
        <v>449</v>
      </c>
      <c r="I1828" s="153">
        <v>91</v>
      </c>
      <c r="J1828" s="153">
        <v>11</v>
      </c>
      <c r="K1828" s="153">
        <v>9</v>
      </c>
      <c r="L1828" s="153" t="s">
        <v>460</v>
      </c>
      <c r="M1828" s="153" t="str">
        <f t="shared" si="66"/>
        <v>X</v>
      </c>
      <c r="N1828" s="153" t="s">
        <v>5365</v>
      </c>
      <c r="O1828" s="153" t="s">
        <v>377</v>
      </c>
      <c r="P1828" s="153">
        <v>0</v>
      </c>
      <c r="Q1828" s="153"/>
      <c r="R1828" s="51"/>
      <c r="S1828" s="51"/>
      <c r="T1828" s="51"/>
    </row>
    <row r="1829" spans="1:20">
      <c r="A1829" s="63" t="str">
        <f t="shared" si="67"/>
        <v/>
      </c>
      <c r="B1829" s="72"/>
      <c r="C1829" s="61" t="s">
        <v>5359</v>
      </c>
      <c r="D1829" s="72" t="s">
        <v>5369</v>
      </c>
      <c r="E1829" s="63" t="s">
        <v>300</v>
      </c>
      <c r="F1829" s="73">
        <v>86</v>
      </c>
      <c r="G1829" s="64" t="str">
        <f t="shared" si="64"/>
        <v>K</v>
      </c>
      <c r="H1829" s="73">
        <v>380</v>
      </c>
      <c r="I1829" s="63">
        <v>83</v>
      </c>
      <c r="J1829" s="63">
        <v>18</v>
      </c>
      <c r="K1829" s="63">
        <v>22</v>
      </c>
      <c r="L1829" s="63" t="s">
        <v>460</v>
      </c>
      <c r="M1829" s="63" t="str">
        <f t="shared" si="66"/>
        <v>X</v>
      </c>
      <c r="N1829" s="63" t="s">
        <v>5370</v>
      </c>
      <c r="O1829" s="63" t="s">
        <v>377</v>
      </c>
      <c r="P1829" s="63">
        <v>0</v>
      </c>
      <c r="Q1829" s="63"/>
      <c r="R1829" s="51"/>
      <c r="S1829" s="51"/>
      <c r="T1829" s="51"/>
    </row>
    <row r="1830" spans="1:20">
      <c r="A1830" s="153" t="str">
        <f t="shared" si="67"/>
        <v/>
      </c>
      <c r="B1830" s="154"/>
      <c r="C1830" s="155" t="s">
        <v>5359</v>
      </c>
      <c r="D1830" s="154" t="s">
        <v>5371</v>
      </c>
      <c r="E1830" s="153" t="s">
        <v>265</v>
      </c>
      <c r="F1830" s="160">
        <v>106</v>
      </c>
      <c r="G1830" s="156" t="str">
        <f t="shared" si="64"/>
        <v>K</v>
      </c>
      <c r="H1830" s="160">
        <v>481</v>
      </c>
      <c r="I1830" s="153">
        <v>94</v>
      </c>
      <c r="J1830" s="153">
        <v>24</v>
      </c>
      <c r="K1830" s="153">
        <v>26</v>
      </c>
      <c r="L1830" s="153" t="s">
        <v>290</v>
      </c>
      <c r="M1830" s="153" t="str">
        <f t="shared" si="66"/>
        <v>C</v>
      </c>
      <c r="N1830" s="153" t="s">
        <v>5370</v>
      </c>
      <c r="O1830" s="153" t="s">
        <v>3214</v>
      </c>
      <c r="P1830" s="153">
        <v>0</v>
      </c>
      <c r="Q1830" s="153"/>
      <c r="R1830" s="51"/>
      <c r="S1830" s="51"/>
      <c r="T1830" s="51"/>
    </row>
    <row r="1831" spans="1:20">
      <c r="A1831" s="63" t="str">
        <f t="shared" si="67"/>
        <v/>
      </c>
      <c r="B1831" s="72"/>
      <c r="C1831" s="61" t="s">
        <v>5359</v>
      </c>
      <c r="D1831" s="72" t="s">
        <v>5372</v>
      </c>
      <c r="E1831" s="63" t="s">
        <v>300</v>
      </c>
      <c r="F1831" s="73">
        <v>75</v>
      </c>
      <c r="G1831" s="64" t="str">
        <f t="shared" si="64"/>
        <v>K</v>
      </c>
      <c r="H1831" s="73">
        <v>255</v>
      </c>
      <c r="I1831" s="63">
        <v>58</v>
      </c>
      <c r="J1831" s="63">
        <v>27</v>
      </c>
      <c r="K1831" s="63">
        <v>18</v>
      </c>
      <c r="L1831" s="63" t="s">
        <v>274</v>
      </c>
      <c r="M1831" s="63" t="str">
        <f t="shared" si="66"/>
        <v>X</v>
      </c>
      <c r="N1831" s="63" t="s">
        <v>5370</v>
      </c>
      <c r="O1831" s="63" t="s">
        <v>3212</v>
      </c>
      <c r="P1831" s="63">
        <v>0</v>
      </c>
      <c r="Q1831" s="63"/>
      <c r="R1831" s="51"/>
      <c r="S1831" s="51"/>
      <c r="T1831" s="51"/>
    </row>
    <row r="1832" spans="1:20">
      <c r="A1832" s="153"/>
      <c r="B1832" s="154"/>
      <c r="C1832" s="155" t="s">
        <v>5359</v>
      </c>
      <c r="D1832" s="154" t="s">
        <v>5373</v>
      </c>
      <c r="E1832" s="153" t="s">
        <v>265</v>
      </c>
      <c r="F1832" s="160">
        <v>104</v>
      </c>
      <c r="G1832" s="156" t="str">
        <f t="shared" si="64"/>
        <v>K</v>
      </c>
      <c r="H1832" s="160">
        <v>421</v>
      </c>
      <c r="I1832" s="153">
        <v>91</v>
      </c>
      <c r="J1832" s="153">
        <v>35</v>
      </c>
      <c r="K1832" s="153">
        <v>30</v>
      </c>
      <c r="L1832" s="153" t="s">
        <v>274</v>
      </c>
      <c r="M1832" s="153" t="str">
        <f t="shared" si="66"/>
        <v>X</v>
      </c>
      <c r="N1832" s="153" t="s">
        <v>5370</v>
      </c>
      <c r="O1832" s="153" t="s">
        <v>3214</v>
      </c>
      <c r="P1832" s="153">
        <v>0</v>
      </c>
      <c r="Q1832" s="153"/>
      <c r="R1832" s="51"/>
      <c r="S1832" s="51"/>
      <c r="T1832" s="51"/>
    </row>
    <row r="1833" spans="1:20">
      <c r="A1833" s="63"/>
      <c r="B1833" s="72"/>
      <c r="C1833" s="61" t="s">
        <v>5359</v>
      </c>
      <c r="D1833" s="72" t="s">
        <v>5374</v>
      </c>
      <c r="E1833" s="63" t="s">
        <v>300</v>
      </c>
      <c r="F1833" s="73">
        <v>87</v>
      </c>
      <c r="G1833" s="64" t="str">
        <f t="shared" si="64"/>
        <v>K</v>
      </c>
      <c r="H1833" s="73">
        <v>375</v>
      </c>
      <c r="I1833" s="63">
        <v>63</v>
      </c>
      <c r="J1833" s="63">
        <v>21</v>
      </c>
      <c r="K1833" s="63">
        <v>21</v>
      </c>
      <c r="L1833" s="63" t="s">
        <v>274</v>
      </c>
      <c r="M1833" s="63" t="str">
        <f t="shared" si="66"/>
        <v>X</v>
      </c>
      <c r="N1833" s="63" t="s">
        <v>5365</v>
      </c>
      <c r="O1833" s="63" t="s">
        <v>3214</v>
      </c>
      <c r="P1833" s="63">
        <v>0</v>
      </c>
      <c r="Q1833" s="63"/>
      <c r="R1833" s="51"/>
      <c r="S1833" s="51"/>
      <c r="T1833" s="51"/>
    </row>
    <row r="1834" spans="1:20">
      <c r="A1834" s="153"/>
      <c r="B1834" s="154"/>
      <c r="C1834" s="155" t="s">
        <v>5359</v>
      </c>
      <c r="D1834" s="154" t="s">
        <v>5375</v>
      </c>
      <c r="E1834" s="153" t="s">
        <v>300</v>
      </c>
      <c r="F1834" s="160">
        <v>14</v>
      </c>
      <c r="G1834" s="156" t="str">
        <f t="shared" si="64"/>
        <v>K</v>
      </c>
      <c r="H1834" s="160">
        <v>54</v>
      </c>
      <c r="I1834" s="153">
        <v>14</v>
      </c>
      <c r="J1834" s="153">
        <v>4</v>
      </c>
      <c r="K1834" s="153">
        <v>5</v>
      </c>
      <c r="L1834" s="153" t="s">
        <v>311</v>
      </c>
      <c r="M1834" s="153" t="str">
        <f t="shared" si="66"/>
        <v>X</v>
      </c>
      <c r="N1834" s="230">
        <v>1</v>
      </c>
      <c r="O1834" s="153" t="s">
        <v>332</v>
      </c>
      <c r="P1834" s="153" t="s">
        <v>1663</v>
      </c>
      <c r="Q1834" s="153"/>
      <c r="R1834" s="51"/>
      <c r="S1834" s="51"/>
      <c r="T1834" s="51"/>
    </row>
    <row r="1835" spans="1:20">
      <c r="A1835" s="63"/>
      <c r="B1835" s="72"/>
      <c r="C1835" s="61" t="s">
        <v>5359</v>
      </c>
      <c r="D1835" s="72" t="s">
        <v>5376</v>
      </c>
      <c r="E1835" s="63" t="s">
        <v>265</v>
      </c>
      <c r="F1835" s="73">
        <v>133</v>
      </c>
      <c r="G1835" s="64" t="str">
        <f t="shared" si="64"/>
        <v>K</v>
      </c>
      <c r="H1835" s="73">
        <v>486</v>
      </c>
      <c r="I1835" s="63">
        <v>112</v>
      </c>
      <c r="J1835" s="63">
        <v>17</v>
      </c>
      <c r="K1835" s="63">
        <v>16</v>
      </c>
      <c r="L1835" s="63" t="s">
        <v>274</v>
      </c>
      <c r="M1835" s="63" t="str">
        <f t="shared" si="66"/>
        <v>X</v>
      </c>
      <c r="N1835" s="63" t="s">
        <v>5365</v>
      </c>
      <c r="O1835" s="63" t="s">
        <v>305</v>
      </c>
      <c r="P1835" s="63">
        <v>0</v>
      </c>
      <c r="Q1835" s="63"/>
      <c r="R1835" s="51"/>
      <c r="S1835" s="51"/>
      <c r="T1835" s="51"/>
    </row>
    <row r="1836" spans="1:20">
      <c r="A1836" s="153"/>
      <c r="B1836" s="154"/>
      <c r="C1836" s="155" t="s">
        <v>5359</v>
      </c>
      <c r="D1836" s="154" t="s">
        <v>5377</v>
      </c>
      <c r="E1836" s="153" t="s">
        <v>300</v>
      </c>
      <c r="F1836" s="160">
        <v>63</v>
      </c>
      <c r="G1836" s="156" t="str">
        <f t="shared" si="64"/>
        <v>K</v>
      </c>
      <c r="H1836" s="160">
        <v>199</v>
      </c>
      <c r="I1836" s="153">
        <v>61</v>
      </c>
      <c r="J1836" s="153">
        <v>13</v>
      </c>
      <c r="K1836" s="153">
        <v>16</v>
      </c>
      <c r="L1836" s="153" t="s">
        <v>318</v>
      </c>
      <c r="M1836" s="153" t="str">
        <f t="shared" si="66"/>
        <v>X</v>
      </c>
      <c r="N1836" s="153" t="s">
        <v>5378</v>
      </c>
      <c r="O1836" s="153" t="s">
        <v>410</v>
      </c>
      <c r="P1836" s="153" t="s">
        <v>1663</v>
      </c>
      <c r="Q1836" s="153"/>
      <c r="R1836" s="51"/>
      <c r="S1836" s="51"/>
      <c r="T1836" s="51"/>
    </row>
    <row r="1837" spans="1:20">
      <c r="A1837" s="63"/>
      <c r="B1837" s="72"/>
      <c r="C1837" s="61" t="s">
        <v>5359</v>
      </c>
      <c r="D1837" s="72" t="s">
        <v>1887</v>
      </c>
      <c r="E1837" s="63" t="s">
        <v>300</v>
      </c>
      <c r="F1837" s="73">
        <v>85</v>
      </c>
      <c r="G1837" s="64" t="str">
        <f t="shared" si="64"/>
        <v>K</v>
      </c>
      <c r="H1837" s="73">
        <v>355</v>
      </c>
      <c r="I1837" s="63">
        <v>70</v>
      </c>
      <c r="J1837" s="63">
        <v>28</v>
      </c>
      <c r="K1837" s="63">
        <v>10</v>
      </c>
      <c r="L1837" s="63" t="s">
        <v>301</v>
      </c>
      <c r="M1837" s="63" t="str">
        <f t="shared" si="66"/>
        <v>X</v>
      </c>
      <c r="N1837" s="63" t="s">
        <v>5365</v>
      </c>
      <c r="O1837" s="63" t="s">
        <v>309</v>
      </c>
      <c r="P1837" s="63">
        <v>0</v>
      </c>
      <c r="Q1837" s="63"/>
      <c r="R1837" s="51"/>
      <c r="S1837" s="51"/>
      <c r="T1837" s="51"/>
    </row>
    <row r="1838" spans="1:20">
      <c r="A1838" s="153"/>
      <c r="B1838" s="154"/>
      <c r="C1838" s="155" t="s">
        <v>5359</v>
      </c>
      <c r="D1838" s="154" t="s">
        <v>2000</v>
      </c>
      <c r="E1838" s="153" t="s">
        <v>265</v>
      </c>
      <c r="F1838" s="160">
        <v>112</v>
      </c>
      <c r="G1838" s="156" t="str">
        <f t="shared" si="64"/>
        <v>K</v>
      </c>
      <c r="H1838" s="160">
        <v>453</v>
      </c>
      <c r="I1838" s="153">
        <v>68</v>
      </c>
      <c r="J1838" s="153">
        <v>13</v>
      </c>
      <c r="K1838" s="153">
        <v>7</v>
      </c>
      <c r="L1838" s="153" t="s">
        <v>301</v>
      </c>
      <c r="M1838" s="153" t="str">
        <f t="shared" si="66"/>
        <v>X</v>
      </c>
      <c r="N1838" s="153" t="s">
        <v>5365</v>
      </c>
      <c r="O1838" s="153" t="s">
        <v>305</v>
      </c>
      <c r="P1838" s="153">
        <v>0</v>
      </c>
      <c r="Q1838" s="153"/>
      <c r="R1838" s="51"/>
      <c r="S1838" s="51"/>
      <c r="T1838" s="51"/>
    </row>
    <row r="1839" spans="1:20">
      <c r="A1839" s="63"/>
      <c r="B1839" s="72"/>
      <c r="C1839" s="61" t="s">
        <v>5359</v>
      </c>
      <c r="D1839" s="72" t="s">
        <v>2408</v>
      </c>
      <c r="E1839" s="63" t="s">
        <v>265</v>
      </c>
      <c r="F1839" s="73">
        <v>139</v>
      </c>
      <c r="G1839" s="64" t="str">
        <f t="shared" si="64"/>
        <v>K</v>
      </c>
      <c r="H1839" s="73">
        <v>610</v>
      </c>
      <c r="I1839" s="63">
        <v>137</v>
      </c>
      <c r="J1839" s="63">
        <v>12</v>
      </c>
      <c r="K1839" s="63">
        <v>15</v>
      </c>
      <c r="L1839" s="63" t="s">
        <v>311</v>
      </c>
      <c r="M1839" s="63" t="str">
        <f t="shared" si="66"/>
        <v>X</v>
      </c>
      <c r="N1839" s="63" t="s">
        <v>5365</v>
      </c>
      <c r="O1839" s="63" t="s">
        <v>339</v>
      </c>
      <c r="P1839" s="63">
        <v>0</v>
      </c>
      <c r="Q1839" s="63"/>
      <c r="R1839" s="51"/>
      <c r="S1839" s="51"/>
      <c r="T1839" s="51"/>
    </row>
    <row r="1840" spans="1:20">
      <c r="A1840" s="153"/>
      <c r="B1840" s="154"/>
      <c r="C1840" s="155" t="s">
        <v>5359</v>
      </c>
      <c r="D1840" s="154" t="s">
        <v>2137</v>
      </c>
      <c r="E1840" s="153" t="s">
        <v>265</v>
      </c>
      <c r="F1840" s="160">
        <v>138</v>
      </c>
      <c r="G1840" s="156" t="str">
        <f t="shared" si="64"/>
        <v>K</v>
      </c>
      <c r="H1840" s="160">
        <v>587</v>
      </c>
      <c r="I1840" s="153">
        <v>119</v>
      </c>
      <c r="J1840" s="153">
        <v>20</v>
      </c>
      <c r="K1840" s="153">
        <v>10</v>
      </c>
      <c r="L1840" s="153" t="s">
        <v>543</v>
      </c>
      <c r="M1840" s="153" t="str">
        <f t="shared" si="66"/>
        <v>X</v>
      </c>
      <c r="N1840" s="153" t="s">
        <v>5378</v>
      </c>
      <c r="O1840" s="153" t="s">
        <v>309</v>
      </c>
      <c r="P1840" s="153">
        <v>0</v>
      </c>
      <c r="Q1840" s="153"/>
      <c r="R1840" s="51"/>
      <c r="S1840" s="51"/>
      <c r="T1840" s="51"/>
    </row>
    <row r="1841" spans="1:20">
      <c r="A1841" s="63"/>
      <c r="B1841" s="72"/>
      <c r="C1841" s="61" t="s">
        <v>5359</v>
      </c>
      <c r="D1841" s="72" t="s">
        <v>5379</v>
      </c>
      <c r="E1841" s="63" t="s">
        <v>300</v>
      </c>
      <c r="F1841" s="73">
        <v>34</v>
      </c>
      <c r="G1841" s="64" t="str">
        <f t="shared" si="64"/>
        <v>K</v>
      </c>
      <c r="H1841" s="73">
        <v>132</v>
      </c>
      <c r="I1841" s="63">
        <v>32</v>
      </c>
      <c r="J1841" s="63">
        <v>7</v>
      </c>
      <c r="K1841" s="63">
        <v>14</v>
      </c>
      <c r="L1841" s="63" t="s">
        <v>311</v>
      </c>
      <c r="M1841" s="63" t="str">
        <f t="shared" si="66"/>
        <v>X</v>
      </c>
      <c r="N1841" s="63" t="s">
        <v>5380</v>
      </c>
      <c r="O1841" s="63" t="s">
        <v>513</v>
      </c>
      <c r="P1841" s="63">
        <v>0</v>
      </c>
      <c r="Q1841" s="63"/>
      <c r="R1841" s="51"/>
      <c r="S1841" s="51"/>
      <c r="T1841" s="51"/>
    </row>
    <row r="1842" spans="1:20" ht="78.75">
      <c r="A1842" s="162">
        <f t="shared" ref="A1842:A1851" si="68">IF(LEN(B1842)=0,"",SUBTOTAL(3,$B$3:B1842))</f>
        <v>58</v>
      </c>
      <c r="B1842" s="163" t="s">
        <v>5381</v>
      </c>
      <c r="C1842" s="155" t="s">
        <v>5381</v>
      </c>
      <c r="D1842" s="154" t="s">
        <v>5382</v>
      </c>
      <c r="E1842" s="153" t="s">
        <v>265</v>
      </c>
      <c r="F1842" s="160">
        <v>114</v>
      </c>
      <c r="G1842" s="156" t="str">
        <f t="shared" si="64"/>
        <v>K</v>
      </c>
      <c r="H1842" s="160">
        <v>486</v>
      </c>
      <c r="I1842" s="153">
        <v>104</v>
      </c>
      <c r="J1842" s="153">
        <v>30</v>
      </c>
      <c r="K1842" s="153">
        <v>25</v>
      </c>
      <c r="L1842" s="153" t="s">
        <v>274</v>
      </c>
      <c r="M1842" s="153" t="str">
        <f t="shared" si="66"/>
        <v>X</v>
      </c>
      <c r="N1842" s="153" t="s">
        <v>5383</v>
      </c>
      <c r="O1842" s="153" t="s">
        <v>398</v>
      </c>
      <c r="P1842" s="153" t="s">
        <v>1663</v>
      </c>
      <c r="Q1842" s="153"/>
      <c r="R1842" s="51"/>
      <c r="S1842" s="51"/>
      <c r="T1842" s="51"/>
    </row>
    <row r="1843" spans="1:20" ht="78.75">
      <c r="A1843" s="63" t="str">
        <f t="shared" si="68"/>
        <v/>
      </c>
      <c r="B1843" s="72"/>
      <c r="C1843" s="61" t="s">
        <v>5381</v>
      </c>
      <c r="D1843" s="72" t="s">
        <v>5384</v>
      </c>
      <c r="E1843" s="63" t="s">
        <v>300</v>
      </c>
      <c r="F1843" s="73">
        <v>71</v>
      </c>
      <c r="G1843" s="64" t="str">
        <f t="shared" si="64"/>
        <v>K</v>
      </c>
      <c r="H1843" s="73">
        <v>277</v>
      </c>
      <c r="I1843" s="63">
        <v>60</v>
      </c>
      <c r="J1843" s="63">
        <v>4</v>
      </c>
      <c r="K1843" s="63">
        <v>3</v>
      </c>
      <c r="L1843" s="63" t="s">
        <v>266</v>
      </c>
      <c r="M1843" s="63" t="str">
        <f t="shared" si="66"/>
        <v>X</v>
      </c>
      <c r="N1843" s="63" t="s">
        <v>5385</v>
      </c>
      <c r="O1843" s="63" t="s">
        <v>281</v>
      </c>
      <c r="P1843" s="63">
        <v>0</v>
      </c>
      <c r="Q1843" s="63"/>
      <c r="R1843" s="51"/>
      <c r="S1843" s="51"/>
      <c r="T1843" s="51"/>
    </row>
    <row r="1844" spans="1:20" ht="47.25">
      <c r="A1844" s="153" t="str">
        <f t="shared" si="68"/>
        <v/>
      </c>
      <c r="B1844" s="154"/>
      <c r="C1844" s="155" t="s">
        <v>5381</v>
      </c>
      <c r="D1844" s="154" t="s">
        <v>5386</v>
      </c>
      <c r="E1844" s="153" t="s">
        <v>265</v>
      </c>
      <c r="F1844" s="160">
        <v>115</v>
      </c>
      <c r="G1844" s="156" t="str">
        <f t="shared" si="64"/>
        <v>K</v>
      </c>
      <c r="H1844" s="160">
        <v>480</v>
      </c>
      <c r="I1844" s="153">
        <v>114</v>
      </c>
      <c r="J1844" s="153">
        <v>5</v>
      </c>
      <c r="K1844" s="153">
        <v>3</v>
      </c>
      <c r="L1844" s="153" t="s">
        <v>301</v>
      </c>
      <c r="M1844" s="153" t="str">
        <f t="shared" si="66"/>
        <v>X</v>
      </c>
      <c r="N1844" s="153" t="s">
        <v>5387</v>
      </c>
      <c r="O1844" s="153" t="s">
        <v>353</v>
      </c>
      <c r="P1844" s="153">
        <v>0</v>
      </c>
      <c r="Q1844" s="153"/>
      <c r="R1844" s="51"/>
      <c r="S1844" s="51"/>
      <c r="T1844" s="51"/>
    </row>
    <row r="1845" spans="1:20" ht="31.5">
      <c r="A1845" s="63" t="str">
        <f t="shared" si="68"/>
        <v/>
      </c>
      <c r="B1845" s="72"/>
      <c r="C1845" s="61" t="s">
        <v>5381</v>
      </c>
      <c r="D1845" s="72" t="s">
        <v>5388</v>
      </c>
      <c r="E1845" s="63" t="s">
        <v>300</v>
      </c>
      <c r="F1845" s="73">
        <v>92</v>
      </c>
      <c r="G1845" s="64" t="str">
        <f t="shared" si="64"/>
        <v>K</v>
      </c>
      <c r="H1845" s="73">
        <v>386</v>
      </c>
      <c r="I1845" s="63">
        <v>79</v>
      </c>
      <c r="J1845" s="63">
        <v>0</v>
      </c>
      <c r="K1845" s="63">
        <v>2</v>
      </c>
      <c r="L1845" s="63" t="s">
        <v>5389</v>
      </c>
      <c r="M1845" s="63" t="str">
        <f t="shared" si="66"/>
        <v>X</v>
      </c>
      <c r="N1845" s="63" t="s">
        <v>5390</v>
      </c>
      <c r="O1845" s="63" t="s">
        <v>1218</v>
      </c>
      <c r="P1845" s="63">
        <v>0</v>
      </c>
      <c r="Q1845" s="63"/>
      <c r="R1845" s="51"/>
      <c r="S1845" s="51"/>
      <c r="T1845" s="51"/>
    </row>
    <row r="1846" spans="1:20" ht="47.25">
      <c r="A1846" s="153" t="str">
        <f t="shared" si="68"/>
        <v/>
      </c>
      <c r="B1846" s="154"/>
      <c r="C1846" s="155" t="s">
        <v>5381</v>
      </c>
      <c r="D1846" s="154" t="s">
        <v>5391</v>
      </c>
      <c r="E1846" s="153" t="s">
        <v>300</v>
      </c>
      <c r="F1846" s="160">
        <v>60</v>
      </c>
      <c r="G1846" s="156" t="str">
        <f t="shared" si="64"/>
        <v>K</v>
      </c>
      <c r="H1846" s="160">
        <v>262</v>
      </c>
      <c r="I1846" s="153">
        <v>48</v>
      </c>
      <c r="J1846" s="153">
        <v>1</v>
      </c>
      <c r="K1846" s="153">
        <v>1</v>
      </c>
      <c r="L1846" s="153" t="s">
        <v>301</v>
      </c>
      <c r="M1846" s="153" t="str">
        <f t="shared" si="66"/>
        <v>X</v>
      </c>
      <c r="N1846" s="153" t="s">
        <v>5392</v>
      </c>
      <c r="O1846" s="153" t="s">
        <v>1216</v>
      </c>
      <c r="P1846" s="153">
        <v>0</v>
      </c>
      <c r="Q1846" s="153"/>
      <c r="R1846" s="51"/>
      <c r="S1846" s="51"/>
      <c r="T1846" s="51"/>
    </row>
    <row r="1847" spans="1:20" ht="63">
      <c r="A1847" s="63" t="str">
        <f t="shared" si="68"/>
        <v/>
      </c>
      <c r="B1847" s="72"/>
      <c r="C1847" s="61" t="s">
        <v>5381</v>
      </c>
      <c r="D1847" s="72" t="s">
        <v>5393</v>
      </c>
      <c r="E1847" s="63" t="s">
        <v>270</v>
      </c>
      <c r="F1847" s="73">
        <v>163</v>
      </c>
      <c r="G1847" s="64" t="str">
        <f t="shared" si="64"/>
        <v>Đ</v>
      </c>
      <c r="H1847" s="73">
        <v>603</v>
      </c>
      <c r="I1847" s="63">
        <v>103</v>
      </c>
      <c r="J1847" s="63">
        <v>7</v>
      </c>
      <c r="K1847" s="63">
        <v>3</v>
      </c>
      <c r="L1847" s="63" t="s">
        <v>351</v>
      </c>
      <c r="M1847" s="63" t="str">
        <f t="shared" si="66"/>
        <v>X</v>
      </c>
      <c r="N1847" s="63" t="s">
        <v>5394</v>
      </c>
      <c r="O1847" s="63" t="s">
        <v>1218</v>
      </c>
      <c r="P1847" s="63">
        <v>0</v>
      </c>
      <c r="Q1847" s="63"/>
      <c r="R1847" s="51"/>
      <c r="S1847" s="51"/>
      <c r="T1847" s="51"/>
    </row>
    <row r="1848" spans="1:20" ht="78.75">
      <c r="A1848" s="153" t="str">
        <f t="shared" si="68"/>
        <v/>
      </c>
      <c r="B1848" s="154"/>
      <c r="C1848" s="155" t="s">
        <v>5381</v>
      </c>
      <c r="D1848" s="154" t="s">
        <v>1855</v>
      </c>
      <c r="E1848" s="153" t="s">
        <v>265</v>
      </c>
      <c r="F1848" s="160">
        <v>125</v>
      </c>
      <c r="G1848" s="156" t="str">
        <f t="shared" si="64"/>
        <v>K</v>
      </c>
      <c r="H1848" s="160">
        <v>448</v>
      </c>
      <c r="I1848" s="153">
        <v>90</v>
      </c>
      <c r="J1848" s="153">
        <v>8</v>
      </c>
      <c r="K1848" s="153">
        <v>3</v>
      </c>
      <c r="L1848" s="153" t="s">
        <v>301</v>
      </c>
      <c r="M1848" s="153" t="str">
        <f t="shared" si="66"/>
        <v>X</v>
      </c>
      <c r="N1848" s="153" t="s">
        <v>5395</v>
      </c>
      <c r="O1848" s="153" t="s">
        <v>1216</v>
      </c>
      <c r="P1848" s="153">
        <v>0</v>
      </c>
      <c r="Q1848" s="153"/>
      <c r="R1848" s="51"/>
      <c r="S1848" s="51"/>
      <c r="T1848" s="51"/>
    </row>
    <row r="1849" spans="1:20" ht="31.5">
      <c r="A1849" s="63" t="str">
        <f t="shared" si="68"/>
        <v/>
      </c>
      <c r="B1849" s="72"/>
      <c r="C1849" s="61" t="s">
        <v>5381</v>
      </c>
      <c r="D1849" s="72" t="s">
        <v>5396</v>
      </c>
      <c r="E1849" s="63" t="s">
        <v>300</v>
      </c>
      <c r="F1849" s="73">
        <v>82</v>
      </c>
      <c r="G1849" s="64" t="str">
        <f t="shared" si="64"/>
        <v>K</v>
      </c>
      <c r="H1849" s="73">
        <v>367</v>
      </c>
      <c r="I1849" s="63">
        <v>71</v>
      </c>
      <c r="J1849" s="63">
        <v>4</v>
      </c>
      <c r="K1849" s="63">
        <v>6</v>
      </c>
      <c r="L1849" s="63" t="s">
        <v>2967</v>
      </c>
      <c r="M1849" s="63" t="str">
        <f t="shared" si="66"/>
        <v>X</v>
      </c>
      <c r="N1849" s="63" t="s">
        <v>5397</v>
      </c>
      <c r="O1849" s="63" t="s">
        <v>1216</v>
      </c>
      <c r="P1849" s="63">
        <v>0</v>
      </c>
      <c r="Q1849" s="63"/>
      <c r="R1849" s="51"/>
      <c r="S1849" s="51"/>
      <c r="T1849" s="51"/>
    </row>
    <row r="1850" spans="1:20" ht="47.25">
      <c r="A1850" s="153" t="str">
        <f t="shared" si="68"/>
        <v/>
      </c>
      <c r="B1850" s="154"/>
      <c r="C1850" s="155" t="s">
        <v>5381</v>
      </c>
      <c r="D1850" s="154" t="s">
        <v>1887</v>
      </c>
      <c r="E1850" s="153" t="s">
        <v>265</v>
      </c>
      <c r="F1850" s="160">
        <v>114</v>
      </c>
      <c r="G1850" s="156" t="str">
        <f t="shared" si="64"/>
        <v>K</v>
      </c>
      <c r="H1850" s="160">
        <v>460</v>
      </c>
      <c r="I1850" s="153">
        <v>87</v>
      </c>
      <c r="J1850" s="153">
        <v>3</v>
      </c>
      <c r="K1850" s="153">
        <v>3</v>
      </c>
      <c r="L1850" s="153" t="s">
        <v>5398</v>
      </c>
      <c r="M1850" s="153" t="str">
        <f t="shared" si="66"/>
        <v>X</v>
      </c>
      <c r="N1850" s="153" t="s">
        <v>5399</v>
      </c>
      <c r="O1850" s="153" t="s">
        <v>1218</v>
      </c>
      <c r="P1850" s="153">
        <v>0</v>
      </c>
      <c r="Q1850" s="153"/>
      <c r="R1850" s="51"/>
      <c r="S1850" s="51"/>
      <c r="T1850" s="51"/>
    </row>
    <row r="1851" spans="1:20" ht="47.25">
      <c r="A1851" s="63" t="str">
        <f t="shared" si="68"/>
        <v/>
      </c>
      <c r="B1851" s="72"/>
      <c r="C1851" s="61" t="s">
        <v>5381</v>
      </c>
      <c r="D1851" s="72" t="s">
        <v>5400</v>
      </c>
      <c r="E1851" s="63" t="s">
        <v>300</v>
      </c>
      <c r="F1851" s="73">
        <v>47</v>
      </c>
      <c r="G1851" s="64" t="str">
        <f t="shared" si="64"/>
        <v>K</v>
      </c>
      <c r="H1851" s="73">
        <v>201</v>
      </c>
      <c r="I1851" s="63">
        <v>47</v>
      </c>
      <c r="J1851" s="63">
        <v>5</v>
      </c>
      <c r="K1851" s="63">
        <v>14</v>
      </c>
      <c r="L1851" s="63" t="s">
        <v>5401</v>
      </c>
      <c r="M1851" s="63" t="str">
        <f t="shared" si="66"/>
        <v>X</v>
      </c>
      <c r="N1851" s="63" t="s">
        <v>5402</v>
      </c>
      <c r="O1851" s="63" t="s">
        <v>1180</v>
      </c>
      <c r="P1851" s="63">
        <v>0</v>
      </c>
      <c r="Q1851" s="63"/>
      <c r="R1851" s="51"/>
      <c r="S1851" s="51"/>
      <c r="T1851" s="51"/>
    </row>
    <row r="1852" spans="1:20" ht="47.25">
      <c r="A1852" s="153"/>
      <c r="B1852" s="154"/>
      <c r="C1852" s="155" t="s">
        <v>5381</v>
      </c>
      <c r="D1852" s="154" t="s">
        <v>5403</v>
      </c>
      <c r="E1852" s="153" t="s">
        <v>300</v>
      </c>
      <c r="F1852" s="160">
        <v>57</v>
      </c>
      <c r="G1852" s="156" t="str">
        <f t="shared" si="64"/>
        <v>K</v>
      </c>
      <c r="H1852" s="160">
        <v>208</v>
      </c>
      <c r="I1852" s="153">
        <v>57</v>
      </c>
      <c r="J1852" s="153">
        <v>8</v>
      </c>
      <c r="K1852" s="153">
        <v>8</v>
      </c>
      <c r="L1852" s="153" t="s">
        <v>565</v>
      </c>
      <c r="M1852" s="153" t="str">
        <f t="shared" si="66"/>
        <v>X</v>
      </c>
      <c r="N1852" s="153" t="s">
        <v>5404</v>
      </c>
      <c r="O1852" s="153" t="s">
        <v>1180</v>
      </c>
      <c r="P1852" s="153" t="s">
        <v>1663</v>
      </c>
      <c r="Q1852" s="153"/>
      <c r="R1852" s="51"/>
      <c r="S1852" s="51"/>
      <c r="T1852" s="51"/>
    </row>
    <row r="1853" spans="1:20" ht="63">
      <c r="A1853" s="63"/>
      <c r="B1853" s="72"/>
      <c r="C1853" s="61" t="s">
        <v>5381</v>
      </c>
      <c r="D1853" s="72" t="s">
        <v>5405</v>
      </c>
      <c r="E1853" s="63" t="s">
        <v>300</v>
      </c>
      <c r="F1853" s="73">
        <v>61</v>
      </c>
      <c r="G1853" s="64" t="str">
        <f t="shared" si="64"/>
        <v>K</v>
      </c>
      <c r="H1853" s="73">
        <v>249</v>
      </c>
      <c r="I1853" s="63">
        <v>50</v>
      </c>
      <c r="J1853" s="63">
        <v>0</v>
      </c>
      <c r="K1853" s="63">
        <v>0</v>
      </c>
      <c r="L1853" s="63" t="s">
        <v>351</v>
      </c>
      <c r="M1853" s="63" t="str">
        <f t="shared" si="66"/>
        <v>X</v>
      </c>
      <c r="N1853" s="63" t="s">
        <v>5406</v>
      </c>
      <c r="O1853" s="63" t="s">
        <v>1204</v>
      </c>
      <c r="P1853" s="63">
        <v>0</v>
      </c>
      <c r="Q1853" s="63"/>
      <c r="R1853" s="51"/>
      <c r="S1853" s="51"/>
      <c r="T1853" s="51"/>
    </row>
    <row r="1854" spans="1:20" ht="47.25">
      <c r="A1854" s="153"/>
      <c r="B1854" s="154"/>
      <c r="C1854" s="155" t="s">
        <v>5381</v>
      </c>
      <c r="D1854" s="154" t="s">
        <v>5407</v>
      </c>
      <c r="E1854" s="153" t="s">
        <v>265</v>
      </c>
      <c r="F1854" s="160">
        <v>128</v>
      </c>
      <c r="G1854" s="156" t="str">
        <f t="shared" si="64"/>
        <v>K</v>
      </c>
      <c r="H1854" s="160">
        <v>482</v>
      </c>
      <c r="I1854" s="153">
        <v>106</v>
      </c>
      <c r="J1854" s="153">
        <v>0</v>
      </c>
      <c r="K1854" s="153">
        <v>1</v>
      </c>
      <c r="L1854" s="153" t="s">
        <v>2842</v>
      </c>
      <c r="M1854" s="153" t="str">
        <f t="shared" si="66"/>
        <v>X</v>
      </c>
      <c r="N1854" s="153" t="s">
        <v>5408</v>
      </c>
      <c r="O1854" s="153" t="s">
        <v>1204</v>
      </c>
      <c r="P1854" s="153">
        <v>0</v>
      </c>
      <c r="Q1854" s="153"/>
      <c r="R1854" s="51"/>
      <c r="S1854" s="51"/>
      <c r="T1854" s="51"/>
    </row>
    <row r="1855" spans="1:20" ht="47.25">
      <c r="A1855" s="63"/>
      <c r="B1855" s="72"/>
      <c r="C1855" s="61" t="s">
        <v>5381</v>
      </c>
      <c r="D1855" s="72" t="s">
        <v>5409</v>
      </c>
      <c r="E1855" s="63" t="s">
        <v>300</v>
      </c>
      <c r="F1855" s="73">
        <v>87</v>
      </c>
      <c r="G1855" s="64" t="str">
        <f t="shared" si="64"/>
        <v>K</v>
      </c>
      <c r="H1855" s="73">
        <v>341</v>
      </c>
      <c r="I1855" s="63">
        <v>71</v>
      </c>
      <c r="J1855" s="63">
        <v>1</v>
      </c>
      <c r="K1855" s="63">
        <v>1</v>
      </c>
      <c r="L1855" s="63" t="s">
        <v>766</v>
      </c>
      <c r="M1855" s="63" t="str">
        <f t="shared" si="66"/>
        <v>X</v>
      </c>
      <c r="N1855" s="63" t="s">
        <v>5410</v>
      </c>
      <c r="O1855" s="63" t="s">
        <v>1778</v>
      </c>
      <c r="P1855" s="63">
        <v>0</v>
      </c>
      <c r="Q1855" s="63"/>
      <c r="R1855" s="51"/>
      <c r="S1855" s="51"/>
      <c r="T1855" s="51"/>
    </row>
    <row r="1856" spans="1:20" ht="63">
      <c r="A1856" s="153"/>
      <c r="B1856" s="154"/>
      <c r="C1856" s="155" t="s">
        <v>5381</v>
      </c>
      <c r="D1856" s="154" t="s">
        <v>5411</v>
      </c>
      <c r="E1856" s="153" t="s">
        <v>300</v>
      </c>
      <c r="F1856" s="160">
        <v>75</v>
      </c>
      <c r="G1856" s="156" t="str">
        <f t="shared" si="64"/>
        <v>K</v>
      </c>
      <c r="H1856" s="160">
        <v>321</v>
      </c>
      <c r="I1856" s="153">
        <v>75</v>
      </c>
      <c r="J1856" s="153">
        <v>0</v>
      </c>
      <c r="K1856" s="153">
        <v>0</v>
      </c>
      <c r="L1856" s="153" t="s">
        <v>5412</v>
      </c>
      <c r="M1856" s="153" t="str">
        <f t="shared" si="66"/>
        <v>X</v>
      </c>
      <c r="N1856" s="153" t="s">
        <v>5413</v>
      </c>
      <c r="O1856" s="153" t="s">
        <v>1180</v>
      </c>
      <c r="P1856" s="153">
        <v>0</v>
      </c>
      <c r="Q1856" s="153"/>
      <c r="R1856" s="51"/>
      <c r="S1856" s="51"/>
      <c r="T1856" s="51"/>
    </row>
    <row r="1857" spans="1:20" ht="63">
      <c r="A1857" s="63"/>
      <c r="B1857" s="72"/>
      <c r="C1857" s="61" t="s">
        <v>5381</v>
      </c>
      <c r="D1857" s="72" t="s">
        <v>5414</v>
      </c>
      <c r="E1857" s="63" t="s">
        <v>300</v>
      </c>
      <c r="F1857" s="73">
        <v>71</v>
      </c>
      <c r="G1857" s="64" t="str">
        <f t="shared" si="64"/>
        <v>K</v>
      </c>
      <c r="H1857" s="73">
        <v>294</v>
      </c>
      <c r="I1857" s="63">
        <v>61</v>
      </c>
      <c r="J1857" s="63">
        <v>0</v>
      </c>
      <c r="K1857" s="63">
        <v>2</v>
      </c>
      <c r="L1857" s="63" t="s">
        <v>311</v>
      </c>
      <c r="M1857" s="63" t="str">
        <f t="shared" si="66"/>
        <v>X</v>
      </c>
      <c r="N1857" s="63" t="s">
        <v>5415</v>
      </c>
      <c r="O1857" s="63" t="s">
        <v>1183</v>
      </c>
      <c r="P1857" s="63">
        <v>0</v>
      </c>
      <c r="Q1857" s="63"/>
      <c r="R1857" s="51"/>
      <c r="S1857" s="51"/>
      <c r="T1857" s="51"/>
    </row>
    <row r="1858" spans="1:20" ht="63">
      <c r="A1858" s="153"/>
      <c r="B1858" s="154"/>
      <c r="C1858" s="155" t="s">
        <v>5381</v>
      </c>
      <c r="D1858" s="154" t="s">
        <v>5416</v>
      </c>
      <c r="E1858" s="153" t="s">
        <v>300</v>
      </c>
      <c r="F1858" s="160">
        <v>68</v>
      </c>
      <c r="G1858" s="156" t="str">
        <f t="shared" si="64"/>
        <v>K</v>
      </c>
      <c r="H1858" s="160">
        <v>243</v>
      </c>
      <c r="I1858" s="153">
        <v>55</v>
      </c>
      <c r="J1858" s="153">
        <v>2</v>
      </c>
      <c r="K1858" s="153">
        <v>1</v>
      </c>
      <c r="L1858" s="153" t="s">
        <v>453</v>
      </c>
      <c r="M1858" s="153" t="str">
        <f t="shared" si="66"/>
        <v>X</v>
      </c>
      <c r="N1858" s="153" t="s">
        <v>5417</v>
      </c>
      <c r="O1858" s="153" t="s">
        <v>1180</v>
      </c>
      <c r="P1858" s="153">
        <v>0</v>
      </c>
      <c r="Q1858" s="153"/>
      <c r="R1858" s="51"/>
      <c r="S1858" s="51"/>
      <c r="T1858" s="51"/>
    </row>
    <row r="1859" spans="1:20" ht="47.25">
      <c r="A1859" s="63"/>
      <c r="B1859" s="72"/>
      <c r="C1859" s="61" t="s">
        <v>5381</v>
      </c>
      <c r="D1859" s="72" t="s">
        <v>5418</v>
      </c>
      <c r="E1859" s="63" t="s">
        <v>300</v>
      </c>
      <c r="F1859" s="73">
        <v>43</v>
      </c>
      <c r="G1859" s="64" t="str">
        <f t="shared" si="64"/>
        <v>K</v>
      </c>
      <c r="H1859" s="73">
        <v>153</v>
      </c>
      <c r="I1859" s="63">
        <v>41</v>
      </c>
      <c r="J1859" s="63">
        <v>1</v>
      </c>
      <c r="K1859" s="63">
        <v>1</v>
      </c>
      <c r="L1859" s="63" t="s">
        <v>290</v>
      </c>
      <c r="M1859" s="63" t="str">
        <f t="shared" si="66"/>
        <v>C</v>
      </c>
      <c r="N1859" s="63" t="s">
        <v>5419</v>
      </c>
      <c r="O1859" s="63" t="s">
        <v>1816</v>
      </c>
      <c r="P1859" s="63">
        <v>0</v>
      </c>
      <c r="Q1859" s="63" t="s">
        <v>5420</v>
      </c>
      <c r="R1859" s="51"/>
      <c r="S1859" s="51"/>
      <c r="T1859" s="51"/>
    </row>
    <row r="1860" spans="1:20" ht="47.25">
      <c r="A1860" s="153"/>
      <c r="B1860" s="154"/>
      <c r="C1860" s="155" t="s">
        <v>5381</v>
      </c>
      <c r="D1860" s="154" t="s">
        <v>5421</v>
      </c>
      <c r="E1860" s="153" t="s">
        <v>300</v>
      </c>
      <c r="F1860" s="160">
        <v>63</v>
      </c>
      <c r="G1860" s="156" t="str">
        <f t="shared" si="64"/>
        <v>K</v>
      </c>
      <c r="H1860" s="160">
        <v>258</v>
      </c>
      <c r="I1860" s="153">
        <v>45</v>
      </c>
      <c r="J1860" s="153">
        <v>3</v>
      </c>
      <c r="K1860" s="153">
        <v>8</v>
      </c>
      <c r="L1860" s="153" t="s">
        <v>565</v>
      </c>
      <c r="M1860" s="153" t="str">
        <f t="shared" si="66"/>
        <v>X</v>
      </c>
      <c r="N1860" s="153" t="s">
        <v>5422</v>
      </c>
      <c r="O1860" s="153" t="s">
        <v>1190</v>
      </c>
      <c r="P1860" s="153" t="s">
        <v>1663</v>
      </c>
      <c r="Q1860" s="153"/>
      <c r="R1860" s="51"/>
      <c r="S1860" s="51"/>
      <c r="T1860" s="51"/>
    </row>
    <row r="1861" spans="1:20" ht="47.25">
      <c r="A1861" s="63"/>
      <c r="B1861" s="72"/>
      <c r="C1861" s="61" t="s">
        <v>5381</v>
      </c>
      <c r="D1861" s="72" t="s">
        <v>5423</v>
      </c>
      <c r="E1861" s="63" t="s">
        <v>300</v>
      </c>
      <c r="F1861" s="73">
        <v>71</v>
      </c>
      <c r="G1861" s="64" t="str">
        <f t="shared" si="64"/>
        <v>K</v>
      </c>
      <c r="H1861" s="73">
        <v>285</v>
      </c>
      <c r="I1861" s="63">
        <v>59</v>
      </c>
      <c r="J1861" s="63">
        <v>5</v>
      </c>
      <c r="K1861" s="63">
        <v>6</v>
      </c>
      <c r="L1861" s="63" t="s">
        <v>311</v>
      </c>
      <c r="M1861" s="63" t="str">
        <f t="shared" si="66"/>
        <v>X</v>
      </c>
      <c r="N1861" s="63" t="s">
        <v>5424</v>
      </c>
      <c r="O1861" s="63" t="s">
        <v>1207</v>
      </c>
      <c r="P1861" s="63" t="s">
        <v>1663</v>
      </c>
      <c r="Q1861" s="63"/>
      <c r="R1861" s="51"/>
      <c r="S1861" s="51"/>
      <c r="T1861" s="51"/>
    </row>
    <row r="1862" spans="1:20" ht="47.25">
      <c r="A1862" s="153"/>
      <c r="B1862" s="154"/>
      <c r="C1862" s="155" t="s">
        <v>5381</v>
      </c>
      <c r="D1862" s="154" t="s">
        <v>5425</v>
      </c>
      <c r="E1862" s="153" t="s">
        <v>300</v>
      </c>
      <c r="F1862" s="160">
        <v>80</v>
      </c>
      <c r="G1862" s="156" t="str">
        <f t="shared" si="64"/>
        <v>K</v>
      </c>
      <c r="H1862" s="160">
        <v>336</v>
      </c>
      <c r="I1862" s="153">
        <v>56</v>
      </c>
      <c r="J1862" s="153">
        <v>1</v>
      </c>
      <c r="K1862" s="153">
        <v>1</v>
      </c>
      <c r="L1862" s="153" t="s">
        <v>453</v>
      </c>
      <c r="M1862" s="153" t="str">
        <f t="shared" si="66"/>
        <v>X</v>
      </c>
      <c r="N1862" s="153" t="s">
        <v>5426</v>
      </c>
      <c r="O1862" s="153" t="s">
        <v>1207</v>
      </c>
      <c r="P1862" s="153">
        <v>0</v>
      </c>
      <c r="Q1862" s="153"/>
      <c r="R1862" s="51"/>
      <c r="S1862" s="51"/>
      <c r="T1862" s="51"/>
    </row>
    <row r="1863" spans="1:20" ht="47.25">
      <c r="A1863" s="63"/>
      <c r="B1863" s="72"/>
      <c r="C1863" s="61" t="s">
        <v>5381</v>
      </c>
      <c r="D1863" s="72" t="s">
        <v>5427</v>
      </c>
      <c r="E1863" s="63" t="s">
        <v>300</v>
      </c>
      <c r="F1863" s="73">
        <v>62</v>
      </c>
      <c r="G1863" s="64" t="str">
        <f t="shared" si="64"/>
        <v>K</v>
      </c>
      <c r="H1863" s="73">
        <v>242</v>
      </c>
      <c r="I1863" s="63">
        <v>60</v>
      </c>
      <c r="J1863" s="63">
        <v>1</v>
      </c>
      <c r="K1863" s="63">
        <v>0</v>
      </c>
      <c r="L1863" s="63" t="s">
        <v>5428</v>
      </c>
      <c r="M1863" s="63" t="str">
        <f t="shared" si="66"/>
        <v>X</v>
      </c>
      <c r="N1863" s="63" t="s">
        <v>5422</v>
      </c>
      <c r="O1863" s="63" t="s">
        <v>272</v>
      </c>
      <c r="P1863" s="63">
        <v>0</v>
      </c>
      <c r="Q1863" s="63"/>
      <c r="R1863" s="51"/>
      <c r="S1863" s="51"/>
      <c r="T1863" s="51"/>
    </row>
    <row r="1864" spans="1:20" ht="31.5">
      <c r="A1864" s="153"/>
      <c r="B1864" s="154"/>
      <c r="C1864" s="155" t="s">
        <v>5381</v>
      </c>
      <c r="D1864" s="154" t="s">
        <v>5429</v>
      </c>
      <c r="E1864" s="153" t="s">
        <v>300</v>
      </c>
      <c r="F1864" s="160">
        <v>67</v>
      </c>
      <c r="G1864" s="156" t="str">
        <f t="shared" si="64"/>
        <v>K</v>
      </c>
      <c r="H1864" s="160">
        <v>292</v>
      </c>
      <c r="I1864" s="153">
        <v>53</v>
      </c>
      <c r="J1864" s="153">
        <v>1</v>
      </c>
      <c r="K1864" s="153">
        <v>1</v>
      </c>
      <c r="L1864" s="153" t="s">
        <v>318</v>
      </c>
      <c r="M1864" s="153" t="str">
        <f t="shared" si="66"/>
        <v>X</v>
      </c>
      <c r="N1864" s="153" t="s">
        <v>5430</v>
      </c>
      <c r="O1864" s="153" t="s">
        <v>1204</v>
      </c>
      <c r="P1864" s="153">
        <v>0</v>
      </c>
      <c r="Q1864" s="153"/>
      <c r="R1864" s="51"/>
      <c r="S1864" s="51"/>
      <c r="T1864" s="51"/>
    </row>
    <row r="1865" spans="1:20" ht="31.5">
      <c r="A1865" s="63"/>
      <c r="B1865" s="72"/>
      <c r="C1865" s="61" t="s">
        <v>5381</v>
      </c>
      <c r="D1865" s="72" t="s">
        <v>5431</v>
      </c>
      <c r="E1865" s="63" t="s">
        <v>300</v>
      </c>
      <c r="F1865" s="73">
        <v>61</v>
      </c>
      <c r="G1865" s="64" t="str">
        <f t="shared" si="64"/>
        <v>K</v>
      </c>
      <c r="H1865" s="73">
        <v>256</v>
      </c>
      <c r="I1865" s="63">
        <v>56</v>
      </c>
      <c r="J1865" s="63">
        <v>2</v>
      </c>
      <c r="K1865" s="63">
        <v>2</v>
      </c>
      <c r="L1865" s="63" t="s">
        <v>311</v>
      </c>
      <c r="M1865" s="63" t="str">
        <f t="shared" si="66"/>
        <v>X</v>
      </c>
      <c r="N1865" s="63" t="s">
        <v>5432</v>
      </c>
      <c r="O1865" s="63" t="s">
        <v>1204</v>
      </c>
      <c r="P1865" s="63">
        <v>0</v>
      </c>
      <c r="Q1865" s="63"/>
      <c r="R1865" s="51"/>
      <c r="S1865" s="51"/>
      <c r="T1865" s="51"/>
    </row>
    <row r="1866" spans="1:20" ht="31.5">
      <c r="A1866" s="153"/>
      <c r="B1866" s="154"/>
      <c r="C1866" s="155" t="s">
        <v>5381</v>
      </c>
      <c r="D1866" s="154" t="s">
        <v>5433</v>
      </c>
      <c r="E1866" s="153" t="s">
        <v>300</v>
      </c>
      <c r="F1866" s="160">
        <v>59</v>
      </c>
      <c r="G1866" s="156" t="str">
        <f t="shared" si="64"/>
        <v>K</v>
      </c>
      <c r="H1866" s="160">
        <v>274</v>
      </c>
      <c r="I1866" s="153">
        <v>56</v>
      </c>
      <c r="J1866" s="153">
        <v>8</v>
      </c>
      <c r="K1866" s="153">
        <v>10</v>
      </c>
      <c r="L1866" s="153" t="s">
        <v>301</v>
      </c>
      <c r="M1866" s="153" t="str">
        <f t="shared" si="66"/>
        <v>X</v>
      </c>
      <c r="N1866" s="153" t="s">
        <v>5434</v>
      </c>
      <c r="O1866" s="153" t="s">
        <v>1183</v>
      </c>
      <c r="P1866" s="153" t="s">
        <v>1663</v>
      </c>
      <c r="Q1866" s="153"/>
      <c r="R1866" s="51"/>
      <c r="S1866" s="51"/>
      <c r="T1866" s="51"/>
    </row>
    <row r="1867" spans="1:20" ht="31.5">
      <c r="A1867" s="63"/>
      <c r="B1867" s="72"/>
      <c r="C1867" s="61" t="s">
        <v>5381</v>
      </c>
      <c r="D1867" s="72" t="s">
        <v>5435</v>
      </c>
      <c r="E1867" s="63" t="s">
        <v>300</v>
      </c>
      <c r="F1867" s="73">
        <v>56</v>
      </c>
      <c r="G1867" s="64" t="str">
        <f t="shared" si="64"/>
        <v>K</v>
      </c>
      <c r="H1867" s="73">
        <v>262</v>
      </c>
      <c r="I1867" s="63">
        <v>50</v>
      </c>
      <c r="J1867" s="63">
        <v>10</v>
      </c>
      <c r="K1867" s="63">
        <v>9</v>
      </c>
      <c r="L1867" s="63" t="s">
        <v>301</v>
      </c>
      <c r="M1867" s="63" t="str">
        <f t="shared" si="66"/>
        <v>X</v>
      </c>
      <c r="N1867" s="63" t="s">
        <v>5436</v>
      </c>
      <c r="O1867" s="63" t="s">
        <v>1207</v>
      </c>
      <c r="P1867" s="63" t="s">
        <v>1663</v>
      </c>
      <c r="Q1867" s="63"/>
      <c r="R1867" s="51"/>
      <c r="S1867" s="51"/>
      <c r="T1867" s="51"/>
    </row>
    <row r="1868" spans="1:20">
      <c r="A1868" s="162">
        <f t="shared" ref="A1868:A1877" si="69">IF(LEN(B1868)=0,"",SUBTOTAL(3,$B$3:B1868))</f>
        <v>59</v>
      </c>
      <c r="B1868" s="163" t="s">
        <v>5437</v>
      </c>
      <c r="C1868" s="155" t="s">
        <v>5437</v>
      </c>
      <c r="D1868" s="154" t="s">
        <v>3517</v>
      </c>
      <c r="E1868" s="153" t="s">
        <v>270</v>
      </c>
      <c r="F1868" s="160">
        <v>146</v>
      </c>
      <c r="G1868" s="156" t="str">
        <f t="shared" si="64"/>
        <v>K</v>
      </c>
      <c r="H1868" s="160">
        <v>758</v>
      </c>
      <c r="I1868" s="157">
        <v>146</v>
      </c>
      <c r="J1868" s="153">
        <v>6</v>
      </c>
      <c r="K1868" s="157">
        <v>8</v>
      </c>
      <c r="L1868" s="153" t="s">
        <v>318</v>
      </c>
      <c r="M1868" s="153" t="str">
        <f t="shared" si="66"/>
        <v>X</v>
      </c>
      <c r="N1868" s="153" t="s">
        <v>5438</v>
      </c>
      <c r="O1868" s="153" t="s">
        <v>332</v>
      </c>
      <c r="P1868" s="153" t="s">
        <v>1663</v>
      </c>
      <c r="Q1868" s="153"/>
      <c r="R1868" s="51"/>
      <c r="S1868" s="51"/>
      <c r="T1868" s="51"/>
    </row>
    <row r="1869" spans="1:20">
      <c r="A1869" s="63" t="str">
        <f t="shared" si="69"/>
        <v/>
      </c>
      <c r="B1869" s="72"/>
      <c r="C1869" s="61" t="s">
        <v>5437</v>
      </c>
      <c r="D1869" s="72" t="s">
        <v>5439</v>
      </c>
      <c r="E1869" s="63" t="s">
        <v>270</v>
      </c>
      <c r="F1869" s="73">
        <v>108</v>
      </c>
      <c r="G1869" s="64" t="str">
        <f t="shared" si="64"/>
        <v>K</v>
      </c>
      <c r="H1869" s="73">
        <v>556</v>
      </c>
      <c r="I1869" s="91">
        <v>108</v>
      </c>
      <c r="J1869" s="63">
        <v>23</v>
      </c>
      <c r="K1869" s="91">
        <v>12</v>
      </c>
      <c r="L1869" s="63" t="s">
        <v>266</v>
      </c>
      <c r="M1869" s="63" t="str">
        <f t="shared" si="66"/>
        <v>X</v>
      </c>
      <c r="N1869" s="63" t="s">
        <v>5438</v>
      </c>
      <c r="O1869" s="63" t="s">
        <v>3214</v>
      </c>
      <c r="P1869" s="63" t="s">
        <v>1663</v>
      </c>
      <c r="Q1869" s="63"/>
      <c r="R1869" s="51"/>
      <c r="S1869" s="51"/>
      <c r="T1869" s="51"/>
    </row>
    <row r="1870" spans="1:20">
      <c r="A1870" s="153" t="str">
        <f t="shared" si="69"/>
        <v/>
      </c>
      <c r="B1870" s="154"/>
      <c r="C1870" s="155" t="s">
        <v>5437</v>
      </c>
      <c r="D1870" s="154" t="s">
        <v>3552</v>
      </c>
      <c r="E1870" s="153" t="s">
        <v>265</v>
      </c>
      <c r="F1870" s="160">
        <v>108</v>
      </c>
      <c r="G1870" s="156" t="str">
        <f t="shared" si="64"/>
        <v>K</v>
      </c>
      <c r="H1870" s="160">
        <v>651</v>
      </c>
      <c r="I1870" s="157">
        <v>108</v>
      </c>
      <c r="J1870" s="153">
        <v>24</v>
      </c>
      <c r="K1870" s="157">
        <v>35</v>
      </c>
      <c r="L1870" s="153" t="s">
        <v>318</v>
      </c>
      <c r="M1870" s="153" t="str">
        <f t="shared" si="66"/>
        <v>X</v>
      </c>
      <c r="N1870" s="153" t="s">
        <v>5438</v>
      </c>
      <c r="O1870" s="153" t="s">
        <v>3214</v>
      </c>
      <c r="P1870" s="153" t="s">
        <v>1663</v>
      </c>
      <c r="Q1870" s="153"/>
      <c r="R1870" s="51"/>
      <c r="S1870" s="51"/>
      <c r="T1870" s="51"/>
    </row>
    <row r="1871" spans="1:20">
      <c r="A1871" s="63" t="str">
        <f t="shared" si="69"/>
        <v/>
      </c>
      <c r="B1871" s="72"/>
      <c r="C1871" s="61" t="s">
        <v>5437</v>
      </c>
      <c r="D1871" s="72" t="s">
        <v>5440</v>
      </c>
      <c r="E1871" s="63" t="s">
        <v>270</v>
      </c>
      <c r="F1871" s="73">
        <v>157</v>
      </c>
      <c r="G1871" s="64" t="str">
        <f t="shared" si="64"/>
        <v>Đ</v>
      </c>
      <c r="H1871" s="73">
        <v>1040</v>
      </c>
      <c r="I1871" s="63">
        <v>157</v>
      </c>
      <c r="J1871" s="63">
        <v>60</v>
      </c>
      <c r="K1871" s="63">
        <v>69</v>
      </c>
      <c r="L1871" s="63" t="s">
        <v>266</v>
      </c>
      <c r="M1871" s="63" t="str">
        <f t="shared" si="66"/>
        <v>X</v>
      </c>
      <c r="N1871" s="63" t="s">
        <v>5441</v>
      </c>
      <c r="O1871" s="63" t="s">
        <v>3217</v>
      </c>
      <c r="P1871" s="63" t="s">
        <v>1663</v>
      </c>
      <c r="Q1871" s="63"/>
      <c r="R1871" s="51"/>
      <c r="S1871" s="51"/>
      <c r="T1871" s="51"/>
    </row>
    <row r="1872" spans="1:20">
      <c r="A1872" s="153" t="str">
        <f t="shared" si="69"/>
        <v/>
      </c>
      <c r="B1872" s="154"/>
      <c r="C1872" s="155" t="s">
        <v>5437</v>
      </c>
      <c r="D1872" s="154" t="s">
        <v>3437</v>
      </c>
      <c r="E1872" s="153" t="s">
        <v>270</v>
      </c>
      <c r="F1872" s="160">
        <v>102</v>
      </c>
      <c r="G1872" s="156" t="str">
        <f t="shared" si="64"/>
        <v>K</v>
      </c>
      <c r="H1872" s="160">
        <v>493</v>
      </c>
      <c r="I1872" s="157">
        <v>102</v>
      </c>
      <c r="J1872" s="153">
        <v>18</v>
      </c>
      <c r="K1872" s="153">
        <v>9</v>
      </c>
      <c r="L1872" s="153" t="s">
        <v>351</v>
      </c>
      <c r="M1872" s="153" t="str">
        <f t="shared" si="66"/>
        <v>X</v>
      </c>
      <c r="N1872" s="153" t="s">
        <v>5441</v>
      </c>
      <c r="O1872" s="153" t="s">
        <v>305</v>
      </c>
      <c r="P1872" s="153" t="s">
        <v>1663</v>
      </c>
      <c r="Q1872" s="153"/>
      <c r="R1872" s="51"/>
      <c r="S1872" s="51"/>
      <c r="T1872" s="51"/>
    </row>
    <row r="1873" spans="1:20">
      <c r="A1873" s="63" t="str">
        <f t="shared" si="69"/>
        <v/>
      </c>
      <c r="B1873" s="72"/>
      <c r="C1873" s="61" t="s">
        <v>5437</v>
      </c>
      <c r="D1873" s="72" t="s">
        <v>4953</v>
      </c>
      <c r="E1873" s="63" t="s">
        <v>270</v>
      </c>
      <c r="F1873" s="73">
        <v>100</v>
      </c>
      <c r="G1873" s="64" t="str">
        <f t="shared" si="64"/>
        <v>K</v>
      </c>
      <c r="H1873" s="73">
        <v>485</v>
      </c>
      <c r="I1873" s="91">
        <v>100</v>
      </c>
      <c r="J1873" s="63">
        <v>4</v>
      </c>
      <c r="K1873" s="63">
        <v>2</v>
      </c>
      <c r="L1873" s="63" t="s">
        <v>301</v>
      </c>
      <c r="M1873" s="63" t="str">
        <f t="shared" si="66"/>
        <v>X</v>
      </c>
      <c r="N1873" s="63" t="s">
        <v>5004</v>
      </c>
      <c r="O1873" s="63" t="s">
        <v>286</v>
      </c>
      <c r="P1873" s="63" t="s">
        <v>1663</v>
      </c>
      <c r="Q1873" s="63"/>
      <c r="R1873" s="51"/>
      <c r="S1873" s="51"/>
      <c r="T1873" s="51"/>
    </row>
    <row r="1874" spans="1:20">
      <c r="A1874" s="153" t="str">
        <f t="shared" si="69"/>
        <v/>
      </c>
      <c r="B1874" s="154"/>
      <c r="C1874" s="155" t="s">
        <v>5437</v>
      </c>
      <c r="D1874" s="154" t="s">
        <v>5442</v>
      </c>
      <c r="E1874" s="153" t="s">
        <v>265</v>
      </c>
      <c r="F1874" s="160">
        <v>123</v>
      </c>
      <c r="G1874" s="156" t="str">
        <f t="shared" si="64"/>
        <v>K</v>
      </c>
      <c r="H1874" s="160">
        <v>571</v>
      </c>
      <c r="I1874" s="157">
        <v>123</v>
      </c>
      <c r="J1874" s="153">
        <v>25</v>
      </c>
      <c r="K1874" s="153">
        <v>40</v>
      </c>
      <c r="L1874" s="153" t="s">
        <v>318</v>
      </c>
      <c r="M1874" s="153" t="str">
        <f t="shared" si="66"/>
        <v>X</v>
      </c>
      <c r="N1874" s="153" t="s">
        <v>5438</v>
      </c>
      <c r="O1874" s="153" t="s">
        <v>325</v>
      </c>
      <c r="P1874" s="153" t="s">
        <v>1663</v>
      </c>
      <c r="Q1874" s="153"/>
      <c r="R1874" s="51"/>
      <c r="S1874" s="51"/>
      <c r="T1874" s="51"/>
    </row>
    <row r="1875" spans="1:20">
      <c r="A1875" s="63" t="str">
        <f t="shared" si="69"/>
        <v/>
      </c>
      <c r="B1875" s="72"/>
      <c r="C1875" s="61" t="s">
        <v>5437</v>
      </c>
      <c r="D1875" s="72" t="s">
        <v>2869</v>
      </c>
      <c r="E1875" s="63" t="s">
        <v>265</v>
      </c>
      <c r="F1875" s="73">
        <v>115</v>
      </c>
      <c r="G1875" s="64" t="str">
        <f t="shared" si="64"/>
        <v>K</v>
      </c>
      <c r="H1875" s="73">
        <v>521</v>
      </c>
      <c r="I1875" s="91">
        <v>115</v>
      </c>
      <c r="J1875" s="63">
        <v>4</v>
      </c>
      <c r="K1875" s="63">
        <v>11</v>
      </c>
      <c r="L1875" s="63" t="s">
        <v>592</v>
      </c>
      <c r="M1875" s="63" t="str">
        <f t="shared" si="66"/>
        <v>X</v>
      </c>
      <c r="N1875" s="63" t="s">
        <v>5441</v>
      </c>
      <c r="O1875" s="63" t="s">
        <v>332</v>
      </c>
      <c r="P1875" s="63" t="s">
        <v>1663</v>
      </c>
      <c r="Q1875" s="63"/>
      <c r="R1875" s="51"/>
      <c r="S1875" s="51"/>
      <c r="T1875" s="51"/>
    </row>
    <row r="1876" spans="1:20">
      <c r="A1876" s="153" t="str">
        <f t="shared" si="69"/>
        <v/>
      </c>
      <c r="B1876" s="154"/>
      <c r="C1876" s="155" t="s">
        <v>5437</v>
      </c>
      <c r="D1876" s="154" t="s">
        <v>5443</v>
      </c>
      <c r="E1876" s="153" t="s">
        <v>265</v>
      </c>
      <c r="F1876" s="160">
        <v>92</v>
      </c>
      <c r="G1876" s="156" t="str">
        <f t="shared" si="64"/>
        <v>K</v>
      </c>
      <c r="H1876" s="160">
        <v>396</v>
      </c>
      <c r="I1876" s="157">
        <v>93</v>
      </c>
      <c r="J1876" s="153">
        <v>10</v>
      </c>
      <c r="K1876" s="153">
        <v>2</v>
      </c>
      <c r="L1876" s="153" t="s">
        <v>543</v>
      </c>
      <c r="M1876" s="153" t="str">
        <f t="shared" si="66"/>
        <v>X</v>
      </c>
      <c r="N1876" s="153" t="s">
        <v>5441</v>
      </c>
      <c r="O1876" s="153" t="s">
        <v>398</v>
      </c>
      <c r="P1876" s="153" t="s">
        <v>1663</v>
      </c>
      <c r="Q1876" s="153"/>
      <c r="R1876" s="51"/>
      <c r="S1876" s="51"/>
      <c r="T1876" s="51"/>
    </row>
    <row r="1877" spans="1:20">
      <c r="A1877" s="63" t="str">
        <f t="shared" si="69"/>
        <v/>
      </c>
      <c r="B1877" s="72"/>
      <c r="C1877" s="61" t="s">
        <v>5437</v>
      </c>
      <c r="D1877" s="72" t="s">
        <v>5444</v>
      </c>
      <c r="E1877" s="63" t="s">
        <v>265</v>
      </c>
      <c r="F1877" s="73">
        <v>86</v>
      </c>
      <c r="G1877" s="64" t="str">
        <f t="shared" si="64"/>
        <v>K</v>
      </c>
      <c r="H1877" s="73">
        <v>390</v>
      </c>
      <c r="I1877" s="91">
        <v>86</v>
      </c>
      <c r="J1877" s="63">
        <v>23</v>
      </c>
      <c r="K1877" s="91">
        <v>37</v>
      </c>
      <c r="L1877" s="63" t="s">
        <v>318</v>
      </c>
      <c r="M1877" s="63" t="str">
        <f t="shared" si="66"/>
        <v>X</v>
      </c>
      <c r="N1877" s="63" t="s">
        <v>5445</v>
      </c>
      <c r="O1877" s="63" t="s">
        <v>3214</v>
      </c>
      <c r="P1877" s="63" t="s">
        <v>1663</v>
      </c>
      <c r="Q1877" s="63"/>
      <c r="R1877" s="51"/>
      <c r="S1877" s="51"/>
      <c r="T1877" s="51"/>
    </row>
    <row r="1878" spans="1:20">
      <c r="A1878" s="153"/>
      <c r="B1878" s="154"/>
      <c r="C1878" s="155" t="s">
        <v>5437</v>
      </c>
      <c r="D1878" s="154" t="s">
        <v>5446</v>
      </c>
      <c r="E1878" s="153" t="s">
        <v>265</v>
      </c>
      <c r="F1878" s="160">
        <v>37</v>
      </c>
      <c r="G1878" s="156" t="str">
        <f t="shared" si="64"/>
        <v>K</v>
      </c>
      <c r="H1878" s="160">
        <v>171</v>
      </c>
      <c r="I1878" s="157">
        <v>37</v>
      </c>
      <c r="J1878" s="153">
        <v>19</v>
      </c>
      <c r="K1878" s="157">
        <v>10</v>
      </c>
      <c r="L1878" s="153" t="s">
        <v>318</v>
      </c>
      <c r="M1878" s="153" t="str">
        <f t="shared" si="66"/>
        <v>X</v>
      </c>
      <c r="N1878" s="153" t="s">
        <v>5445</v>
      </c>
      <c r="O1878" s="153" t="s">
        <v>3217</v>
      </c>
      <c r="P1878" s="153" t="s">
        <v>1663</v>
      </c>
      <c r="Q1878" s="153"/>
      <c r="R1878" s="51"/>
      <c r="S1878" s="51"/>
      <c r="T1878" s="51"/>
    </row>
    <row r="1879" spans="1:20" ht="31.5">
      <c r="A1879" s="59">
        <f>IF(LEN(B1879)=0,"",SUBTOTAL(3,$B$3:B1879))</f>
        <v>60</v>
      </c>
      <c r="B1879" s="60" t="s">
        <v>5447</v>
      </c>
      <c r="C1879" s="61" t="s">
        <v>5447</v>
      </c>
      <c r="D1879" s="231" t="s">
        <v>5448</v>
      </c>
      <c r="E1879" s="166" t="s">
        <v>300</v>
      </c>
      <c r="F1879" s="232">
        <v>87</v>
      </c>
      <c r="G1879" s="64" t="str">
        <f t="shared" si="64"/>
        <v>K</v>
      </c>
      <c r="H1879" s="90">
        <v>388</v>
      </c>
      <c r="I1879" s="91">
        <v>87</v>
      </c>
      <c r="J1879" s="63">
        <v>14</v>
      </c>
      <c r="K1879" s="63">
        <v>1</v>
      </c>
      <c r="L1879" s="63" t="s">
        <v>5449</v>
      </c>
      <c r="M1879" s="63" t="str">
        <f t="shared" si="66"/>
        <v>X</v>
      </c>
      <c r="N1879" s="233" t="s">
        <v>5450</v>
      </c>
      <c r="O1879" s="87" t="s">
        <v>2647</v>
      </c>
      <c r="P1879" s="63" t="s">
        <v>1663</v>
      </c>
      <c r="Q1879" s="63"/>
      <c r="R1879" s="51"/>
      <c r="S1879" s="51"/>
      <c r="T1879" s="51"/>
    </row>
    <row r="1880" spans="1:20" ht="63">
      <c r="A1880" s="153"/>
      <c r="B1880" s="154"/>
      <c r="C1880" s="155" t="s">
        <v>5447</v>
      </c>
      <c r="D1880" s="234" t="s">
        <v>5451</v>
      </c>
      <c r="E1880" s="169" t="s">
        <v>300</v>
      </c>
      <c r="F1880" s="152">
        <v>90</v>
      </c>
      <c r="G1880" s="156" t="str">
        <f t="shared" si="64"/>
        <v>K</v>
      </c>
      <c r="H1880" s="152">
        <v>406</v>
      </c>
      <c r="I1880" s="157">
        <v>89</v>
      </c>
      <c r="J1880" s="153">
        <v>2</v>
      </c>
      <c r="K1880" s="153">
        <v>13</v>
      </c>
      <c r="L1880" s="153" t="s">
        <v>5449</v>
      </c>
      <c r="M1880" s="153" t="str">
        <f t="shared" si="66"/>
        <v>X</v>
      </c>
      <c r="N1880" s="173" t="s">
        <v>5452</v>
      </c>
      <c r="O1880" s="173" t="s">
        <v>5453</v>
      </c>
      <c r="P1880" s="153" t="s">
        <v>1663</v>
      </c>
      <c r="Q1880" s="153"/>
      <c r="R1880" s="51"/>
      <c r="S1880" s="51"/>
      <c r="T1880" s="51"/>
    </row>
    <row r="1881" spans="1:20" ht="47.25">
      <c r="A1881" s="63"/>
      <c r="B1881" s="72"/>
      <c r="C1881" s="61" t="s">
        <v>5447</v>
      </c>
      <c r="D1881" s="235" t="s">
        <v>5454</v>
      </c>
      <c r="E1881" s="172" t="s">
        <v>300</v>
      </c>
      <c r="F1881" s="90">
        <v>73</v>
      </c>
      <c r="G1881" s="64" t="str">
        <f t="shared" si="64"/>
        <v>K</v>
      </c>
      <c r="H1881" s="90">
        <v>581</v>
      </c>
      <c r="I1881" s="91">
        <v>69</v>
      </c>
      <c r="J1881" s="63">
        <v>6</v>
      </c>
      <c r="K1881" s="63">
        <v>3</v>
      </c>
      <c r="L1881" s="63" t="s">
        <v>5449</v>
      </c>
      <c r="M1881" s="63" t="str">
        <f t="shared" si="66"/>
        <v>X</v>
      </c>
      <c r="N1881" s="233" t="s">
        <v>5455</v>
      </c>
      <c r="O1881" s="87" t="s">
        <v>5456</v>
      </c>
      <c r="P1881" s="63">
        <v>0</v>
      </c>
      <c r="Q1881" s="63"/>
      <c r="R1881" s="51"/>
      <c r="S1881" s="51"/>
      <c r="T1881" s="51"/>
    </row>
    <row r="1882" spans="1:20" ht="31.5">
      <c r="A1882" s="153"/>
      <c r="B1882" s="154"/>
      <c r="C1882" s="155" t="s">
        <v>5447</v>
      </c>
      <c r="D1882" s="234" t="s">
        <v>5457</v>
      </c>
      <c r="E1882" s="169" t="s">
        <v>300</v>
      </c>
      <c r="F1882" s="236">
        <v>92</v>
      </c>
      <c r="G1882" s="156" t="str">
        <f t="shared" si="64"/>
        <v>K</v>
      </c>
      <c r="H1882" s="152">
        <v>649</v>
      </c>
      <c r="I1882" s="157">
        <v>91</v>
      </c>
      <c r="J1882" s="153">
        <v>9</v>
      </c>
      <c r="K1882" s="153">
        <v>13</v>
      </c>
      <c r="L1882" s="153" t="s">
        <v>5449</v>
      </c>
      <c r="M1882" s="153" t="str">
        <f t="shared" si="66"/>
        <v>X</v>
      </c>
      <c r="N1882" s="173" t="s">
        <v>5458</v>
      </c>
      <c r="O1882" s="173" t="s">
        <v>1466</v>
      </c>
      <c r="P1882" s="153" t="s">
        <v>1663</v>
      </c>
      <c r="Q1882" s="153"/>
      <c r="R1882" s="51"/>
      <c r="S1882" s="51"/>
      <c r="T1882" s="51"/>
    </row>
    <row r="1883" spans="1:20" ht="47.25">
      <c r="A1883" s="63"/>
      <c r="B1883" s="72"/>
      <c r="C1883" s="61" t="s">
        <v>5447</v>
      </c>
      <c r="D1883" s="235" t="s">
        <v>5459</v>
      </c>
      <c r="E1883" s="172" t="s">
        <v>300</v>
      </c>
      <c r="F1883" s="90">
        <v>76</v>
      </c>
      <c r="G1883" s="64" t="str">
        <f t="shared" si="64"/>
        <v>K</v>
      </c>
      <c r="H1883" s="90">
        <v>321</v>
      </c>
      <c r="I1883" s="91">
        <v>68</v>
      </c>
      <c r="J1883" s="63">
        <v>5</v>
      </c>
      <c r="K1883" s="63">
        <v>3</v>
      </c>
      <c r="L1883" s="63" t="s">
        <v>2999</v>
      </c>
      <c r="M1883" s="63" t="str">
        <f t="shared" si="66"/>
        <v>X</v>
      </c>
      <c r="N1883" s="233" t="s">
        <v>5460</v>
      </c>
      <c r="O1883" s="87" t="s">
        <v>5461</v>
      </c>
      <c r="P1883" s="63">
        <v>0</v>
      </c>
      <c r="Q1883" s="63"/>
      <c r="R1883" s="51"/>
      <c r="S1883" s="51"/>
      <c r="T1883" s="51"/>
    </row>
    <row r="1884" spans="1:20" ht="47.25">
      <c r="A1884" s="153"/>
      <c r="B1884" s="154"/>
      <c r="C1884" s="155" t="s">
        <v>5447</v>
      </c>
      <c r="D1884" s="234" t="s">
        <v>5462</v>
      </c>
      <c r="E1884" s="169" t="s">
        <v>300</v>
      </c>
      <c r="F1884" s="152">
        <v>93</v>
      </c>
      <c r="G1884" s="156" t="str">
        <f t="shared" si="64"/>
        <v>K</v>
      </c>
      <c r="H1884" s="152">
        <v>395</v>
      </c>
      <c r="I1884" s="157">
        <v>84</v>
      </c>
      <c r="J1884" s="153">
        <v>8</v>
      </c>
      <c r="K1884" s="153">
        <v>18</v>
      </c>
      <c r="L1884" s="153" t="s">
        <v>5449</v>
      </c>
      <c r="M1884" s="153" t="str">
        <f t="shared" si="66"/>
        <v>X</v>
      </c>
      <c r="N1884" s="202" t="s">
        <v>5463</v>
      </c>
      <c r="O1884" s="173" t="s">
        <v>1448</v>
      </c>
      <c r="P1884" s="153" t="s">
        <v>1663</v>
      </c>
      <c r="Q1884" s="153"/>
      <c r="R1884" s="51"/>
      <c r="S1884" s="51"/>
      <c r="T1884" s="51"/>
    </row>
    <row r="1885" spans="1:20" ht="47.25">
      <c r="A1885" s="63"/>
      <c r="B1885" s="72"/>
      <c r="C1885" s="61" t="s">
        <v>5447</v>
      </c>
      <c r="D1885" s="235" t="s">
        <v>5464</v>
      </c>
      <c r="E1885" s="172" t="s">
        <v>265</v>
      </c>
      <c r="F1885" s="90">
        <v>134</v>
      </c>
      <c r="G1885" s="64" t="str">
        <f t="shared" si="64"/>
        <v>K</v>
      </c>
      <c r="H1885" s="90">
        <v>564</v>
      </c>
      <c r="I1885" s="91">
        <v>131</v>
      </c>
      <c r="J1885" s="63">
        <v>25</v>
      </c>
      <c r="K1885" s="63">
        <v>16</v>
      </c>
      <c r="L1885" s="63" t="s">
        <v>2884</v>
      </c>
      <c r="M1885" s="63" t="str">
        <f t="shared" si="66"/>
        <v>X</v>
      </c>
      <c r="N1885" s="233" t="s">
        <v>5465</v>
      </c>
      <c r="O1885" s="87" t="s">
        <v>2640</v>
      </c>
      <c r="P1885" s="63" t="s">
        <v>1663</v>
      </c>
      <c r="Q1885" s="63"/>
      <c r="R1885" s="51"/>
      <c r="S1885" s="51"/>
      <c r="T1885" s="51"/>
    </row>
    <row r="1886" spans="1:20">
      <c r="A1886" s="153"/>
      <c r="B1886" s="154"/>
      <c r="C1886" s="155" t="s">
        <v>5447</v>
      </c>
      <c r="D1886" s="234" t="s">
        <v>5466</v>
      </c>
      <c r="E1886" s="169" t="s">
        <v>300</v>
      </c>
      <c r="F1886" s="152">
        <v>24</v>
      </c>
      <c r="G1886" s="156" t="str">
        <f t="shared" si="64"/>
        <v>K</v>
      </c>
      <c r="H1886" s="152">
        <v>113</v>
      </c>
      <c r="I1886" s="157">
        <v>24</v>
      </c>
      <c r="J1886" s="153">
        <v>16</v>
      </c>
      <c r="K1886" s="153">
        <v>8</v>
      </c>
      <c r="L1886" s="153" t="s">
        <v>2967</v>
      </c>
      <c r="M1886" s="153" t="str">
        <f t="shared" si="66"/>
        <v>X</v>
      </c>
      <c r="N1886" s="202" t="s">
        <v>1987</v>
      </c>
      <c r="O1886" s="173" t="s">
        <v>2607</v>
      </c>
      <c r="P1886" s="153" t="s">
        <v>1663</v>
      </c>
      <c r="Q1886" s="153"/>
      <c r="R1886" s="51"/>
      <c r="S1886" s="51"/>
      <c r="T1886" s="51"/>
    </row>
    <row r="1887" spans="1:20" ht="31.5">
      <c r="A1887" s="63"/>
      <c r="B1887" s="72"/>
      <c r="C1887" s="61" t="s">
        <v>5447</v>
      </c>
      <c r="D1887" s="235" t="s">
        <v>5467</v>
      </c>
      <c r="E1887" s="172" t="s">
        <v>300</v>
      </c>
      <c r="F1887" s="232">
        <v>30</v>
      </c>
      <c r="G1887" s="64" t="str">
        <f t="shared" si="64"/>
        <v>K</v>
      </c>
      <c r="H1887" s="90">
        <v>110</v>
      </c>
      <c r="I1887" s="91">
        <v>30</v>
      </c>
      <c r="J1887" s="63">
        <v>5</v>
      </c>
      <c r="K1887" s="63">
        <v>23</v>
      </c>
      <c r="L1887" s="63" t="s">
        <v>2967</v>
      </c>
      <c r="M1887" s="63" t="str">
        <f t="shared" si="66"/>
        <v>X</v>
      </c>
      <c r="N1887" s="233" t="s">
        <v>5468</v>
      </c>
      <c r="O1887" s="87" t="s">
        <v>5469</v>
      </c>
      <c r="P1887" s="63" t="s">
        <v>1663</v>
      </c>
      <c r="Q1887" s="63"/>
      <c r="R1887" s="51"/>
      <c r="S1887" s="51"/>
      <c r="T1887" s="51"/>
    </row>
    <row r="1888" spans="1:20" ht="47.25">
      <c r="A1888" s="153"/>
      <c r="B1888" s="154"/>
      <c r="C1888" s="155" t="s">
        <v>5447</v>
      </c>
      <c r="D1888" s="234" t="s">
        <v>5470</v>
      </c>
      <c r="E1888" s="169" t="s">
        <v>265</v>
      </c>
      <c r="F1888" s="232">
        <v>132</v>
      </c>
      <c r="G1888" s="156" t="str">
        <f t="shared" si="64"/>
        <v>K</v>
      </c>
      <c r="H1888" s="152">
        <v>591</v>
      </c>
      <c r="I1888" s="157">
        <v>126</v>
      </c>
      <c r="J1888" s="153">
        <v>35</v>
      </c>
      <c r="K1888" s="153">
        <v>41</v>
      </c>
      <c r="L1888" s="153" t="s">
        <v>5449</v>
      </c>
      <c r="M1888" s="153" t="str">
        <f t="shared" si="66"/>
        <v>X</v>
      </c>
      <c r="N1888" s="173" t="s">
        <v>5471</v>
      </c>
      <c r="O1888" s="173" t="s">
        <v>5472</v>
      </c>
      <c r="P1888" s="153" t="s">
        <v>1663</v>
      </c>
      <c r="Q1888" s="153"/>
      <c r="R1888" s="51"/>
      <c r="S1888" s="51"/>
      <c r="T1888" s="51"/>
    </row>
    <row r="1889" spans="1:20" ht="31.5">
      <c r="A1889" s="63"/>
      <c r="B1889" s="72"/>
      <c r="C1889" s="61" t="s">
        <v>5447</v>
      </c>
      <c r="D1889" s="235" t="s">
        <v>5473</v>
      </c>
      <c r="E1889" s="172" t="s">
        <v>265</v>
      </c>
      <c r="F1889" s="232">
        <v>100</v>
      </c>
      <c r="G1889" s="64" t="str">
        <f t="shared" si="64"/>
        <v>K</v>
      </c>
      <c r="H1889" s="90">
        <v>427</v>
      </c>
      <c r="I1889" s="91">
        <v>91</v>
      </c>
      <c r="J1889" s="63">
        <v>17</v>
      </c>
      <c r="K1889" s="63">
        <v>27</v>
      </c>
      <c r="L1889" s="63" t="s">
        <v>5474</v>
      </c>
      <c r="M1889" s="63" t="str">
        <f t="shared" si="66"/>
        <v>X</v>
      </c>
      <c r="N1889" s="87" t="s">
        <v>5475</v>
      </c>
      <c r="O1889" s="87" t="s">
        <v>5476</v>
      </c>
      <c r="P1889" s="63" t="s">
        <v>1663</v>
      </c>
      <c r="Q1889" s="63"/>
      <c r="R1889" s="51"/>
      <c r="S1889" s="51"/>
      <c r="T1889" s="51"/>
    </row>
    <row r="1890" spans="1:20" ht="47.25">
      <c r="A1890" s="153"/>
      <c r="B1890" s="154"/>
      <c r="C1890" s="155" t="s">
        <v>5447</v>
      </c>
      <c r="D1890" s="234" t="s">
        <v>5477</v>
      </c>
      <c r="E1890" s="169" t="s">
        <v>300</v>
      </c>
      <c r="F1890" s="236">
        <v>76</v>
      </c>
      <c r="G1890" s="156" t="str">
        <f t="shared" si="64"/>
        <v>K</v>
      </c>
      <c r="H1890" s="152">
        <v>329</v>
      </c>
      <c r="I1890" s="157">
        <v>74</v>
      </c>
      <c r="J1890" s="153">
        <v>23</v>
      </c>
      <c r="K1890" s="153">
        <v>9</v>
      </c>
      <c r="L1890" s="153" t="s">
        <v>5449</v>
      </c>
      <c r="M1890" s="153" t="str">
        <f t="shared" si="66"/>
        <v>X</v>
      </c>
      <c r="N1890" s="173" t="s">
        <v>5478</v>
      </c>
      <c r="O1890" s="173" t="s">
        <v>2607</v>
      </c>
      <c r="P1890" s="153" t="s">
        <v>1663</v>
      </c>
      <c r="Q1890" s="153"/>
      <c r="R1890" s="51"/>
      <c r="S1890" s="51"/>
      <c r="T1890" s="51"/>
    </row>
    <row r="1891" spans="1:20" ht="31.5">
      <c r="A1891" s="63"/>
      <c r="B1891" s="72"/>
      <c r="C1891" s="61" t="s">
        <v>5447</v>
      </c>
      <c r="D1891" s="235" t="s">
        <v>5479</v>
      </c>
      <c r="E1891" s="172" t="s">
        <v>265</v>
      </c>
      <c r="F1891" s="90">
        <v>109</v>
      </c>
      <c r="G1891" s="64" t="str">
        <f t="shared" si="64"/>
        <v>K</v>
      </c>
      <c r="H1891" s="90">
        <v>484</v>
      </c>
      <c r="I1891" s="91">
        <v>94</v>
      </c>
      <c r="J1891" s="63">
        <v>13</v>
      </c>
      <c r="K1891" s="63">
        <v>13</v>
      </c>
      <c r="L1891" s="63" t="s">
        <v>5398</v>
      </c>
      <c r="M1891" s="63" t="str">
        <f t="shared" si="66"/>
        <v>X</v>
      </c>
      <c r="N1891" s="87" t="s">
        <v>5480</v>
      </c>
      <c r="O1891" s="87" t="s">
        <v>2793</v>
      </c>
      <c r="P1891" s="63" t="s">
        <v>1663</v>
      </c>
      <c r="Q1891" s="63"/>
      <c r="R1891" s="51"/>
      <c r="S1891" s="51"/>
      <c r="T1891" s="51"/>
    </row>
    <row r="1892" spans="1:20" ht="63">
      <c r="A1892" s="153"/>
      <c r="B1892" s="154"/>
      <c r="C1892" s="155" t="s">
        <v>5447</v>
      </c>
      <c r="D1892" s="234" t="s">
        <v>5481</v>
      </c>
      <c r="E1892" s="169" t="s">
        <v>270</v>
      </c>
      <c r="F1892" s="152">
        <v>152</v>
      </c>
      <c r="G1892" s="156" t="str">
        <f t="shared" si="64"/>
        <v>Đ</v>
      </c>
      <c r="H1892" s="152">
        <v>664</v>
      </c>
      <c r="I1892" s="157">
        <v>151</v>
      </c>
      <c r="J1892" s="153">
        <v>22</v>
      </c>
      <c r="K1892" s="153">
        <v>61</v>
      </c>
      <c r="L1892" s="153" t="s">
        <v>766</v>
      </c>
      <c r="M1892" s="153" t="str">
        <f t="shared" si="66"/>
        <v>X</v>
      </c>
      <c r="N1892" s="173" t="s">
        <v>5482</v>
      </c>
      <c r="O1892" s="173" t="s">
        <v>1547</v>
      </c>
      <c r="P1892" s="153" t="s">
        <v>1663</v>
      </c>
      <c r="Q1892" s="153"/>
      <c r="R1892" s="51"/>
      <c r="S1892" s="51"/>
      <c r="T1892" s="51"/>
    </row>
    <row r="1893" spans="1:20" ht="47.25">
      <c r="A1893" s="63"/>
      <c r="B1893" s="72"/>
      <c r="C1893" s="61" t="s">
        <v>5447</v>
      </c>
      <c r="D1893" s="235" t="s">
        <v>5483</v>
      </c>
      <c r="E1893" s="172" t="s">
        <v>265</v>
      </c>
      <c r="F1893" s="90">
        <v>150</v>
      </c>
      <c r="G1893" s="64" t="str">
        <f t="shared" si="64"/>
        <v>Đ</v>
      </c>
      <c r="H1893" s="90">
        <v>653</v>
      </c>
      <c r="I1893" s="91">
        <v>143</v>
      </c>
      <c r="J1893" s="63">
        <v>17</v>
      </c>
      <c r="K1893" s="63">
        <v>22</v>
      </c>
      <c r="L1893" s="63" t="s">
        <v>274</v>
      </c>
      <c r="M1893" s="63" t="str">
        <f t="shared" si="66"/>
        <v>X</v>
      </c>
      <c r="N1893" s="87" t="s">
        <v>5484</v>
      </c>
      <c r="O1893" s="87" t="s">
        <v>2793</v>
      </c>
      <c r="P1893" s="63" t="s">
        <v>1663</v>
      </c>
      <c r="Q1893" s="63"/>
      <c r="R1893" s="51"/>
      <c r="S1893" s="51"/>
      <c r="T1893" s="51"/>
    </row>
    <row r="1894" spans="1:20" ht="31.5">
      <c r="A1894" s="153"/>
      <c r="B1894" s="154"/>
      <c r="C1894" s="155" t="s">
        <v>5447</v>
      </c>
      <c r="D1894" s="234" t="s">
        <v>5485</v>
      </c>
      <c r="E1894" s="169" t="s">
        <v>300</v>
      </c>
      <c r="F1894" s="152">
        <v>88</v>
      </c>
      <c r="G1894" s="156" t="str">
        <f t="shared" si="64"/>
        <v>K</v>
      </c>
      <c r="H1894" s="152">
        <v>340</v>
      </c>
      <c r="I1894" s="157">
        <v>88</v>
      </c>
      <c r="J1894" s="153">
        <v>20</v>
      </c>
      <c r="K1894" s="153">
        <v>17</v>
      </c>
      <c r="L1894" s="153" t="s">
        <v>274</v>
      </c>
      <c r="M1894" s="153" t="str">
        <f t="shared" si="66"/>
        <v>X</v>
      </c>
      <c r="N1894" s="173" t="s">
        <v>5486</v>
      </c>
      <c r="O1894" s="173" t="s">
        <v>1369</v>
      </c>
      <c r="P1894" s="153" t="s">
        <v>1663</v>
      </c>
      <c r="Q1894" s="153"/>
      <c r="R1894" s="51"/>
      <c r="S1894" s="51"/>
      <c r="T1894" s="51"/>
    </row>
    <row r="1895" spans="1:20" ht="47.25">
      <c r="A1895" s="63"/>
      <c r="B1895" s="72"/>
      <c r="C1895" s="61" t="s">
        <v>5447</v>
      </c>
      <c r="D1895" s="235" t="s">
        <v>2264</v>
      </c>
      <c r="E1895" s="172" t="s">
        <v>300</v>
      </c>
      <c r="F1895" s="232">
        <v>94</v>
      </c>
      <c r="G1895" s="64" t="str">
        <f t="shared" si="64"/>
        <v>K</v>
      </c>
      <c r="H1895" s="90">
        <v>410</v>
      </c>
      <c r="I1895" s="91">
        <v>57</v>
      </c>
      <c r="J1895" s="63">
        <v>9</v>
      </c>
      <c r="K1895" s="63">
        <v>24</v>
      </c>
      <c r="L1895" s="63" t="s">
        <v>766</v>
      </c>
      <c r="M1895" s="63" t="str">
        <f t="shared" si="66"/>
        <v>X</v>
      </c>
      <c r="N1895" s="87" t="s">
        <v>5487</v>
      </c>
      <c r="O1895" s="87" t="s">
        <v>1369</v>
      </c>
      <c r="P1895" s="63" t="s">
        <v>1663</v>
      </c>
      <c r="Q1895" s="63"/>
      <c r="R1895" s="51"/>
      <c r="S1895" s="51"/>
      <c r="T1895" s="51"/>
    </row>
    <row r="1896" spans="1:20">
      <c r="A1896" s="153"/>
      <c r="B1896" s="154"/>
      <c r="C1896" s="155" t="s">
        <v>5447</v>
      </c>
      <c r="D1896" s="234" t="s">
        <v>5382</v>
      </c>
      <c r="E1896" s="169" t="s">
        <v>300</v>
      </c>
      <c r="F1896" s="152">
        <v>35</v>
      </c>
      <c r="G1896" s="156" t="str">
        <f t="shared" si="64"/>
        <v>K</v>
      </c>
      <c r="H1896" s="152">
        <v>168</v>
      </c>
      <c r="I1896" s="157">
        <v>35</v>
      </c>
      <c r="J1896" s="153">
        <v>9</v>
      </c>
      <c r="K1896" s="153">
        <v>12</v>
      </c>
      <c r="L1896" s="153" t="s">
        <v>766</v>
      </c>
      <c r="M1896" s="153" t="str">
        <f t="shared" si="66"/>
        <v>X</v>
      </c>
      <c r="N1896" s="202" t="s">
        <v>1987</v>
      </c>
      <c r="O1896" s="173" t="s">
        <v>2757</v>
      </c>
      <c r="P1896" s="153" t="s">
        <v>1663</v>
      </c>
      <c r="Q1896" s="153"/>
      <c r="R1896" s="51"/>
      <c r="S1896" s="51"/>
      <c r="T1896" s="51"/>
    </row>
    <row r="1897" spans="1:20" ht="31.5">
      <c r="A1897" s="63"/>
      <c r="B1897" s="72"/>
      <c r="C1897" s="61" t="s">
        <v>5447</v>
      </c>
      <c r="D1897" s="235" t="s">
        <v>5488</v>
      </c>
      <c r="E1897" s="172" t="s">
        <v>300</v>
      </c>
      <c r="F1897" s="90">
        <v>66</v>
      </c>
      <c r="G1897" s="64" t="str">
        <f t="shared" si="64"/>
        <v>K</v>
      </c>
      <c r="H1897" s="90">
        <v>280</v>
      </c>
      <c r="I1897" s="91">
        <v>66</v>
      </c>
      <c r="J1897" s="63">
        <v>15</v>
      </c>
      <c r="K1897" s="63">
        <v>7</v>
      </c>
      <c r="L1897" s="63" t="s">
        <v>766</v>
      </c>
      <c r="M1897" s="63" t="str">
        <f t="shared" si="66"/>
        <v>X</v>
      </c>
      <c r="N1897" s="233" t="s">
        <v>5489</v>
      </c>
      <c r="O1897" s="87" t="s">
        <v>5490</v>
      </c>
      <c r="P1897" s="63" t="s">
        <v>1663</v>
      </c>
      <c r="Q1897" s="63"/>
      <c r="R1897" s="51"/>
      <c r="S1897" s="51"/>
      <c r="T1897" s="51"/>
    </row>
    <row r="1898" spans="1:20">
      <c r="A1898" s="153"/>
      <c r="B1898" s="154"/>
      <c r="C1898" s="155" t="s">
        <v>5447</v>
      </c>
      <c r="D1898" s="234" t="s">
        <v>5491</v>
      </c>
      <c r="E1898" s="169" t="s">
        <v>300</v>
      </c>
      <c r="F1898" s="152">
        <v>24</v>
      </c>
      <c r="G1898" s="156" t="str">
        <f t="shared" si="64"/>
        <v>K</v>
      </c>
      <c r="H1898" s="152">
        <v>111</v>
      </c>
      <c r="I1898" s="157">
        <v>24</v>
      </c>
      <c r="J1898" s="153">
        <v>15</v>
      </c>
      <c r="K1898" s="153">
        <v>0</v>
      </c>
      <c r="L1898" s="153" t="s">
        <v>274</v>
      </c>
      <c r="M1898" s="153" t="str">
        <f t="shared" si="66"/>
        <v>X</v>
      </c>
      <c r="N1898" s="202" t="s">
        <v>1987</v>
      </c>
      <c r="O1898" s="173" t="s">
        <v>2640</v>
      </c>
      <c r="P1898" s="153" t="s">
        <v>1663</v>
      </c>
      <c r="Q1898" s="153"/>
      <c r="R1898" s="51"/>
      <c r="S1898" s="51"/>
      <c r="T1898" s="51"/>
    </row>
    <row r="1899" spans="1:20" ht="47.25">
      <c r="A1899" s="63" t="str">
        <f t="shared" ref="A1899:A1918" si="70">IF(LEN(B1899)=0,"",SUBTOTAL(3,$B$3:B1899))</f>
        <v/>
      </c>
      <c r="B1899" s="72"/>
      <c r="C1899" s="61" t="s">
        <v>5447</v>
      </c>
      <c r="D1899" s="235" t="s">
        <v>1887</v>
      </c>
      <c r="E1899" s="172" t="s">
        <v>300</v>
      </c>
      <c r="F1899" s="232">
        <v>74</v>
      </c>
      <c r="G1899" s="64" t="str">
        <f t="shared" si="64"/>
        <v>K</v>
      </c>
      <c r="H1899" s="90">
        <v>269</v>
      </c>
      <c r="I1899" s="91">
        <v>3</v>
      </c>
      <c r="J1899" s="63">
        <v>16</v>
      </c>
      <c r="K1899" s="63">
        <v>10</v>
      </c>
      <c r="L1899" s="63" t="s">
        <v>766</v>
      </c>
      <c r="M1899" s="63" t="str">
        <f t="shared" si="66"/>
        <v>X</v>
      </c>
      <c r="N1899" s="233" t="s">
        <v>5492</v>
      </c>
      <c r="O1899" s="87" t="s">
        <v>5493</v>
      </c>
      <c r="P1899" s="63" t="s">
        <v>1663</v>
      </c>
      <c r="Q1899" s="63"/>
      <c r="R1899" s="51"/>
      <c r="S1899" s="51"/>
      <c r="T1899" s="51"/>
    </row>
    <row r="1900" spans="1:20" ht="47.25">
      <c r="A1900" s="153" t="str">
        <f t="shared" si="70"/>
        <v/>
      </c>
      <c r="B1900" s="154"/>
      <c r="C1900" s="155" t="s">
        <v>5447</v>
      </c>
      <c r="D1900" s="234" t="s">
        <v>2002</v>
      </c>
      <c r="E1900" s="169" t="s">
        <v>300</v>
      </c>
      <c r="F1900" s="152">
        <v>87</v>
      </c>
      <c r="G1900" s="156" t="str">
        <f t="shared" si="64"/>
        <v>K</v>
      </c>
      <c r="H1900" s="152">
        <v>359</v>
      </c>
      <c r="I1900" s="157">
        <v>85</v>
      </c>
      <c r="J1900" s="153">
        <v>18</v>
      </c>
      <c r="K1900" s="153">
        <v>20</v>
      </c>
      <c r="L1900" s="153" t="s">
        <v>2946</v>
      </c>
      <c r="M1900" s="153" t="str">
        <f t="shared" si="66"/>
        <v>X</v>
      </c>
      <c r="N1900" s="202" t="s">
        <v>5494</v>
      </c>
      <c r="O1900" s="173" t="s">
        <v>661</v>
      </c>
      <c r="P1900" s="153" t="s">
        <v>1663</v>
      </c>
      <c r="Q1900" s="153"/>
      <c r="R1900" s="51"/>
      <c r="S1900" s="51"/>
      <c r="T1900" s="51"/>
    </row>
    <row r="1901" spans="1:20" ht="47.25">
      <c r="A1901" s="63" t="str">
        <f t="shared" si="70"/>
        <v/>
      </c>
      <c r="B1901" s="72"/>
      <c r="C1901" s="61" t="s">
        <v>5447</v>
      </c>
      <c r="D1901" s="237" t="s">
        <v>5433</v>
      </c>
      <c r="E1901" s="172" t="s">
        <v>265</v>
      </c>
      <c r="F1901" s="90">
        <v>130</v>
      </c>
      <c r="G1901" s="64" t="str">
        <f t="shared" si="64"/>
        <v>K</v>
      </c>
      <c r="H1901" s="90">
        <v>581</v>
      </c>
      <c r="I1901" s="91">
        <v>129</v>
      </c>
      <c r="J1901" s="63">
        <v>20</v>
      </c>
      <c r="K1901" s="63">
        <v>11</v>
      </c>
      <c r="L1901" s="63" t="s">
        <v>301</v>
      </c>
      <c r="M1901" s="63" t="str">
        <f t="shared" si="66"/>
        <v>X</v>
      </c>
      <c r="N1901" s="233" t="s">
        <v>5495</v>
      </c>
      <c r="O1901" s="87" t="s">
        <v>2610</v>
      </c>
      <c r="P1901" s="63" t="s">
        <v>1663</v>
      </c>
      <c r="Q1901" s="63"/>
      <c r="R1901" s="51"/>
      <c r="S1901" s="51"/>
      <c r="T1901" s="51"/>
    </row>
    <row r="1902" spans="1:20" ht="31.5">
      <c r="A1902" s="153" t="str">
        <f t="shared" si="70"/>
        <v/>
      </c>
      <c r="B1902" s="154"/>
      <c r="C1902" s="155" t="s">
        <v>5447</v>
      </c>
      <c r="D1902" s="238" t="s">
        <v>5496</v>
      </c>
      <c r="E1902" s="169" t="s">
        <v>300</v>
      </c>
      <c r="F1902" s="232">
        <v>87</v>
      </c>
      <c r="G1902" s="156" t="str">
        <f t="shared" si="64"/>
        <v>K</v>
      </c>
      <c r="H1902" s="152">
        <v>370</v>
      </c>
      <c r="I1902" s="157">
        <v>87</v>
      </c>
      <c r="J1902" s="153">
        <v>10</v>
      </c>
      <c r="K1902" s="153">
        <v>4</v>
      </c>
      <c r="L1902" s="153" t="s">
        <v>318</v>
      </c>
      <c r="M1902" s="153" t="str">
        <f t="shared" si="66"/>
        <v>X</v>
      </c>
      <c r="N1902" s="173" t="s">
        <v>5497</v>
      </c>
      <c r="O1902" s="173" t="s">
        <v>2603</v>
      </c>
      <c r="P1902" s="153" t="s">
        <v>1663</v>
      </c>
      <c r="Q1902" s="153"/>
      <c r="R1902" s="51"/>
      <c r="S1902" s="51"/>
      <c r="T1902" s="51"/>
    </row>
    <row r="1903" spans="1:20" ht="47.25">
      <c r="A1903" s="63" t="str">
        <f t="shared" si="70"/>
        <v/>
      </c>
      <c r="B1903" s="72"/>
      <c r="C1903" s="61" t="s">
        <v>5447</v>
      </c>
      <c r="D1903" s="237" t="s">
        <v>5498</v>
      </c>
      <c r="E1903" s="172" t="s">
        <v>300</v>
      </c>
      <c r="F1903" s="90">
        <v>54</v>
      </c>
      <c r="G1903" s="64" t="str">
        <f t="shared" si="64"/>
        <v>K</v>
      </c>
      <c r="H1903" s="90">
        <v>246</v>
      </c>
      <c r="I1903" s="91">
        <v>51</v>
      </c>
      <c r="J1903" s="63">
        <v>1</v>
      </c>
      <c r="K1903" s="63">
        <v>0</v>
      </c>
      <c r="L1903" s="63" t="s">
        <v>318</v>
      </c>
      <c r="M1903" s="63" t="str">
        <f t="shared" si="66"/>
        <v>X</v>
      </c>
      <c r="N1903" s="233" t="s">
        <v>5499</v>
      </c>
      <c r="O1903" s="87" t="s">
        <v>689</v>
      </c>
      <c r="P1903" s="63">
        <v>0</v>
      </c>
      <c r="Q1903" s="63"/>
      <c r="R1903" s="51"/>
      <c r="S1903" s="51"/>
      <c r="T1903" s="51"/>
    </row>
    <row r="1904" spans="1:20" ht="47.25">
      <c r="A1904" s="153" t="str">
        <f t="shared" si="70"/>
        <v/>
      </c>
      <c r="B1904" s="154"/>
      <c r="C1904" s="155" t="s">
        <v>5447</v>
      </c>
      <c r="D1904" s="238" t="s">
        <v>1829</v>
      </c>
      <c r="E1904" s="169" t="s">
        <v>300</v>
      </c>
      <c r="F1904" s="152">
        <v>88</v>
      </c>
      <c r="G1904" s="156" t="str">
        <f t="shared" si="64"/>
        <v>K</v>
      </c>
      <c r="H1904" s="152">
        <v>400</v>
      </c>
      <c r="I1904" s="157">
        <v>87</v>
      </c>
      <c r="J1904" s="153">
        <v>13</v>
      </c>
      <c r="K1904" s="153">
        <v>5</v>
      </c>
      <c r="L1904" s="153" t="s">
        <v>766</v>
      </c>
      <c r="M1904" s="153" t="str">
        <f t="shared" si="66"/>
        <v>X</v>
      </c>
      <c r="N1904" s="202" t="s">
        <v>5500</v>
      </c>
      <c r="O1904" s="173" t="s">
        <v>2610</v>
      </c>
      <c r="P1904" s="153" t="s">
        <v>1663</v>
      </c>
      <c r="Q1904" s="153"/>
      <c r="R1904" s="51"/>
      <c r="S1904" s="51"/>
      <c r="T1904" s="51"/>
    </row>
    <row r="1905" spans="1:20" ht="47.25">
      <c r="A1905" s="63" t="str">
        <f t="shared" si="70"/>
        <v/>
      </c>
      <c r="B1905" s="72"/>
      <c r="C1905" s="61" t="s">
        <v>5447</v>
      </c>
      <c r="D1905" s="237" t="s">
        <v>5501</v>
      </c>
      <c r="E1905" s="172" t="s">
        <v>300</v>
      </c>
      <c r="F1905" s="232">
        <v>67</v>
      </c>
      <c r="G1905" s="64" t="str">
        <f t="shared" si="64"/>
        <v>K</v>
      </c>
      <c r="H1905" s="90">
        <v>284</v>
      </c>
      <c r="I1905" s="91">
        <v>45</v>
      </c>
      <c r="J1905" s="63">
        <v>10</v>
      </c>
      <c r="K1905" s="63">
        <v>3</v>
      </c>
      <c r="L1905" s="63" t="s">
        <v>266</v>
      </c>
      <c r="M1905" s="63" t="str">
        <f t="shared" si="66"/>
        <v>X</v>
      </c>
      <c r="N1905" s="87" t="s">
        <v>5502</v>
      </c>
      <c r="O1905" s="87" t="s">
        <v>5503</v>
      </c>
      <c r="P1905" s="63" t="s">
        <v>1663</v>
      </c>
      <c r="Q1905" s="63"/>
      <c r="R1905" s="51"/>
      <c r="S1905" s="51"/>
      <c r="T1905" s="51"/>
    </row>
    <row r="1906" spans="1:20">
      <c r="A1906" s="153" t="str">
        <f t="shared" si="70"/>
        <v/>
      </c>
      <c r="B1906" s="154"/>
      <c r="C1906" s="155" t="s">
        <v>5447</v>
      </c>
      <c r="D1906" s="238" t="s">
        <v>5504</v>
      </c>
      <c r="E1906" s="169" t="s">
        <v>300</v>
      </c>
      <c r="F1906" s="232">
        <v>20</v>
      </c>
      <c r="G1906" s="156" t="str">
        <f t="shared" si="64"/>
        <v>K</v>
      </c>
      <c r="H1906" s="152">
        <v>97</v>
      </c>
      <c r="I1906" s="239">
        <v>20</v>
      </c>
      <c r="J1906" s="153">
        <v>8</v>
      </c>
      <c r="K1906" s="153">
        <v>1</v>
      </c>
      <c r="L1906" s="153" t="s">
        <v>351</v>
      </c>
      <c r="M1906" s="153" t="str">
        <f t="shared" si="66"/>
        <v>X</v>
      </c>
      <c r="N1906" s="202" t="s">
        <v>1987</v>
      </c>
      <c r="O1906" s="173" t="s">
        <v>2603</v>
      </c>
      <c r="P1906" s="153" t="s">
        <v>1663</v>
      </c>
      <c r="Q1906" s="153"/>
      <c r="R1906" s="51"/>
      <c r="S1906" s="51"/>
      <c r="T1906" s="51"/>
    </row>
    <row r="1907" spans="1:20" ht="47.25">
      <c r="A1907" s="63" t="str">
        <f t="shared" si="70"/>
        <v/>
      </c>
      <c r="B1907" s="72"/>
      <c r="C1907" s="61" t="s">
        <v>5447</v>
      </c>
      <c r="D1907" s="237" t="s">
        <v>5505</v>
      </c>
      <c r="E1907" s="172" t="s">
        <v>300</v>
      </c>
      <c r="F1907" s="90">
        <v>91</v>
      </c>
      <c r="G1907" s="64" t="str">
        <f t="shared" si="64"/>
        <v>K</v>
      </c>
      <c r="H1907" s="90">
        <v>398</v>
      </c>
      <c r="I1907" s="240">
        <v>91</v>
      </c>
      <c r="J1907" s="63">
        <v>7</v>
      </c>
      <c r="K1907" s="63">
        <v>6</v>
      </c>
      <c r="L1907" s="63" t="s">
        <v>318</v>
      </c>
      <c r="M1907" s="63" t="str">
        <f t="shared" si="66"/>
        <v>X</v>
      </c>
      <c r="N1907" s="233" t="s">
        <v>5506</v>
      </c>
      <c r="O1907" s="87" t="s">
        <v>2603</v>
      </c>
      <c r="P1907" s="63" t="s">
        <v>1663</v>
      </c>
      <c r="Q1907" s="63"/>
      <c r="R1907" s="51"/>
      <c r="S1907" s="51"/>
      <c r="T1907" s="51"/>
    </row>
    <row r="1908" spans="1:20" ht="47.25">
      <c r="A1908" s="153" t="str">
        <f t="shared" si="70"/>
        <v/>
      </c>
      <c r="B1908" s="154"/>
      <c r="C1908" s="155" t="s">
        <v>5447</v>
      </c>
      <c r="D1908" s="238" t="s">
        <v>5507</v>
      </c>
      <c r="E1908" s="169" t="s">
        <v>265</v>
      </c>
      <c r="F1908" s="152">
        <v>113</v>
      </c>
      <c r="G1908" s="156" t="str">
        <f t="shared" si="64"/>
        <v>K</v>
      </c>
      <c r="H1908" s="152">
        <v>490</v>
      </c>
      <c r="I1908" s="239">
        <v>113</v>
      </c>
      <c r="J1908" s="153">
        <v>21</v>
      </c>
      <c r="K1908" s="153">
        <v>25</v>
      </c>
      <c r="L1908" s="153" t="s">
        <v>274</v>
      </c>
      <c r="M1908" s="153" t="str">
        <f t="shared" si="66"/>
        <v>X</v>
      </c>
      <c r="N1908" s="202" t="s">
        <v>5508</v>
      </c>
      <c r="O1908" s="173" t="s">
        <v>3816</v>
      </c>
      <c r="P1908" s="153" t="s">
        <v>1663</v>
      </c>
      <c r="Q1908" s="153"/>
      <c r="R1908" s="51"/>
      <c r="S1908" s="51"/>
      <c r="T1908" s="51"/>
    </row>
    <row r="1909" spans="1:20" ht="110.25">
      <c r="A1909" s="59">
        <f t="shared" si="70"/>
        <v>61</v>
      </c>
      <c r="B1909" s="60" t="s">
        <v>5509</v>
      </c>
      <c r="C1909" s="61" t="s">
        <v>5509</v>
      </c>
      <c r="D1909" s="72" t="s">
        <v>4908</v>
      </c>
      <c r="E1909" s="172" t="s">
        <v>300</v>
      </c>
      <c r="F1909" s="73">
        <v>98</v>
      </c>
      <c r="G1909" s="64" t="str">
        <f t="shared" si="64"/>
        <v>K</v>
      </c>
      <c r="H1909" s="73">
        <v>458</v>
      </c>
      <c r="I1909" s="63">
        <v>97</v>
      </c>
      <c r="J1909" s="63">
        <v>3</v>
      </c>
      <c r="K1909" s="63">
        <v>5</v>
      </c>
      <c r="L1909" s="63" t="s">
        <v>301</v>
      </c>
      <c r="M1909" s="63" t="str">
        <f t="shared" si="66"/>
        <v>X</v>
      </c>
      <c r="N1909" s="63" t="s">
        <v>5510</v>
      </c>
      <c r="O1909" s="63" t="s">
        <v>286</v>
      </c>
      <c r="P1909" s="63">
        <v>0</v>
      </c>
      <c r="Q1909" s="63"/>
      <c r="R1909" s="51"/>
      <c r="S1909" s="51"/>
      <c r="T1909" s="51"/>
    </row>
    <row r="1910" spans="1:20" ht="126">
      <c r="A1910" s="153" t="str">
        <f t="shared" si="70"/>
        <v/>
      </c>
      <c r="B1910" s="154"/>
      <c r="C1910" s="155" t="s">
        <v>5509</v>
      </c>
      <c r="D1910" s="154" t="s">
        <v>5511</v>
      </c>
      <c r="E1910" s="169" t="s">
        <v>300</v>
      </c>
      <c r="F1910" s="160">
        <v>87</v>
      </c>
      <c r="G1910" s="156" t="str">
        <f t="shared" si="64"/>
        <v>K</v>
      </c>
      <c r="H1910" s="160">
        <v>380</v>
      </c>
      <c r="I1910" s="160">
        <f t="shared" ref="I1910:I1921" si="71">F1910</f>
        <v>87</v>
      </c>
      <c r="J1910" s="153">
        <v>39</v>
      </c>
      <c r="K1910" s="153">
        <v>26</v>
      </c>
      <c r="L1910" s="153" t="s">
        <v>301</v>
      </c>
      <c r="M1910" s="153" t="str">
        <f t="shared" si="66"/>
        <v>X</v>
      </c>
      <c r="N1910" s="153" t="s">
        <v>5512</v>
      </c>
      <c r="O1910" s="153" t="s">
        <v>513</v>
      </c>
      <c r="P1910" s="153" t="s">
        <v>1663</v>
      </c>
      <c r="Q1910" s="153"/>
      <c r="R1910" s="51"/>
      <c r="S1910" s="51"/>
      <c r="T1910" s="51"/>
    </row>
    <row r="1911" spans="1:20" ht="94.5">
      <c r="A1911" s="63" t="str">
        <f t="shared" si="70"/>
        <v/>
      </c>
      <c r="B1911" s="72"/>
      <c r="C1911" s="61" t="s">
        <v>5509</v>
      </c>
      <c r="D1911" s="72" t="s">
        <v>5513</v>
      </c>
      <c r="E1911" s="172" t="s">
        <v>300</v>
      </c>
      <c r="F1911" s="73">
        <v>50</v>
      </c>
      <c r="G1911" s="64" t="str">
        <f t="shared" si="64"/>
        <v>K</v>
      </c>
      <c r="H1911" s="73">
        <v>221</v>
      </c>
      <c r="I1911" s="73">
        <f t="shared" si="71"/>
        <v>50</v>
      </c>
      <c r="J1911" s="63">
        <v>30</v>
      </c>
      <c r="K1911" s="63">
        <v>4</v>
      </c>
      <c r="L1911" s="63" t="s">
        <v>311</v>
      </c>
      <c r="M1911" s="63" t="str">
        <f t="shared" si="66"/>
        <v>X</v>
      </c>
      <c r="N1911" s="63" t="s">
        <v>5514</v>
      </c>
      <c r="O1911" s="63" t="s">
        <v>503</v>
      </c>
      <c r="P1911" s="63" t="s">
        <v>1663</v>
      </c>
      <c r="Q1911" s="63"/>
      <c r="R1911" s="51"/>
      <c r="S1911" s="51"/>
      <c r="T1911" s="51"/>
    </row>
    <row r="1912" spans="1:20" ht="31.5">
      <c r="A1912" s="153" t="str">
        <f t="shared" si="70"/>
        <v/>
      </c>
      <c r="B1912" s="154"/>
      <c r="C1912" s="155" t="s">
        <v>5509</v>
      </c>
      <c r="D1912" s="154" t="s">
        <v>5515</v>
      </c>
      <c r="E1912" s="169" t="s">
        <v>300</v>
      </c>
      <c r="F1912" s="160">
        <v>53</v>
      </c>
      <c r="G1912" s="156" t="str">
        <f t="shared" si="64"/>
        <v>K</v>
      </c>
      <c r="H1912" s="160">
        <v>269</v>
      </c>
      <c r="I1912" s="160">
        <f t="shared" si="71"/>
        <v>53</v>
      </c>
      <c r="J1912" s="153">
        <v>48</v>
      </c>
      <c r="K1912" s="153">
        <v>1</v>
      </c>
      <c r="L1912" s="153" t="s">
        <v>311</v>
      </c>
      <c r="M1912" s="153" t="str">
        <f t="shared" si="66"/>
        <v>X</v>
      </c>
      <c r="N1912" s="153" t="s">
        <v>5516</v>
      </c>
      <c r="O1912" s="153" t="s">
        <v>332</v>
      </c>
      <c r="P1912" s="153" t="s">
        <v>1663</v>
      </c>
      <c r="Q1912" s="153"/>
      <c r="R1912" s="51"/>
      <c r="S1912" s="51"/>
      <c r="T1912" s="51"/>
    </row>
    <row r="1913" spans="1:20" ht="63">
      <c r="A1913" s="63" t="str">
        <f t="shared" si="70"/>
        <v/>
      </c>
      <c r="B1913" s="72"/>
      <c r="C1913" s="61" t="s">
        <v>5509</v>
      </c>
      <c r="D1913" s="72" t="s">
        <v>5517</v>
      </c>
      <c r="E1913" s="172" t="s">
        <v>300</v>
      </c>
      <c r="F1913" s="73">
        <v>37</v>
      </c>
      <c r="G1913" s="64" t="str">
        <f t="shared" si="64"/>
        <v>K</v>
      </c>
      <c r="H1913" s="73">
        <v>148</v>
      </c>
      <c r="I1913" s="73">
        <f t="shared" si="71"/>
        <v>37</v>
      </c>
      <c r="J1913" s="63">
        <v>33</v>
      </c>
      <c r="K1913" s="63">
        <v>0</v>
      </c>
      <c r="L1913" s="63" t="s">
        <v>311</v>
      </c>
      <c r="M1913" s="63" t="str">
        <f t="shared" si="66"/>
        <v>X</v>
      </c>
      <c r="N1913" s="63" t="s">
        <v>5518</v>
      </c>
      <c r="O1913" s="63" t="s">
        <v>5519</v>
      </c>
      <c r="P1913" s="63" t="s">
        <v>1663</v>
      </c>
      <c r="Q1913" s="63"/>
      <c r="R1913" s="51"/>
      <c r="S1913" s="51"/>
      <c r="T1913" s="51"/>
    </row>
    <row r="1914" spans="1:20" ht="47.25">
      <c r="A1914" s="153" t="str">
        <f t="shared" si="70"/>
        <v/>
      </c>
      <c r="B1914" s="154"/>
      <c r="C1914" s="155" t="s">
        <v>5509</v>
      </c>
      <c r="D1914" s="154" t="s">
        <v>5520</v>
      </c>
      <c r="E1914" s="169" t="s">
        <v>300</v>
      </c>
      <c r="F1914" s="160">
        <v>50</v>
      </c>
      <c r="G1914" s="156" t="str">
        <f t="shared" si="64"/>
        <v>K</v>
      </c>
      <c r="H1914" s="160">
        <v>166</v>
      </c>
      <c r="I1914" s="160">
        <f t="shared" si="71"/>
        <v>50</v>
      </c>
      <c r="J1914" s="153">
        <v>42</v>
      </c>
      <c r="K1914" s="153">
        <v>0</v>
      </c>
      <c r="L1914" s="153" t="s">
        <v>1968</v>
      </c>
      <c r="M1914" s="153" t="str">
        <f t="shared" si="66"/>
        <v>T</v>
      </c>
      <c r="N1914" s="153" t="s">
        <v>5521</v>
      </c>
      <c r="O1914" s="153" t="s">
        <v>5522</v>
      </c>
      <c r="P1914" s="153" t="s">
        <v>1663</v>
      </c>
      <c r="Q1914" s="153"/>
      <c r="R1914" s="51"/>
      <c r="S1914" s="51"/>
      <c r="T1914" s="51"/>
    </row>
    <row r="1915" spans="1:20" ht="31.5">
      <c r="A1915" s="63" t="str">
        <f t="shared" si="70"/>
        <v/>
      </c>
      <c r="B1915" s="72"/>
      <c r="C1915" s="61" t="s">
        <v>5509</v>
      </c>
      <c r="D1915" s="72" t="s">
        <v>5523</v>
      </c>
      <c r="E1915" s="172" t="s">
        <v>300</v>
      </c>
      <c r="F1915" s="73">
        <v>37</v>
      </c>
      <c r="G1915" s="64" t="str">
        <f t="shared" si="64"/>
        <v>K</v>
      </c>
      <c r="H1915" s="73">
        <v>180</v>
      </c>
      <c r="I1915" s="73">
        <f t="shared" si="71"/>
        <v>37</v>
      </c>
      <c r="J1915" s="63">
        <v>36</v>
      </c>
      <c r="K1915" s="63">
        <v>1</v>
      </c>
      <c r="L1915" s="63" t="s">
        <v>311</v>
      </c>
      <c r="M1915" s="63" t="str">
        <f t="shared" si="66"/>
        <v>X</v>
      </c>
      <c r="N1915" s="63" t="s">
        <v>5524</v>
      </c>
      <c r="O1915" s="63" t="s">
        <v>3188</v>
      </c>
      <c r="P1915" s="63" t="s">
        <v>1663</v>
      </c>
      <c r="Q1915" s="63"/>
      <c r="R1915" s="51"/>
      <c r="S1915" s="51"/>
      <c r="T1915" s="51"/>
    </row>
    <row r="1916" spans="1:20" ht="63">
      <c r="A1916" s="153" t="str">
        <f t="shared" si="70"/>
        <v/>
      </c>
      <c r="B1916" s="154"/>
      <c r="C1916" s="155" t="s">
        <v>5509</v>
      </c>
      <c r="D1916" s="154" t="s">
        <v>5525</v>
      </c>
      <c r="E1916" s="169" t="s">
        <v>300</v>
      </c>
      <c r="F1916" s="160">
        <v>114</v>
      </c>
      <c r="G1916" s="156" t="str">
        <f t="shared" si="64"/>
        <v>K</v>
      </c>
      <c r="H1916" s="160">
        <v>480</v>
      </c>
      <c r="I1916" s="160">
        <f t="shared" si="71"/>
        <v>114</v>
      </c>
      <c r="J1916" s="153">
        <v>20</v>
      </c>
      <c r="K1916" s="153">
        <v>14</v>
      </c>
      <c r="L1916" s="153" t="s">
        <v>460</v>
      </c>
      <c r="M1916" s="153" t="str">
        <f t="shared" si="66"/>
        <v>X</v>
      </c>
      <c r="N1916" s="153" t="s">
        <v>5526</v>
      </c>
      <c r="O1916" s="153" t="s">
        <v>325</v>
      </c>
      <c r="P1916" s="153">
        <v>0</v>
      </c>
      <c r="Q1916" s="153"/>
      <c r="R1916" s="51"/>
      <c r="S1916" s="51"/>
      <c r="T1916" s="51"/>
    </row>
    <row r="1917" spans="1:20" ht="78.75">
      <c r="A1917" s="63" t="str">
        <f t="shared" si="70"/>
        <v/>
      </c>
      <c r="B1917" s="72"/>
      <c r="C1917" s="61" t="s">
        <v>5509</v>
      </c>
      <c r="D1917" s="72" t="s">
        <v>5527</v>
      </c>
      <c r="E1917" s="172" t="s">
        <v>300</v>
      </c>
      <c r="F1917" s="73">
        <v>69</v>
      </c>
      <c r="G1917" s="64" t="str">
        <f t="shared" si="64"/>
        <v>K</v>
      </c>
      <c r="H1917" s="73">
        <v>305</v>
      </c>
      <c r="I1917" s="73">
        <f t="shared" si="71"/>
        <v>69</v>
      </c>
      <c r="J1917" s="63">
        <v>46</v>
      </c>
      <c r="K1917" s="63">
        <v>11</v>
      </c>
      <c r="L1917" s="63" t="s">
        <v>301</v>
      </c>
      <c r="M1917" s="63" t="str">
        <f t="shared" si="66"/>
        <v>X</v>
      </c>
      <c r="N1917" s="63" t="s">
        <v>5528</v>
      </c>
      <c r="O1917" s="63" t="s">
        <v>3214</v>
      </c>
      <c r="P1917" s="63" t="s">
        <v>1663</v>
      </c>
      <c r="Q1917" s="63"/>
      <c r="R1917" s="51"/>
      <c r="S1917" s="51"/>
      <c r="T1917" s="51"/>
    </row>
    <row r="1918" spans="1:20" ht="63">
      <c r="A1918" s="153" t="str">
        <f t="shared" si="70"/>
        <v/>
      </c>
      <c r="B1918" s="154"/>
      <c r="C1918" s="155" t="s">
        <v>5509</v>
      </c>
      <c r="D1918" s="154" t="s">
        <v>5529</v>
      </c>
      <c r="E1918" s="169" t="s">
        <v>300</v>
      </c>
      <c r="F1918" s="160">
        <v>64</v>
      </c>
      <c r="G1918" s="156" t="str">
        <f t="shared" si="64"/>
        <v>K</v>
      </c>
      <c r="H1918" s="160">
        <v>290</v>
      </c>
      <c r="I1918" s="160">
        <f t="shared" si="71"/>
        <v>64</v>
      </c>
      <c r="J1918" s="153">
        <v>4</v>
      </c>
      <c r="K1918" s="153">
        <v>8</v>
      </c>
      <c r="L1918" s="153" t="s">
        <v>301</v>
      </c>
      <c r="M1918" s="153" t="str">
        <f t="shared" si="66"/>
        <v>X</v>
      </c>
      <c r="N1918" s="153" t="s">
        <v>5530</v>
      </c>
      <c r="O1918" s="153" t="s">
        <v>286</v>
      </c>
      <c r="P1918" s="153" t="s">
        <v>1663</v>
      </c>
      <c r="Q1918" s="153"/>
      <c r="R1918" s="51"/>
      <c r="S1918" s="51"/>
      <c r="T1918" s="51"/>
    </row>
    <row r="1919" spans="1:20">
      <c r="A1919" s="63"/>
      <c r="B1919" s="72"/>
      <c r="C1919" s="61" t="s">
        <v>5509</v>
      </c>
      <c r="D1919" s="72" t="s">
        <v>4759</v>
      </c>
      <c r="E1919" s="172" t="s">
        <v>300</v>
      </c>
      <c r="F1919" s="73">
        <v>34</v>
      </c>
      <c r="G1919" s="64" t="str">
        <f t="shared" si="64"/>
        <v>K</v>
      </c>
      <c r="H1919" s="73">
        <v>155</v>
      </c>
      <c r="I1919" s="73">
        <f t="shared" si="71"/>
        <v>34</v>
      </c>
      <c r="J1919" s="63">
        <v>24</v>
      </c>
      <c r="K1919" s="63">
        <v>5</v>
      </c>
      <c r="L1919" s="63" t="s">
        <v>311</v>
      </c>
      <c r="M1919" s="63" t="str">
        <f t="shared" si="66"/>
        <v>X</v>
      </c>
      <c r="N1919" s="63" t="s">
        <v>1987</v>
      </c>
      <c r="O1919" s="63" t="s">
        <v>503</v>
      </c>
      <c r="P1919" s="63" t="s">
        <v>1663</v>
      </c>
      <c r="Q1919" s="63"/>
      <c r="R1919" s="51"/>
      <c r="S1919" s="51"/>
      <c r="T1919" s="51"/>
    </row>
    <row r="1920" spans="1:20" ht="63">
      <c r="A1920" s="153"/>
      <c r="B1920" s="154"/>
      <c r="C1920" s="155" t="s">
        <v>5509</v>
      </c>
      <c r="D1920" s="154" t="s">
        <v>2228</v>
      </c>
      <c r="E1920" s="169" t="s">
        <v>300</v>
      </c>
      <c r="F1920" s="160">
        <v>51</v>
      </c>
      <c r="G1920" s="156" t="str">
        <f t="shared" si="64"/>
        <v>K</v>
      </c>
      <c r="H1920" s="160">
        <v>232</v>
      </c>
      <c r="I1920" s="160">
        <f t="shared" si="71"/>
        <v>51</v>
      </c>
      <c r="J1920" s="153">
        <v>55</v>
      </c>
      <c r="K1920" s="153">
        <v>5</v>
      </c>
      <c r="L1920" s="153" t="s">
        <v>301</v>
      </c>
      <c r="M1920" s="153" t="str">
        <f t="shared" si="66"/>
        <v>X</v>
      </c>
      <c r="N1920" s="153" t="s">
        <v>5531</v>
      </c>
      <c r="O1920" s="153" t="s">
        <v>398</v>
      </c>
      <c r="P1920" s="153" t="s">
        <v>1663</v>
      </c>
      <c r="Q1920" s="153"/>
      <c r="R1920" s="51"/>
      <c r="S1920" s="51"/>
      <c r="T1920" s="51"/>
    </row>
    <row r="1921" spans="1:20" ht="63">
      <c r="A1921" s="63"/>
      <c r="B1921" s="72"/>
      <c r="C1921" s="61" t="s">
        <v>5509</v>
      </c>
      <c r="D1921" s="72" t="s">
        <v>5532</v>
      </c>
      <c r="E1921" s="172" t="s">
        <v>300</v>
      </c>
      <c r="F1921" s="73">
        <v>56</v>
      </c>
      <c r="G1921" s="64" t="str">
        <f t="shared" si="64"/>
        <v>K</v>
      </c>
      <c r="H1921" s="73">
        <v>209</v>
      </c>
      <c r="I1921" s="73">
        <f t="shared" si="71"/>
        <v>56</v>
      </c>
      <c r="J1921" s="63">
        <v>23</v>
      </c>
      <c r="K1921" s="63">
        <v>2</v>
      </c>
      <c r="L1921" s="63" t="s">
        <v>311</v>
      </c>
      <c r="M1921" s="63" t="str">
        <f t="shared" si="66"/>
        <v>X</v>
      </c>
      <c r="N1921" s="63" t="s">
        <v>5533</v>
      </c>
      <c r="O1921" s="63" t="s">
        <v>5534</v>
      </c>
      <c r="P1921" s="63" t="s">
        <v>1663</v>
      </c>
      <c r="Q1921" s="63"/>
      <c r="R1921" s="51"/>
      <c r="S1921" s="51"/>
      <c r="T1921" s="51"/>
    </row>
    <row r="1922" spans="1:20" ht="78.75">
      <c r="A1922" s="162">
        <f t="shared" ref="A1922:A1931" si="72">IF(LEN(B1922)=0,"",SUBTOTAL(3,$B$3:B1922))</f>
        <v>62</v>
      </c>
      <c r="B1922" s="163" t="s">
        <v>5535</v>
      </c>
      <c r="C1922" s="155" t="s">
        <v>5535</v>
      </c>
      <c r="D1922" s="154" t="s">
        <v>5536</v>
      </c>
      <c r="E1922" s="169" t="s">
        <v>270</v>
      </c>
      <c r="F1922" s="160">
        <v>214</v>
      </c>
      <c r="G1922" s="156" t="str">
        <f t="shared" si="64"/>
        <v>Đ</v>
      </c>
      <c r="H1922" s="160">
        <v>1045</v>
      </c>
      <c r="I1922" s="153">
        <v>207</v>
      </c>
      <c r="J1922" s="153">
        <v>11</v>
      </c>
      <c r="K1922" s="153">
        <v>14</v>
      </c>
      <c r="L1922" s="153" t="s">
        <v>765</v>
      </c>
      <c r="M1922" s="153" t="str">
        <f t="shared" si="66"/>
        <v>X</v>
      </c>
      <c r="N1922" s="153" t="s">
        <v>5537</v>
      </c>
      <c r="O1922" s="153" t="s">
        <v>294</v>
      </c>
      <c r="P1922" s="153">
        <v>0</v>
      </c>
      <c r="Q1922" s="153"/>
      <c r="R1922" s="51"/>
      <c r="S1922" s="51"/>
      <c r="T1922" s="51"/>
    </row>
    <row r="1923" spans="1:20" ht="63">
      <c r="A1923" s="63" t="str">
        <f t="shared" si="72"/>
        <v/>
      </c>
      <c r="B1923" s="72"/>
      <c r="C1923" s="61" t="s">
        <v>5535</v>
      </c>
      <c r="D1923" s="72" t="s">
        <v>5538</v>
      </c>
      <c r="E1923" s="172" t="s">
        <v>265</v>
      </c>
      <c r="F1923" s="73">
        <v>153</v>
      </c>
      <c r="G1923" s="64" t="str">
        <f t="shared" si="64"/>
        <v>Đ</v>
      </c>
      <c r="H1923" s="73">
        <v>648</v>
      </c>
      <c r="I1923" s="63">
        <v>140</v>
      </c>
      <c r="J1923" s="63">
        <v>4</v>
      </c>
      <c r="K1923" s="63">
        <v>8</v>
      </c>
      <c r="L1923" s="63" t="s">
        <v>460</v>
      </c>
      <c r="M1923" s="63" t="str">
        <f t="shared" si="66"/>
        <v>X</v>
      </c>
      <c r="N1923" s="63" t="s">
        <v>5539</v>
      </c>
      <c r="O1923" s="63" t="s">
        <v>294</v>
      </c>
      <c r="P1923" s="63">
        <v>0</v>
      </c>
      <c r="Q1923" s="63"/>
      <c r="R1923" s="51"/>
      <c r="S1923" s="51"/>
      <c r="T1923" s="51"/>
    </row>
    <row r="1924" spans="1:20" ht="63">
      <c r="A1924" s="153" t="str">
        <f t="shared" si="72"/>
        <v/>
      </c>
      <c r="B1924" s="154"/>
      <c r="C1924" s="155" t="s">
        <v>5535</v>
      </c>
      <c r="D1924" s="154" t="s">
        <v>5540</v>
      </c>
      <c r="E1924" s="169" t="s">
        <v>270</v>
      </c>
      <c r="F1924" s="160">
        <v>160</v>
      </c>
      <c r="G1924" s="156" t="str">
        <f t="shared" si="64"/>
        <v>Đ</v>
      </c>
      <c r="H1924" s="160">
        <v>675</v>
      </c>
      <c r="I1924" s="153">
        <v>120</v>
      </c>
      <c r="J1924" s="153">
        <v>6</v>
      </c>
      <c r="K1924" s="153">
        <v>12</v>
      </c>
      <c r="L1924" s="153" t="s">
        <v>5541</v>
      </c>
      <c r="M1924" s="153" t="str">
        <f t="shared" si="66"/>
        <v>X</v>
      </c>
      <c r="N1924" s="153" t="s">
        <v>5542</v>
      </c>
      <c r="O1924" s="153" t="s">
        <v>1197</v>
      </c>
      <c r="P1924" s="153">
        <v>0</v>
      </c>
      <c r="Q1924" s="153"/>
      <c r="R1924" s="51"/>
      <c r="S1924" s="51"/>
      <c r="T1924" s="51"/>
    </row>
    <row r="1925" spans="1:20" ht="31.5">
      <c r="A1925" s="63" t="str">
        <f t="shared" si="72"/>
        <v/>
      </c>
      <c r="B1925" s="72"/>
      <c r="C1925" s="61" t="s">
        <v>5535</v>
      </c>
      <c r="D1925" s="72" t="s">
        <v>5543</v>
      </c>
      <c r="E1925" s="172" t="s">
        <v>270</v>
      </c>
      <c r="F1925" s="73">
        <v>212</v>
      </c>
      <c r="G1925" s="64" t="str">
        <f t="shared" si="64"/>
        <v>Đ</v>
      </c>
      <c r="H1925" s="73">
        <v>974</v>
      </c>
      <c r="I1925" s="63">
        <v>6</v>
      </c>
      <c r="J1925" s="63">
        <v>9</v>
      </c>
      <c r="K1925" s="63">
        <v>5</v>
      </c>
      <c r="L1925" s="63" t="s">
        <v>812</v>
      </c>
      <c r="M1925" s="63" t="str">
        <f t="shared" si="66"/>
        <v>X</v>
      </c>
      <c r="N1925" s="63" t="s">
        <v>5544</v>
      </c>
      <c r="O1925" s="63" t="s">
        <v>1197</v>
      </c>
      <c r="P1925" s="63">
        <v>0</v>
      </c>
      <c r="Q1925" s="63"/>
      <c r="R1925" s="51"/>
      <c r="S1925" s="51"/>
      <c r="T1925" s="51"/>
    </row>
    <row r="1926" spans="1:20" ht="31.5">
      <c r="A1926" s="153" t="str">
        <f t="shared" si="72"/>
        <v/>
      </c>
      <c r="B1926" s="154"/>
      <c r="C1926" s="155" t="s">
        <v>5535</v>
      </c>
      <c r="D1926" s="154" t="s">
        <v>5545</v>
      </c>
      <c r="E1926" s="169" t="s">
        <v>300</v>
      </c>
      <c r="F1926" s="160">
        <v>98</v>
      </c>
      <c r="G1926" s="156" t="str">
        <f t="shared" si="64"/>
        <v>K</v>
      </c>
      <c r="H1926" s="160">
        <v>372</v>
      </c>
      <c r="I1926" s="153">
        <v>10</v>
      </c>
      <c r="J1926" s="153">
        <v>4</v>
      </c>
      <c r="K1926" s="153">
        <v>3</v>
      </c>
      <c r="L1926" s="153" t="s">
        <v>434</v>
      </c>
      <c r="M1926" s="153" t="str">
        <f t="shared" si="66"/>
        <v>X</v>
      </c>
      <c r="N1926" s="153" t="s">
        <v>5546</v>
      </c>
      <c r="O1926" s="153" t="s">
        <v>1218</v>
      </c>
      <c r="P1926" s="153">
        <v>0</v>
      </c>
      <c r="Q1926" s="153"/>
      <c r="R1926" s="51"/>
      <c r="S1926" s="51"/>
      <c r="T1926" s="51"/>
    </row>
    <row r="1927" spans="1:20" ht="47.25">
      <c r="A1927" s="63" t="str">
        <f t="shared" si="72"/>
        <v/>
      </c>
      <c r="B1927" s="72"/>
      <c r="C1927" s="61" t="s">
        <v>5535</v>
      </c>
      <c r="D1927" s="72" t="s">
        <v>5547</v>
      </c>
      <c r="E1927" s="172" t="s">
        <v>265</v>
      </c>
      <c r="F1927" s="73">
        <v>124</v>
      </c>
      <c r="G1927" s="64" t="str">
        <f t="shared" si="64"/>
        <v>K</v>
      </c>
      <c r="H1927" s="73">
        <v>625</v>
      </c>
      <c r="I1927" s="63">
        <v>124</v>
      </c>
      <c r="J1927" s="63">
        <v>8</v>
      </c>
      <c r="K1927" s="63">
        <v>2</v>
      </c>
      <c r="L1927" s="63" t="s">
        <v>460</v>
      </c>
      <c r="M1927" s="63" t="str">
        <f t="shared" si="66"/>
        <v>X</v>
      </c>
      <c r="N1927" s="63" t="s">
        <v>5548</v>
      </c>
      <c r="O1927" s="63" t="s">
        <v>1218</v>
      </c>
      <c r="P1927" s="63">
        <v>0</v>
      </c>
      <c r="Q1927" s="63"/>
      <c r="R1927" s="51"/>
      <c r="S1927" s="51"/>
      <c r="T1927" s="51"/>
    </row>
    <row r="1928" spans="1:20" ht="47.25">
      <c r="A1928" s="153" t="str">
        <f t="shared" si="72"/>
        <v/>
      </c>
      <c r="B1928" s="154"/>
      <c r="C1928" s="155" t="s">
        <v>5535</v>
      </c>
      <c r="D1928" s="154" t="s">
        <v>5549</v>
      </c>
      <c r="E1928" s="169" t="s">
        <v>270</v>
      </c>
      <c r="F1928" s="160">
        <v>201</v>
      </c>
      <c r="G1928" s="156" t="str">
        <f t="shared" si="64"/>
        <v>Đ</v>
      </c>
      <c r="H1928" s="160">
        <v>946</v>
      </c>
      <c r="I1928" s="153">
        <v>201</v>
      </c>
      <c r="J1928" s="153">
        <v>6</v>
      </c>
      <c r="K1928" s="153">
        <v>3</v>
      </c>
      <c r="L1928" s="153" t="s">
        <v>778</v>
      </c>
      <c r="M1928" s="153" t="str">
        <f t="shared" si="66"/>
        <v>X</v>
      </c>
      <c r="N1928" s="153" t="s">
        <v>5550</v>
      </c>
      <c r="O1928" s="153" t="s">
        <v>1197</v>
      </c>
      <c r="P1928" s="153">
        <v>0</v>
      </c>
      <c r="Q1928" s="153"/>
      <c r="R1928" s="51"/>
      <c r="S1928" s="51"/>
      <c r="T1928" s="51"/>
    </row>
    <row r="1929" spans="1:20" ht="47.25">
      <c r="A1929" s="63" t="str">
        <f t="shared" si="72"/>
        <v/>
      </c>
      <c r="B1929" s="72"/>
      <c r="C1929" s="61" t="s">
        <v>5535</v>
      </c>
      <c r="D1929" s="72" t="s">
        <v>5551</v>
      </c>
      <c r="E1929" s="172" t="s">
        <v>265</v>
      </c>
      <c r="F1929" s="73">
        <v>125</v>
      </c>
      <c r="G1929" s="64" t="str">
        <f t="shared" si="64"/>
        <v>K</v>
      </c>
      <c r="H1929" s="73">
        <v>564</v>
      </c>
      <c r="I1929" s="63">
        <v>118</v>
      </c>
      <c r="J1929" s="63">
        <v>5</v>
      </c>
      <c r="K1929" s="63">
        <v>2</v>
      </c>
      <c r="L1929" s="63" t="s">
        <v>460</v>
      </c>
      <c r="M1929" s="63" t="str">
        <f t="shared" si="66"/>
        <v>X</v>
      </c>
      <c r="N1929" s="63" t="s">
        <v>5552</v>
      </c>
      <c r="O1929" s="63" t="s">
        <v>272</v>
      </c>
      <c r="P1929" s="63">
        <v>0</v>
      </c>
      <c r="Q1929" s="63"/>
      <c r="R1929" s="51"/>
      <c r="S1929" s="51"/>
      <c r="T1929" s="51"/>
    </row>
    <row r="1930" spans="1:20" ht="47.25">
      <c r="A1930" s="153" t="str">
        <f t="shared" si="72"/>
        <v/>
      </c>
      <c r="B1930" s="154"/>
      <c r="C1930" s="155" t="s">
        <v>5535</v>
      </c>
      <c r="D1930" s="154" t="s">
        <v>2326</v>
      </c>
      <c r="E1930" s="169" t="s">
        <v>265</v>
      </c>
      <c r="F1930" s="160">
        <v>129</v>
      </c>
      <c r="G1930" s="156" t="str">
        <f t="shared" si="64"/>
        <v>K</v>
      </c>
      <c r="H1930" s="160">
        <v>482</v>
      </c>
      <c r="I1930" s="153">
        <v>20</v>
      </c>
      <c r="J1930" s="153">
        <v>1</v>
      </c>
      <c r="K1930" s="153">
        <v>2</v>
      </c>
      <c r="L1930" s="153" t="s">
        <v>1117</v>
      </c>
      <c r="M1930" s="153" t="str">
        <f t="shared" si="66"/>
        <v>X</v>
      </c>
      <c r="N1930" s="153" t="s">
        <v>5553</v>
      </c>
      <c r="O1930" s="153" t="s">
        <v>1939</v>
      </c>
      <c r="P1930" s="153">
        <v>0</v>
      </c>
      <c r="Q1930" s="153"/>
      <c r="R1930" s="51"/>
      <c r="S1930" s="51"/>
      <c r="T1930" s="51"/>
    </row>
    <row r="1931" spans="1:20" ht="47.25">
      <c r="A1931" s="63" t="str">
        <f t="shared" si="72"/>
        <v/>
      </c>
      <c r="B1931" s="72"/>
      <c r="C1931" s="61" t="s">
        <v>5535</v>
      </c>
      <c r="D1931" s="72" t="s">
        <v>2328</v>
      </c>
      <c r="E1931" s="172" t="s">
        <v>265</v>
      </c>
      <c r="F1931" s="73">
        <v>126</v>
      </c>
      <c r="G1931" s="64" t="str">
        <f t="shared" si="64"/>
        <v>K</v>
      </c>
      <c r="H1931" s="73">
        <v>472</v>
      </c>
      <c r="I1931" s="63">
        <v>17</v>
      </c>
      <c r="J1931" s="63">
        <v>2</v>
      </c>
      <c r="K1931" s="63">
        <v>1</v>
      </c>
      <c r="L1931" s="63" t="s">
        <v>543</v>
      </c>
      <c r="M1931" s="63" t="str">
        <f t="shared" si="66"/>
        <v>X</v>
      </c>
      <c r="N1931" s="63" t="s">
        <v>5554</v>
      </c>
      <c r="O1931" s="63" t="s">
        <v>1939</v>
      </c>
      <c r="P1931" s="63">
        <v>0</v>
      </c>
      <c r="Q1931" s="63"/>
      <c r="R1931" s="51"/>
      <c r="S1931" s="51"/>
      <c r="T1931" s="51"/>
    </row>
    <row r="1932" spans="1:20" ht="47.25">
      <c r="A1932" s="153"/>
      <c r="B1932" s="154"/>
      <c r="C1932" s="155" t="s">
        <v>5535</v>
      </c>
      <c r="D1932" s="154" t="s">
        <v>2330</v>
      </c>
      <c r="E1932" s="169" t="s">
        <v>265</v>
      </c>
      <c r="F1932" s="160">
        <v>131</v>
      </c>
      <c r="G1932" s="156" t="str">
        <f t="shared" si="64"/>
        <v>K</v>
      </c>
      <c r="H1932" s="160">
        <v>598</v>
      </c>
      <c r="I1932" s="153">
        <v>70</v>
      </c>
      <c r="J1932" s="153">
        <v>1</v>
      </c>
      <c r="K1932" s="153">
        <v>0</v>
      </c>
      <c r="L1932" s="153" t="s">
        <v>5555</v>
      </c>
      <c r="M1932" s="153" t="str">
        <f t="shared" si="66"/>
        <v>X</v>
      </c>
      <c r="N1932" s="153" t="s">
        <v>5556</v>
      </c>
      <c r="O1932" s="153" t="s">
        <v>1939</v>
      </c>
      <c r="P1932" s="153">
        <v>0</v>
      </c>
      <c r="Q1932" s="153"/>
      <c r="R1932" s="51"/>
      <c r="S1932" s="51"/>
      <c r="T1932" s="51"/>
    </row>
    <row r="1933" spans="1:20" ht="31.5">
      <c r="A1933" s="63"/>
      <c r="B1933" s="72"/>
      <c r="C1933" s="61" t="s">
        <v>5535</v>
      </c>
      <c r="D1933" s="72" t="s">
        <v>2332</v>
      </c>
      <c r="E1933" s="172" t="s">
        <v>265</v>
      </c>
      <c r="F1933" s="73">
        <v>142</v>
      </c>
      <c r="G1933" s="64" t="str">
        <f t="shared" si="64"/>
        <v>K</v>
      </c>
      <c r="H1933" s="73">
        <v>513</v>
      </c>
      <c r="I1933" s="63">
        <v>4</v>
      </c>
      <c r="J1933" s="63">
        <v>3</v>
      </c>
      <c r="K1933" s="63">
        <v>2</v>
      </c>
      <c r="L1933" s="63" t="s">
        <v>767</v>
      </c>
      <c r="M1933" s="63" t="str">
        <f t="shared" si="66"/>
        <v>X</v>
      </c>
      <c r="N1933" s="63" t="s">
        <v>5557</v>
      </c>
      <c r="O1933" s="63" t="s">
        <v>1216</v>
      </c>
      <c r="P1933" s="63">
        <v>0</v>
      </c>
      <c r="Q1933" s="63"/>
      <c r="R1933" s="51"/>
      <c r="S1933" s="51"/>
      <c r="T1933" s="51"/>
    </row>
    <row r="1934" spans="1:20" ht="31.5">
      <c r="A1934" s="153"/>
      <c r="B1934" s="154"/>
      <c r="C1934" s="155" t="s">
        <v>5535</v>
      </c>
      <c r="D1934" s="154" t="s">
        <v>2334</v>
      </c>
      <c r="E1934" s="169" t="s">
        <v>270</v>
      </c>
      <c r="F1934" s="160">
        <v>196</v>
      </c>
      <c r="G1934" s="156" t="str">
        <f t="shared" si="64"/>
        <v>Đ</v>
      </c>
      <c r="H1934" s="160">
        <v>667</v>
      </c>
      <c r="I1934" s="153">
        <v>3</v>
      </c>
      <c r="J1934" s="153">
        <v>0</v>
      </c>
      <c r="K1934" s="153">
        <v>0</v>
      </c>
      <c r="L1934" s="153" t="s">
        <v>543</v>
      </c>
      <c r="M1934" s="153" t="str">
        <f t="shared" si="66"/>
        <v>X</v>
      </c>
      <c r="N1934" s="153" t="s">
        <v>5558</v>
      </c>
      <c r="O1934" s="153" t="s">
        <v>5559</v>
      </c>
      <c r="P1934" s="153">
        <v>0</v>
      </c>
      <c r="Q1934" s="153"/>
      <c r="R1934" s="51"/>
      <c r="S1934" s="51"/>
      <c r="T1934" s="51"/>
    </row>
    <row r="1935" spans="1:20" ht="31.5">
      <c r="A1935" s="63"/>
      <c r="B1935" s="72"/>
      <c r="C1935" s="61" t="s">
        <v>5535</v>
      </c>
      <c r="D1935" s="72" t="s">
        <v>2336</v>
      </c>
      <c r="E1935" s="172" t="s">
        <v>270</v>
      </c>
      <c r="F1935" s="73">
        <v>183</v>
      </c>
      <c r="G1935" s="64" t="str">
        <f t="shared" si="64"/>
        <v>Đ</v>
      </c>
      <c r="H1935" s="73">
        <v>683</v>
      </c>
      <c r="I1935" s="63">
        <v>5</v>
      </c>
      <c r="J1935" s="63">
        <v>0</v>
      </c>
      <c r="K1935" s="63">
        <v>0</v>
      </c>
      <c r="L1935" s="63" t="s">
        <v>5560</v>
      </c>
      <c r="M1935" s="63" t="str">
        <f t="shared" si="66"/>
        <v>X</v>
      </c>
      <c r="N1935" s="63" t="s">
        <v>5561</v>
      </c>
      <c r="O1935" s="63" t="s">
        <v>1216</v>
      </c>
      <c r="P1935" s="63">
        <v>0</v>
      </c>
      <c r="Q1935" s="63"/>
      <c r="R1935" s="51"/>
      <c r="S1935" s="51"/>
      <c r="T1935" s="51"/>
    </row>
    <row r="1936" spans="1:20" ht="47.25">
      <c r="A1936" s="153"/>
      <c r="B1936" s="154"/>
      <c r="C1936" s="155" t="s">
        <v>5535</v>
      </c>
      <c r="D1936" s="154" t="s">
        <v>2338</v>
      </c>
      <c r="E1936" s="169" t="s">
        <v>270</v>
      </c>
      <c r="F1936" s="160">
        <v>176</v>
      </c>
      <c r="G1936" s="156" t="str">
        <f t="shared" si="64"/>
        <v>Đ</v>
      </c>
      <c r="H1936" s="160">
        <v>754</v>
      </c>
      <c r="I1936" s="153">
        <v>90</v>
      </c>
      <c r="J1936" s="153">
        <v>5</v>
      </c>
      <c r="K1936" s="153">
        <v>6</v>
      </c>
      <c r="L1936" s="153" t="s">
        <v>765</v>
      </c>
      <c r="M1936" s="153" t="str">
        <f t="shared" si="66"/>
        <v>X</v>
      </c>
      <c r="N1936" s="153" t="s">
        <v>5562</v>
      </c>
      <c r="O1936" s="153" t="s">
        <v>1218</v>
      </c>
      <c r="P1936" s="153">
        <v>0</v>
      </c>
      <c r="Q1936" s="153"/>
      <c r="R1936" s="51"/>
      <c r="S1936" s="51"/>
      <c r="T1936" s="51"/>
    </row>
    <row r="1937" spans="1:20" ht="47.25">
      <c r="A1937" s="63"/>
      <c r="B1937" s="72"/>
      <c r="C1937" s="61" t="s">
        <v>5535</v>
      </c>
      <c r="D1937" s="72" t="s">
        <v>5563</v>
      </c>
      <c r="E1937" s="172" t="s">
        <v>300</v>
      </c>
      <c r="F1937" s="73">
        <v>74</v>
      </c>
      <c r="G1937" s="64" t="str">
        <f t="shared" si="64"/>
        <v>K</v>
      </c>
      <c r="H1937" s="73">
        <v>311</v>
      </c>
      <c r="I1937" s="63">
        <v>11</v>
      </c>
      <c r="J1937" s="63">
        <v>1</v>
      </c>
      <c r="K1937" s="63">
        <v>0</v>
      </c>
      <c r="L1937" s="63" t="s">
        <v>301</v>
      </c>
      <c r="M1937" s="63" t="str">
        <f t="shared" si="66"/>
        <v>X</v>
      </c>
      <c r="N1937" s="63" t="s">
        <v>5564</v>
      </c>
      <c r="O1937" s="63" t="s">
        <v>281</v>
      </c>
      <c r="P1937" s="63">
        <v>0</v>
      </c>
      <c r="Q1937" s="63"/>
      <c r="R1937" s="51"/>
      <c r="S1937" s="51"/>
      <c r="T1937" s="51"/>
    </row>
    <row r="1938" spans="1:20" ht="47.25">
      <c r="A1938" s="153"/>
      <c r="B1938" s="154"/>
      <c r="C1938" s="155" t="s">
        <v>5535</v>
      </c>
      <c r="D1938" s="154" t="s">
        <v>5565</v>
      </c>
      <c r="E1938" s="169" t="s">
        <v>270</v>
      </c>
      <c r="F1938" s="160">
        <v>237</v>
      </c>
      <c r="G1938" s="156" t="str">
        <f t="shared" si="64"/>
        <v>Đ</v>
      </c>
      <c r="H1938" s="160">
        <v>900</v>
      </c>
      <c r="I1938" s="153">
        <v>84</v>
      </c>
      <c r="J1938" s="153">
        <v>7</v>
      </c>
      <c r="K1938" s="153">
        <v>7</v>
      </c>
      <c r="L1938" s="153" t="s">
        <v>266</v>
      </c>
      <c r="M1938" s="153" t="str">
        <f t="shared" si="66"/>
        <v>X</v>
      </c>
      <c r="N1938" s="153" t="s">
        <v>5566</v>
      </c>
      <c r="O1938" s="153" t="s">
        <v>1819</v>
      </c>
      <c r="P1938" s="153">
        <v>0</v>
      </c>
      <c r="Q1938" s="153"/>
      <c r="R1938" s="51"/>
      <c r="S1938" s="51"/>
      <c r="T1938" s="51"/>
    </row>
    <row r="1939" spans="1:20" ht="47.25">
      <c r="A1939" s="63"/>
      <c r="B1939" s="72"/>
      <c r="C1939" s="61" t="s">
        <v>5535</v>
      </c>
      <c r="D1939" s="72" t="s">
        <v>5567</v>
      </c>
      <c r="E1939" s="172" t="s">
        <v>270</v>
      </c>
      <c r="F1939" s="73">
        <v>320</v>
      </c>
      <c r="G1939" s="64" t="str">
        <f t="shared" si="64"/>
        <v>Đ</v>
      </c>
      <c r="H1939" s="73">
        <v>1394</v>
      </c>
      <c r="I1939" s="63">
        <v>319</v>
      </c>
      <c r="J1939" s="63">
        <v>4</v>
      </c>
      <c r="K1939" s="63">
        <v>4</v>
      </c>
      <c r="L1939" s="63" t="s">
        <v>768</v>
      </c>
      <c r="M1939" s="63" t="str">
        <f t="shared" si="66"/>
        <v>X</v>
      </c>
      <c r="N1939" s="63" t="s">
        <v>5568</v>
      </c>
      <c r="O1939" s="63" t="s">
        <v>1819</v>
      </c>
      <c r="P1939" s="63">
        <v>0</v>
      </c>
      <c r="Q1939" s="63"/>
      <c r="R1939" s="51"/>
      <c r="S1939" s="51"/>
      <c r="T1939" s="51"/>
    </row>
    <row r="1940" spans="1:20" ht="47.25">
      <c r="A1940" s="153"/>
      <c r="B1940" s="154"/>
      <c r="C1940" s="155" t="s">
        <v>5535</v>
      </c>
      <c r="D1940" s="154" t="s">
        <v>1980</v>
      </c>
      <c r="E1940" s="169" t="s">
        <v>270</v>
      </c>
      <c r="F1940" s="160">
        <v>379</v>
      </c>
      <c r="G1940" s="156" t="str">
        <f t="shared" si="64"/>
        <v>Đ</v>
      </c>
      <c r="H1940" s="160">
        <v>1665</v>
      </c>
      <c r="I1940" s="153">
        <v>305</v>
      </c>
      <c r="J1940" s="153">
        <v>8</v>
      </c>
      <c r="K1940" s="153">
        <v>12</v>
      </c>
      <c r="L1940" s="153" t="s">
        <v>765</v>
      </c>
      <c r="M1940" s="153" t="str">
        <f t="shared" si="66"/>
        <v>X</v>
      </c>
      <c r="N1940" s="153" t="s">
        <v>5569</v>
      </c>
      <c r="O1940" s="153" t="s">
        <v>1853</v>
      </c>
      <c r="P1940" s="153">
        <v>0</v>
      </c>
      <c r="Q1940" s="153"/>
      <c r="R1940" s="51"/>
      <c r="S1940" s="51"/>
      <c r="T1940" s="51"/>
    </row>
    <row r="1941" spans="1:20" ht="47.25">
      <c r="A1941" s="63"/>
      <c r="B1941" s="72"/>
      <c r="C1941" s="61" t="s">
        <v>5535</v>
      </c>
      <c r="D1941" s="72" t="s">
        <v>5570</v>
      </c>
      <c r="E1941" s="172" t="s">
        <v>265</v>
      </c>
      <c r="F1941" s="73">
        <v>108</v>
      </c>
      <c r="G1941" s="64" t="str">
        <f t="shared" si="64"/>
        <v>K</v>
      </c>
      <c r="H1941" s="73">
        <v>524</v>
      </c>
      <c r="I1941" s="63">
        <v>88</v>
      </c>
      <c r="J1941" s="63">
        <v>2</v>
      </c>
      <c r="K1941" s="63">
        <v>7</v>
      </c>
      <c r="L1941" s="63" t="s">
        <v>5571</v>
      </c>
      <c r="M1941" s="63" t="str">
        <f t="shared" si="66"/>
        <v>X</v>
      </c>
      <c r="N1941" s="63" t="s">
        <v>5572</v>
      </c>
      <c r="O1941" s="63" t="s">
        <v>1853</v>
      </c>
      <c r="P1941" s="63">
        <v>0</v>
      </c>
      <c r="Q1941" s="63"/>
      <c r="R1941" s="51"/>
      <c r="S1941" s="51"/>
      <c r="T1941" s="51"/>
    </row>
    <row r="1942" spans="1:20" ht="31.5">
      <c r="A1942" s="153"/>
      <c r="B1942" s="154"/>
      <c r="C1942" s="155" t="s">
        <v>5535</v>
      </c>
      <c r="D1942" s="154" t="s">
        <v>1887</v>
      </c>
      <c r="E1942" s="169" t="s">
        <v>265</v>
      </c>
      <c r="F1942" s="160">
        <v>125</v>
      </c>
      <c r="G1942" s="156" t="str">
        <f t="shared" si="64"/>
        <v>K</v>
      </c>
      <c r="H1942" s="160">
        <v>550</v>
      </c>
      <c r="I1942" s="153">
        <v>12</v>
      </c>
      <c r="J1942" s="153">
        <v>0</v>
      </c>
      <c r="K1942" s="153">
        <v>4</v>
      </c>
      <c r="L1942" s="153" t="s">
        <v>5573</v>
      </c>
      <c r="M1942" s="153" t="str">
        <f t="shared" si="66"/>
        <v>X</v>
      </c>
      <c r="N1942" s="153" t="s">
        <v>5574</v>
      </c>
      <c r="O1942" s="153" t="s">
        <v>1816</v>
      </c>
      <c r="P1942" s="153">
        <v>0</v>
      </c>
      <c r="Q1942" s="153"/>
      <c r="R1942" s="51"/>
      <c r="S1942" s="51"/>
      <c r="T1942" s="51"/>
    </row>
    <row r="1943" spans="1:20" ht="47.25">
      <c r="A1943" s="63"/>
      <c r="B1943" s="72"/>
      <c r="C1943" s="61" t="s">
        <v>5535</v>
      </c>
      <c r="D1943" s="72" t="s">
        <v>5575</v>
      </c>
      <c r="E1943" s="172" t="s">
        <v>265</v>
      </c>
      <c r="F1943" s="73">
        <v>128</v>
      </c>
      <c r="G1943" s="64" t="str">
        <f t="shared" si="64"/>
        <v>K</v>
      </c>
      <c r="H1943" s="73">
        <v>575</v>
      </c>
      <c r="I1943" s="63">
        <v>127</v>
      </c>
      <c r="J1943" s="63">
        <v>5</v>
      </c>
      <c r="K1943" s="63">
        <v>13</v>
      </c>
      <c r="L1943" s="63" t="s">
        <v>2913</v>
      </c>
      <c r="M1943" s="63" t="str">
        <f t="shared" si="66"/>
        <v>X</v>
      </c>
      <c r="N1943" s="63" t="s">
        <v>5576</v>
      </c>
      <c r="O1943" s="63" t="s">
        <v>1783</v>
      </c>
      <c r="P1943" s="63">
        <v>0</v>
      </c>
      <c r="Q1943" s="63"/>
      <c r="R1943" s="51"/>
      <c r="S1943" s="51"/>
      <c r="T1943" s="51"/>
    </row>
    <row r="1944" spans="1:20" ht="31.5">
      <c r="A1944" s="153"/>
      <c r="B1944" s="154"/>
      <c r="C1944" s="155" t="s">
        <v>5535</v>
      </c>
      <c r="D1944" s="154" t="s">
        <v>5577</v>
      </c>
      <c r="E1944" s="169" t="s">
        <v>265</v>
      </c>
      <c r="F1944" s="160">
        <v>124</v>
      </c>
      <c r="G1944" s="156" t="str">
        <f t="shared" si="64"/>
        <v>K</v>
      </c>
      <c r="H1944" s="160">
        <v>409</v>
      </c>
      <c r="I1944" s="153">
        <v>76</v>
      </c>
      <c r="J1944" s="153">
        <v>4</v>
      </c>
      <c r="K1944" s="153">
        <v>9</v>
      </c>
      <c r="L1944" s="153" t="s">
        <v>311</v>
      </c>
      <c r="M1944" s="153" t="str">
        <f t="shared" si="66"/>
        <v>X</v>
      </c>
      <c r="N1944" s="153" t="s">
        <v>5578</v>
      </c>
      <c r="O1944" s="153" t="s">
        <v>1877</v>
      </c>
      <c r="P1944" s="153">
        <v>0</v>
      </c>
      <c r="Q1944" s="153"/>
      <c r="R1944" s="51"/>
      <c r="S1944" s="51"/>
      <c r="T1944" s="51"/>
    </row>
    <row r="1945" spans="1:20" ht="47.25">
      <c r="A1945" s="63"/>
      <c r="B1945" s="72"/>
      <c r="C1945" s="61" t="s">
        <v>5535</v>
      </c>
      <c r="D1945" s="72" t="s">
        <v>5579</v>
      </c>
      <c r="E1945" s="172" t="s">
        <v>265</v>
      </c>
      <c r="F1945" s="73">
        <v>138</v>
      </c>
      <c r="G1945" s="64" t="str">
        <f t="shared" si="64"/>
        <v>K</v>
      </c>
      <c r="H1945" s="73">
        <v>535</v>
      </c>
      <c r="I1945" s="63">
        <v>130</v>
      </c>
      <c r="J1945" s="63">
        <v>3</v>
      </c>
      <c r="K1945" s="63">
        <v>7</v>
      </c>
      <c r="L1945" s="63" t="s">
        <v>5580</v>
      </c>
      <c r="M1945" s="63" t="str">
        <f t="shared" si="66"/>
        <v>X</v>
      </c>
      <c r="N1945" s="63" t="s">
        <v>5581</v>
      </c>
      <c r="O1945" s="63" t="s">
        <v>1190</v>
      </c>
      <c r="P1945" s="63">
        <v>0</v>
      </c>
      <c r="Q1945" s="63"/>
      <c r="R1945" s="51"/>
      <c r="S1945" s="51"/>
      <c r="T1945" s="51"/>
    </row>
    <row r="1946" spans="1:20" ht="63">
      <c r="A1946" s="162">
        <f t="shared" ref="A1946:A1955" si="73">IF(LEN(B1946)=0,"",SUBTOTAL(3,$B$3:B1946))</f>
        <v>63</v>
      </c>
      <c r="B1946" s="163" t="s">
        <v>5582</v>
      </c>
      <c r="C1946" s="155" t="s">
        <v>5582</v>
      </c>
      <c r="D1946" s="154" t="s">
        <v>5583</v>
      </c>
      <c r="E1946" s="153" t="s">
        <v>265</v>
      </c>
      <c r="F1946" s="160">
        <v>72</v>
      </c>
      <c r="G1946" s="156" t="str">
        <f t="shared" si="64"/>
        <v>K</v>
      </c>
      <c r="H1946" s="160">
        <v>331</v>
      </c>
      <c r="I1946" s="153">
        <v>61</v>
      </c>
      <c r="J1946" s="153">
        <v>3</v>
      </c>
      <c r="K1946" s="153">
        <v>6</v>
      </c>
      <c r="L1946" s="153" t="s">
        <v>266</v>
      </c>
      <c r="M1946" s="153" t="str">
        <f t="shared" si="66"/>
        <v>X</v>
      </c>
      <c r="N1946" s="153" t="s">
        <v>5584</v>
      </c>
      <c r="O1946" s="153" t="s">
        <v>1216</v>
      </c>
      <c r="P1946" s="153">
        <v>0</v>
      </c>
      <c r="Q1946" s="153"/>
      <c r="R1946" s="51"/>
      <c r="S1946" s="51"/>
      <c r="T1946" s="51"/>
    </row>
    <row r="1947" spans="1:20" ht="63">
      <c r="A1947" s="63" t="str">
        <f t="shared" si="73"/>
        <v/>
      </c>
      <c r="B1947" s="72"/>
      <c r="C1947" s="61" t="s">
        <v>5582</v>
      </c>
      <c r="D1947" s="72" t="s">
        <v>5585</v>
      </c>
      <c r="E1947" s="63" t="s">
        <v>265</v>
      </c>
      <c r="F1947" s="73">
        <v>54</v>
      </c>
      <c r="G1947" s="64" t="str">
        <f t="shared" si="64"/>
        <v>K</v>
      </c>
      <c r="H1947" s="73">
        <v>239</v>
      </c>
      <c r="I1947" s="63">
        <v>34</v>
      </c>
      <c r="J1947" s="63">
        <v>1</v>
      </c>
      <c r="K1947" s="63">
        <v>1</v>
      </c>
      <c r="L1947" s="63" t="s">
        <v>266</v>
      </c>
      <c r="M1947" s="63" t="str">
        <f t="shared" si="66"/>
        <v>X</v>
      </c>
      <c r="N1947" s="63" t="s">
        <v>5586</v>
      </c>
      <c r="O1947" s="63" t="s">
        <v>1939</v>
      </c>
      <c r="P1947" s="63">
        <v>0</v>
      </c>
      <c r="Q1947" s="63"/>
      <c r="R1947" s="51"/>
      <c r="S1947" s="51"/>
      <c r="T1947" s="51"/>
    </row>
    <row r="1948" spans="1:20" ht="63">
      <c r="A1948" s="153" t="str">
        <f t="shared" si="73"/>
        <v/>
      </c>
      <c r="B1948" s="154"/>
      <c r="C1948" s="155" t="s">
        <v>5582</v>
      </c>
      <c r="D1948" s="154" t="s">
        <v>5587</v>
      </c>
      <c r="E1948" s="153" t="s">
        <v>270</v>
      </c>
      <c r="F1948" s="160">
        <v>108</v>
      </c>
      <c r="G1948" s="156" t="str">
        <f t="shared" si="64"/>
        <v>K</v>
      </c>
      <c r="H1948" s="160">
        <v>430</v>
      </c>
      <c r="I1948" s="153">
        <v>95</v>
      </c>
      <c r="J1948" s="153">
        <v>7</v>
      </c>
      <c r="K1948" s="153">
        <v>19</v>
      </c>
      <c r="L1948" s="153" t="s">
        <v>351</v>
      </c>
      <c r="M1948" s="153" t="str">
        <f t="shared" si="66"/>
        <v>X</v>
      </c>
      <c r="N1948" s="153" t="s">
        <v>5588</v>
      </c>
      <c r="O1948" s="153" t="s">
        <v>1218</v>
      </c>
      <c r="P1948" s="153" t="s">
        <v>1663</v>
      </c>
      <c r="Q1948" s="153"/>
      <c r="R1948" s="51"/>
      <c r="S1948" s="51"/>
      <c r="T1948" s="51"/>
    </row>
    <row r="1949" spans="1:20" ht="47.25">
      <c r="A1949" s="63" t="str">
        <f t="shared" si="73"/>
        <v/>
      </c>
      <c r="B1949" s="72"/>
      <c r="C1949" s="61" t="s">
        <v>5582</v>
      </c>
      <c r="D1949" s="72" t="s">
        <v>5589</v>
      </c>
      <c r="E1949" s="63" t="s">
        <v>265</v>
      </c>
      <c r="F1949" s="73">
        <v>72</v>
      </c>
      <c r="G1949" s="64" t="str">
        <f t="shared" si="64"/>
        <v>K</v>
      </c>
      <c r="H1949" s="73">
        <v>297</v>
      </c>
      <c r="I1949" s="63">
        <v>24</v>
      </c>
      <c r="J1949" s="63">
        <v>6</v>
      </c>
      <c r="K1949" s="63">
        <v>12</v>
      </c>
      <c r="L1949" s="63" t="s">
        <v>266</v>
      </c>
      <c r="M1949" s="63" t="str">
        <f t="shared" si="66"/>
        <v>X</v>
      </c>
      <c r="N1949" s="63" t="s">
        <v>5590</v>
      </c>
      <c r="O1949" s="63" t="s">
        <v>442</v>
      </c>
      <c r="P1949" s="63" t="s">
        <v>1663</v>
      </c>
      <c r="Q1949" s="63"/>
      <c r="R1949" s="51"/>
      <c r="S1949" s="51"/>
      <c r="T1949" s="51"/>
    </row>
    <row r="1950" spans="1:20" ht="78.75">
      <c r="A1950" s="153" t="str">
        <f t="shared" si="73"/>
        <v/>
      </c>
      <c r="B1950" s="154"/>
      <c r="C1950" s="155" t="s">
        <v>5582</v>
      </c>
      <c r="D1950" s="154" t="s">
        <v>3552</v>
      </c>
      <c r="E1950" s="153" t="s">
        <v>270</v>
      </c>
      <c r="F1950" s="160">
        <v>190</v>
      </c>
      <c r="G1950" s="156" t="str">
        <f t="shared" si="64"/>
        <v>Đ</v>
      </c>
      <c r="H1950" s="160">
        <v>667</v>
      </c>
      <c r="I1950" s="153">
        <v>63</v>
      </c>
      <c r="J1950" s="153">
        <v>3</v>
      </c>
      <c r="K1950" s="153">
        <v>8</v>
      </c>
      <c r="L1950" s="153" t="s">
        <v>543</v>
      </c>
      <c r="M1950" s="153" t="str">
        <f t="shared" si="66"/>
        <v>X</v>
      </c>
      <c r="N1950" s="153" t="s">
        <v>5591</v>
      </c>
      <c r="O1950" s="153" t="s">
        <v>377</v>
      </c>
      <c r="P1950" s="153">
        <v>0</v>
      </c>
      <c r="Q1950" s="153"/>
      <c r="R1950" s="51"/>
      <c r="S1950" s="51"/>
      <c r="T1950" s="51"/>
    </row>
    <row r="1951" spans="1:20" ht="63">
      <c r="A1951" s="63" t="str">
        <f t="shared" si="73"/>
        <v/>
      </c>
      <c r="B1951" s="72"/>
      <c r="C1951" s="61" t="s">
        <v>5582</v>
      </c>
      <c r="D1951" s="72" t="s">
        <v>5592</v>
      </c>
      <c r="E1951" s="63" t="s">
        <v>270</v>
      </c>
      <c r="F1951" s="73">
        <v>127</v>
      </c>
      <c r="G1951" s="64" t="str">
        <f t="shared" si="64"/>
        <v>K</v>
      </c>
      <c r="H1951" s="73">
        <v>503</v>
      </c>
      <c r="I1951" s="63">
        <v>43</v>
      </c>
      <c r="J1951" s="63">
        <v>1</v>
      </c>
      <c r="K1951" s="63">
        <v>5</v>
      </c>
      <c r="L1951" s="63" t="s">
        <v>266</v>
      </c>
      <c r="M1951" s="63" t="str">
        <f t="shared" si="66"/>
        <v>X</v>
      </c>
      <c r="N1951" s="63" t="s">
        <v>5593</v>
      </c>
      <c r="O1951" s="63" t="s">
        <v>362</v>
      </c>
      <c r="P1951" s="63">
        <v>0</v>
      </c>
      <c r="Q1951" s="63"/>
      <c r="R1951" s="51"/>
      <c r="S1951" s="51"/>
      <c r="T1951" s="51"/>
    </row>
    <row r="1952" spans="1:20" ht="78.75">
      <c r="A1952" s="153" t="str">
        <f t="shared" si="73"/>
        <v/>
      </c>
      <c r="B1952" s="154"/>
      <c r="C1952" s="155" t="s">
        <v>5582</v>
      </c>
      <c r="D1952" s="154" t="s">
        <v>5594</v>
      </c>
      <c r="E1952" s="153" t="s">
        <v>270</v>
      </c>
      <c r="F1952" s="160">
        <v>204</v>
      </c>
      <c r="G1952" s="156" t="str">
        <f t="shared" si="64"/>
        <v>Đ</v>
      </c>
      <c r="H1952" s="160">
        <v>819</v>
      </c>
      <c r="I1952" s="153">
        <v>174</v>
      </c>
      <c r="J1952" s="153">
        <v>9</v>
      </c>
      <c r="K1952" s="153">
        <v>16</v>
      </c>
      <c r="L1952" s="153" t="s">
        <v>543</v>
      </c>
      <c r="M1952" s="153" t="str">
        <f t="shared" si="66"/>
        <v>X</v>
      </c>
      <c r="N1952" s="153" t="s">
        <v>5595</v>
      </c>
      <c r="O1952" s="153" t="s">
        <v>410</v>
      </c>
      <c r="P1952" s="153">
        <v>0</v>
      </c>
      <c r="Q1952" s="153"/>
      <c r="R1952" s="51"/>
      <c r="S1952" s="51"/>
      <c r="T1952" s="51"/>
    </row>
    <row r="1953" spans="1:20" ht="63">
      <c r="A1953" s="63" t="str">
        <f t="shared" si="73"/>
        <v/>
      </c>
      <c r="B1953" s="72"/>
      <c r="C1953" s="61" t="s">
        <v>5582</v>
      </c>
      <c r="D1953" s="72" t="s">
        <v>5596</v>
      </c>
      <c r="E1953" s="63" t="s">
        <v>270</v>
      </c>
      <c r="F1953" s="73">
        <v>124</v>
      </c>
      <c r="G1953" s="64" t="str">
        <f t="shared" si="64"/>
        <v>K</v>
      </c>
      <c r="H1953" s="73">
        <v>528</v>
      </c>
      <c r="I1953" s="63">
        <v>108</v>
      </c>
      <c r="J1953" s="63">
        <v>7</v>
      </c>
      <c r="K1953" s="63">
        <v>16</v>
      </c>
      <c r="L1953" s="63" t="s">
        <v>274</v>
      </c>
      <c r="M1953" s="63" t="str">
        <f t="shared" si="66"/>
        <v>X</v>
      </c>
      <c r="N1953" s="63" t="s">
        <v>5597</v>
      </c>
      <c r="O1953" s="63" t="s">
        <v>410</v>
      </c>
      <c r="P1953" s="63" t="s">
        <v>1663</v>
      </c>
      <c r="Q1953" s="63"/>
      <c r="R1953" s="51"/>
      <c r="S1953" s="51"/>
      <c r="T1953" s="51"/>
    </row>
    <row r="1954" spans="1:20" ht="78.75">
      <c r="A1954" s="153" t="str">
        <f t="shared" si="73"/>
        <v/>
      </c>
      <c r="B1954" s="154"/>
      <c r="C1954" s="155" t="s">
        <v>5582</v>
      </c>
      <c r="D1954" s="154" t="s">
        <v>5598</v>
      </c>
      <c r="E1954" s="153" t="s">
        <v>270</v>
      </c>
      <c r="F1954" s="160">
        <v>131</v>
      </c>
      <c r="G1954" s="156" t="str">
        <f t="shared" si="64"/>
        <v>K</v>
      </c>
      <c r="H1954" s="160">
        <v>510</v>
      </c>
      <c r="I1954" s="153">
        <v>78</v>
      </c>
      <c r="J1954" s="153">
        <v>2</v>
      </c>
      <c r="K1954" s="153">
        <v>11</v>
      </c>
      <c r="L1954" s="153" t="s">
        <v>266</v>
      </c>
      <c r="M1954" s="153" t="str">
        <f t="shared" si="66"/>
        <v>X</v>
      </c>
      <c r="N1954" s="153" t="s">
        <v>5599</v>
      </c>
      <c r="O1954" s="153" t="s">
        <v>339</v>
      </c>
      <c r="P1954" s="153">
        <v>0</v>
      </c>
      <c r="Q1954" s="153"/>
      <c r="R1954" s="51"/>
      <c r="S1954" s="51"/>
      <c r="T1954" s="51"/>
    </row>
    <row r="1955" spans="1:20" ht="47.25">
      <c r="A1955" s="63" t="str">
        <f t="shared" si="73"/>
        <v/>
      </c>
      <c r="B1955" s="72"/>
      <c r="C1955" s="61" t="s">
        <v>5582</v>
      </c>
      <c r="D1955" s="72" t="s">
        <v>3897</v>
      </c>
      <c r="E1955" s="63" t="s">
        <v>270</v>
      </c>
      <c r="F1955" s="73">
        <v>87</v>
      </c>
      <c r="G1955" s="64" t="str">
        <f t="shared" si="64"/>
        <v>K</v>
      </c>
      <c r="H1955" s="73">
        <v>371</v>
      </c>
      <c r="I1955" s="63">
        <v>82</v>
      </c>
      <c r="J1955" s="63">
        <v>3</v>
      </c>
      <c r="K1955" s="63">
        <v>12</v>
      </c>
      <c r="L1955" s="63" t="s">
        <v>301</v>
      </c>
      <c r="M1955" s="63" t="str">
        <f t="shared" si="66"/>
        <v>X</v>
      </c>
      <c r="N1955" s="63" t="s">
        <v>5600</v>
      </c>
      <c r="O1955" s="63" t="s">
        <v>305</v>
      </c>
      <c r="P1955" s="63">
        <v>0</v>
      </c>
      <c r="Q1955" s="63"/>
      <c r="R1955" s="51"/>
      <c r="S1955" s="51"/>
      <c r="T1955" s="51"/>
    </row>
    <row r="1956" spans="1:20" ht="47.25">
      <c r="A1956" s="153"/>
      <c r="B1956" s="154"/>
      <c r="C1956" s="155" t="s">
        <v>5582</v>
      </c>
      <c r="D1956" s="154" t="s">
        <v>5601</v>
      </c>
      <c r="E1956" s="153" t="s">
        <v>270</v>
      </c>
      <c r="F1956" s="160">
        <v>113</v>
      </c>
      <c r="G1956" s="156" t="str">
        <f t="shared" si="64"/>
        <v>K</v>
      </c>
      <c r="H1956" s="160">
        <v>506</v>
      </c>
      <c r="I1956" s="153">
        <v>65</v>
      </c>
      <c r="J1956" s="153">
        <v>3</v>
      </c>
      <c r="K1956" s="153">
        <v>5</v>
      </c>
      <c r="L1956" s="153" t="s">
        <v>274</v>
      </c>
      <c r="M1956" s="153" t="str">
        <f t="shared" si="66"/>
        <v>X</v>
      </c>
      <c r="N1956" s="153" t="s">
        <v>5602</v>
      </c>
      <c r="O1956" s="153" t="s">
        <v>410</v>
      </c>
      <c r="P1956" s="153">
        <v>0</v>
      </c>
      <c r="Q1956" s="153"/>
      <c r="R1956" s="51"/>
      <c r="S1956" s="51"/>
      <c r="T1956" s="51"/>
    </row>
    <row r="1957" spans="1:20" ht="78.75">
      <c r="A1957" s="63"/>
      <c r="B1957" s="72"/>
      <c r="C1957" s="61" t="s">
        <v>5582</v>
      </c>
      <c r="D1957" s="72" t="s">
        <v>5603</v>
      </c>
      <c r="E1957" s="63" t="s">
        <v>270</v>
      </c>
      <c r="F1957" s="73">
        <v>188</v>
      </c>
      <c r="G1957" s="64" t="str">
        <f t="shared" ref="G1957:G2211" si="74">IF(F1957&gt;=150,"Đ","K")</f>
        <v>Đ</v>
      </c>
      <c r="H1957" s="73">
        <v>773</v>
      </c>
      <c r="I1957" s="63">
        <v>162</v>
      </c>
      <c r="J1957" s="63">
        <v>8</v>
      </c>
      <c r="K1957" s="63">
        <v>12</v>
      </c>
      <c r="L1957" s="63" t="s">
        <v>543</v>
      </c>
      <c r="M1957" s="63" t="str">
        <f t="shared" si="66"/>
        <v>X</v>
      </c>
      <c r="N1957" s="63" t="s">
        <v>5604</v>
      </c>
      <c r="O1957" s="63" t="s">
        <v>268</v>
      </c>
      <c r="P1957" s="63">
        <v>0</v>
      </c>
      <c r="Q1957" s="63"/>
      <c r="R1957" s="51"/>
      <c r="S1957" s="51"/>
      <c r="T1957" s="51"/>
    </row>
    <row r="1958" spans="1:20" ht="94.5">
      <c r="A1958" s="153"/>
      <c r="B1958" s="154"/>
      <c r="C1958" s="155" t="s">
        <v>5582</v>
      </c>
      <c r="D1958" s="154" t="s">
        <v>5605</v>
      </c>
      <c r="E1958" s="153" t="s">
        <v>270</v>
      </c>
      <c r="F1958" s="160">
        <v>134</v>
      </c>
      <c r="G1958" s="156" t="str">
        <f t="shared" si="74"/>
        <v>K</v>
      </c>
      <c r="H1958" s="160">
        <v>550</v>
      </c>
      <c r="I1958" s="153">
        <v>65</v>
      </c>
      <c r="J1958" s="153">
        <v>20</v>
      </c>
      <c r="K1958" s="153">
        <v>22</v>
      </c>
      <c r="L1958" s="153" t="s">
        <v>765</v>
      </c>
      <c r="M1958" s="153" t="str">
        <f t="shared" si="66"/>
        <v>X</v>
      </c>
      <c r="N1958" s="153" t="s">
        <v>5606</v>
      </c>
      <c r="O1958" s="153" t="s">
        <v>286</v>
      </c>
      <c r="P1958" s="153" t="s">
        <v>1663</v>
      </c>
      <c r="Q1958" s="153"/>
      <c r="R1958" s="51"/>
      <c r="S1958" s="51"/>
      <c r="T1958" s="51"/>
    </row>
    <row r="1959" spans="1:20" ht="63">
      <c r="A1959" s="63"/>
      <c r="B1959" s="72"/>
      <c r="C1959" s="61" t="s">
        <v>5582</v>
      </c>
      <c r="D1959" s="72" t="s">
        <v>5607</v>
      </c>
      <c r="E1959" s="63" t="s">
        <v>270</v>
      </c>
      <c r="F1959" s="73">
        <v>146</v>
      </c>
      <c r="G1959" s="64" t="str">
        <f t="shared" si="74"/>
        <v>K</v>
      </c>
      <c r="H1959" s="73">
        <v>589</v>
      </c>
      <c r="I1959" s="63">
        <v>53</v>
      </c>
      <c r="J1959" s="63">
        <v>14</v>
      </c>
      <c r="K1959" s="63">
        <v>20</v>
      </c>
      <c r="L1959" s="63" t="s">
        <v>543</v>
      </c>
      <c r="M1959" s="63" t="str">
        <f t="shared" si="66"/>
        <v>X</v>
      </c>
      <c r="N1959" s="63" t="s">
        <v>5608</v>
      </c>
      <c r="O1959" s="63" t="s">
        <v>3425</v>
      </c>
      <c r="P1959" s="63" t="s">
        <v>1663</v>
      </c>
      <c r="Q1959" s="63"/>
      <c r="R1959" s="51"/>
      <c r="S1959" s="51"/>
      <c r="T1959" s="51"/>
    </row>
    <row r="1960" spans="1:20" ht="47.25">
      <c r="A1960" s="153"/>
      <c r="B1960" s="154"/>
      <c r="C1960" s="155" t="s">
        <v>5582</v>
      </c>
      <c r="D1960" s="154" t="s">
        <v>3600</v>
      </c>
      <c r="E1960" s="153" t="s">
        <v>270</v>
      </c>
      <c r="F1960" s="160">
        <v>124</v>
      </c>
      <c r="G1960" s="156" t="str">
        <f t="shared" si="74"/>
        <v>K</v>
      </c>
      <c r="H1960" s="160">
        <v>536</v>
      </c>
      <c r="I1960" s="153">
        <v>43</v>
      </c>
      <c r="J1960" s="153">
        <v>14</v>
      </c>
      <c r="K1960" s="153">
        <v>11</v>
      </c>
      <c r="L1960" s="153" t="s">
        <v>543</v>
      </c>
      <c r="M1960" s="153" t="str">
        <f t="shared" si="66"/>
        <v>X</v>
      </c>
      <c r="N1960" s="153" t="s">
        <v>5609</v>
      </c>
      <c r="O1960" s="153" t="s">
        <v>513</v>
      </c>
      <c r="P1960" s="153">
        <v>0</v>
      </c>
      <c r="Q1960" s="153"/>
      <c r="R1960" s="51"/>
      <c r="S1960" s="51"/>
      <c r="T1960" s="51"/>
    </row>
    <row r="1961" spans="1:20" ht="31.5">
      <c r="A1961" s="63"/>
      <c r="B1961" s="72"/>
      <c r="C1961" s="61" t="s">
        <v>5582</v>
      </c>
      <c r="D1961" s="72" t="s">
        <v>5610</v>
      </c>
      <c r="E1961" s="63" t="s">
        <v>270</v>
      </c>
      <c r="F1961" s="73">
        <v>133</v>
      </c>
      <c r="G1961" s="64" t="str">
        <f t="shared" si="74"/>
        <v>K</v>
      </c>
      <c r="H1961" s="73">
        <v>515</v>
      </c>
      <c r="I1961" s="63">
        <v>42</v>
      </c>
      <c r="J1961" s="63">
        <v>10</v>
      </c>
      <c r="K1961" s="63">
        <v>29</v>
      </c>
      <c r="L1961" s="63" t="s">
        <v>266</v>
      </c>
      <c r="M1961" s="63" t="str">
        <f t="shared" si="66"/>
        <v>X</v>
      </c>
      <c r="N1961" s="63" t="s">
        <v>5611</v>
      </c>
      <c r="O1961" s="63" t="s">
        <v>1772</v>
      </c>
      <c r="P1961" s="63" t="s">
        <v>1663</v>
      </c>
      <c r="Q1961" s="63"/>
      <c r="R1961" s="51"/>
      <c r="S1961" s="51"/>
      <c r="T1961" s="51"/>
    </row>
    <row r="1962" spans="1:20" ht="47.25">
      <c r="A1962" s="153"/>
      <c r="B1962" s="154"/>
      <c r="C1962" s="155" t="s">
        <v>5582</v>
      </c>
      <c r="D1962" s="154" t="s">
        <v>5612</v>
      </c>
      <c r="E1962" s="153" t="s">
        <v>270</v>
      </c>
      <c r="F1962" s="160">
        <v>215</v>
      </c>
      <c r="G1962" s="156" t="str">
        <f t="shared" si="74"/>
        <v>Đ</v>
      </c>
      <c r="H1962" s="160">
        <v>1139</v>
      </c>
      <c r="I1962" s="153">
        <v>207</v>
      </c>
      <c r="J1962" s="153">
        <v>27</v>
      </c>
      <c r="K1962" s="153">
        <v>77</v>
      </c>
      <c r="L1962" s="153" t="s">
        <v>543</v>
      </c>
      <c r="M1962" s="153" t="str">
        <f t="shared" si="66"/>
        <v>X</v>
      </c>
      <c r="N1962" s="153" t="s">
        <v>5613</v>
      </c>
      <c r="O1962" s="153" t="s">
        <v>325</v>
      </c>
      <c r="P1962" s="153" t="s">
        <v>1663</v>
      </c>
      <c r="Q1962" s="153"/>
      <c r="R1962" s="51"/>
      <c r="S1962" s="51"/>
      <c r="T1962" s="51"/>
    </row>
    <row r="1963" spans="1:20" ht="63">
      <c r="A1963" s="63"/>
      <c r="B1963" s="72"/>
      <c r="C1963" s="61" t="s">
        <v>5582</v>
      </c>
      <c r="D1963" s="72" t="s">
        <v>5614</v>
      </c>
      <c r="E1963" s="63" t="s">
        <v>270</v>
      </c>
      <c r="F1963" s="73">
        <v>174</v>
      </c>
      <c r="G1963" s="64" t="str">
        <f t="shared" si="74"/>
        <v>Đ</v>
      </c>
      <c r="H1963" s="73">
        <v>743</v>
      </c>
      <c r="I1963" s="63">
        <v>17</v>
      </c>
      <c r="J1963" s="63">
        <v>6</v>
      </c>
      <c r="K1963" s="63">
        <v>4</v>
      </c>
      <c r="L1963" s="63" t="s">
        <v>274</v>
      </c>
      <c r="M1963" s="63" t="str">
        <f t="shared" si="66"/>
        <v>X</v>
      </c>
      <c r="N1963" s="63" t="s">
        <v>5615</v>
      </c>
      <c r="O1963" s="63" t="s">
        <v>332</v>
      </c>
      <c r="P1963" s="63">
        <v>0</v>
      </c>
      <c r="Q1963" s="63"/>
      <c r="R1963" s="51"/>
      <c r="S1963" s="51"/>
      <c r="T1963" s="51"/>
    </row>
    <row r="1964" spans="1:20" ht="94.5">
      <c r="A1964" s="153"/>
      <c r="B1964" s="154"/>
      <c r="C1964" s="155" t="s">
        <v>5582</v>
      </c>
      <c r="D1964" s="154" t="s">
        <v>4975</v>
      </c>
      <c r="E1964" s="153" t="s">
        <v>270</v>
      </c>
      <c r="F1964" s="160">
        <v>212</v>
      </c>
      <c r="G1964" s="156" t="str">
        <f t="shared" si="74"/>
        <v>Đ</v>
      </c>
      <c r="H1964" s="160">
        <v>974</v>
      </c>
      <c r="I1964" s="153">
        <v>20</v>
      </c>
      <c r="J1964" s="153">
        <v>4</v>
      </c>
      <c r="K1964" s="153">
        <v>1</v>
      </c>
      <c r="L1964" s="153" t="s">
        <v>460</v>
      </c>
      <c r="M1964" s="153" t="str">
        <f t="shared" si="66"/>
        <v>X</v>
      </c>
      <c r="N1964" s="153" t="s">
        <v>5616</v>
      </c>
      <c r="O1964" s="153" t="s">
        <v>362</v>
      </c>
      <c r="P1964" s="153">
        <v>0</v>
      </c>
      <c r="Q1964" s="153"/>
      <c r="R1964" s="51"/>
      <c r="S1964" s="51"/>
      <c r="T1964" s="51"/>
    </row>
    <row r="1965" spans="1:20" ht="47.25">
      <c r="A1965" s="63"/>
      <c r="B1965" s="72"/>
      <c r="C1965" s="61" t="s">
        <v>5582</v>
      </c>
      <c r="D1965" s="72" t="s">
        <v>5617</v>
      </c>
      <c r="E1965" s="63" t="s">
        <v>270</v>
      </c>
      <c r="F1965" s="73">
        <v>197</v>
      </c>
      <c r="G1965" s="64" t="str">
        <f t="shared" si="74"/>
        <v>Đ</v>
      </c>
      <c r="H1965" s="73">
        <v>833</v>
      </c>
      <c r="I1965" s="63">
        <v>166</v>
      </c>
      <c r="J1965" s="63">
        <v>16</v>
      </c>
      <c r="K1965" s="63">
        <v>9</v>
      </c>
      <c r="L1965" s="63" t="s">
        <v>266</v>
      </c>
      <c r="M1965" s="63" t="str">
        <f t="shared" si="66"/>
        <v>X</v>
      </c>
      <c r="N1965" s="63" t="s">
        <v>5618</v>
      </c>
      <c r="O1965" s="63" t="s">
        <v>5619</v>
      </c>
      <c r="P1965" s="63" t="s">
        <v>1663</v>
      </c>
      <c r="Q1965" s="63"/>
      <c r="R1965" s="51"/>
      <c r="S1965" s="51"/>
      <c r="T1965" s="51"/>
    </row>
    <row r="1966" spans="1:20" ht="47.25">
      <c r="A1966" s="153"/>
      <c r="B1966" s="154"/>
      <c r="C1966" s="155" t="s">
        <v>5582</v>
      </c>
      <c r="D1966" s="154" t="s">
        <v>5620</v>
      </c>
      <c r="E1966" s="153" t="s">
        <v>270</v>
      </c>
      <c r="F1966" s="160">
        <v>167</v>
      </c>
      <c r="G1966" s="156" t="str">
        <f t="shared" si="74"/>
        <v>Đ</v>
      </c>
      <c r="H1966" s="160">
        <v>736</v>
      </c>
      <c r="I1966" s="153">
        <v>162</v>
      </c>
      <c r="J1966" s="153">
        <v>16</v>
      </c>
      <c r="K1966" s="153">
        <v>8</v>
      </c>
      <c r="L1966" s="153" t="s">
        <v>543</v>
      </c>
      <c r="M1966" s="153" t="str">
        <f t="shared" si="66"/>
        <v>X</v>
      </c>
      <c r="N1966" s="153" t="s">
        <v>5621</v>
      </c>
      <c r="O1966" s="153" t="s">
        <v>286</v>
      </c>
      <c r="P1966" s="153" t="s">
        <v>1663</v>
      </c>
      <c r="Q1966" s="153"/>
      <c r="R1966" s="51"/>
      <c r="S1966" s="51"/>
      <c r="T1966" s="51"/>
    </row>
    <row r="1967" spans="1:20" ht="47.25">
      <c r="A1967" s="63"/>
      <c r="B1967" s="72"/>
      <c r="C1967" s="61" t="s">
        <v>5582</v>
      </c>
      <c r="D1967" s="72" t="s">
        <v>5622</v>
      </c>
      <c r="E1967" s="63" t="s">
        <v>270</v>
      </c>
      <c r="F1967" s="73">
        <v>111</v>
      </c>
      <c r="G1967" s="64" t="str">
        <f t="shared" si="74"/>
        <v>K</v>
      </c>
      <c r="H1967" s="73">
        <v>563</v>
      </c>
      <c r="I1967" s="63">
        <v>110</v>
      </c>
      <c r="J1967" s="63">
        <v>8</v>
      </c>
      <c r="K1967" s="63">
        <v>5</v>
      </c>
      <c r="L1967" s="63" t="s">
        <v>266</v>
      </c>
      <c r="M1967" s="63" t="str">
        <f t="shared" si="66"/>
        <v>X</v>
      </c>
      <c r="N1967" s="63" t="s">
        <v>5623</v>
      </c>
      <c r="O1967" s="63" t="s">
        <v>305</v>
      </c>
      <c r="P1967" s="63" t="s">
        <v>1663</v>
      </c>
      <c r="Q1967" s="63"/>
      <c r="R1967" s="51"/>
      <c r="S1967" s="51"/>
      <c r="T1967" s="51"/>
    </row>
    <row r="1968" spans="1:20" ht="63">
      <c r="A1968" s="153"/>
      <c r="B1968" s="154"/>
      <c r="C1968" s="155" t="s">
        <v>5582</v>
      </c>
      <c r="D1968" s="154" t="s">
        <v>5624</v>
      </c>
      <c r="E1968" s="153" t="s">
        <v>270</v>
      </c>
      <c r="F1968" s="160">
        <v>116</v>
      </c>
      <c r="G1968" s="156" t="str">
        <f t="shared" si="74"/>
        <v>K</v>
      </c>
      <c r="H1968" s="160">
        <v>502</v>
      </c>
      <c r="I1968" s="153">
        <v>32</v>
      </c>
      <c r="J1968" s="153">
        <v>9</v>
      </c>
      <c r="K1968" s="153">
        <v>7</v>
      </c>
      <c r="L1968" s="153" t="s">
        <v>311</v>
      </c>
      <c r="M1968" s="153" t="str">
        <f t="shared" si="66"/>
        <v>X</v>
      </c>
      <c r="N1968" s="153" t="s">
        <v>5625</v>
      </c>
      <c r="O1968" s="153" t="s">
        <v>309</v>
      </c>
      <c r="P1968" s="153">
        <v>0</v>
      </c>
      <c r="Q1968" s="153"/>
      <c r="R1968" s="51"/>
      <c r="S1968" s="51"/>
      <c r="T1968" s="51"/>
    </row>
    <row r="1969" spans="1:20" ht="31.5">
      <c r="A1969" s="63"/>
      <c r="B1969" s="72"/>
      <c r="C1969" s="61" t="s">
        <v>5582</v>
      </c>
      <c r="D1969" s="72" t="s">
        <v>5626</v>
      </c>
      <c r="E1969" s="63" t="s">
        <v>270</v>
      </c>
      <c r="F1969" s="73">
        <v>120</v>
      </c>
      <c r="G1969" s="64" t="str">
        <f t="shared" si="74"/>
        <v>K</v>
      </c>
      <c r="H1969" s="73">
        <v>604</v>
      </c>
      <c r="I1969" s="63">
        <v>110</v>
      </c>
      <c r="J1969" s="63">
        <v>12</v>
      </c>
      <c r="K1969" s="63">
        <v>7</v>
      </c>
      <c r="L1969" s="63" t="s">
        <v>266</v>
      </c>
      <c r="M1969" s="63" t="str">
        <f t="shared" si="66"/>
        <v>X</v>
      </c>
      <c r="N1969" s="63" t="s">
        <v>5627</v>
      </c>
      <c r="O1969" s="63" t="s">
        <v>400</v>
      </c>
      <c r="P1969" s="63" t="s">
        <v>1663</v>
      </c>
      <c r="Q1969" s="63"/>
      <c r="R1969" s="51"/>
      <c r="S1969" s="51"/>
      <c r="T1969" s="51"/>
    </row>
    <row r="1970" spans="1:20" ht="47.25">
      <c r="A1970" s="153"/>
      <c r="B1970" s="154"/>
      <c r="C1970" s="155" t="s">
        <v>5582</v>
      </c>
      <c r="D1970" s="154" t="s">
        <v>5628</v>
      </c>
      <c r="E1970" s="153" t="s">
        <v>265</v>
      </c>
      <c r="F1970" s="160">
        <v>85</v>
      </c>
      <c r="G1970" s="156" t="str">
        <f t="shared" si="74"/>
        <v>K</v>
      </c>
      <c r="H1970" s="160">
        <v>398</v>
      </c>
      <c r="I1970" s="153">
        <v>85</v>
      </c>
      <c r="J1970" s="153">
        <v>5</v>
      </c>
      <c r="K1970" s="153">
        <v>3</v>
      </c>
      <c r="L1970" s="153" t="s">
        <v>351</v>
      </c>
      <c r="M1970" s="153" t="str">
        <f t="shared" si="66"/>
        <v>X</v>
      </c>
      <c r="N1970" s="153" t="s">
        <v>5629</v>
      </c>
      <c r="O1970" s="153" t="s">
        <v>268</v>
      </c>
      <c r="P1970" s="153" t="s">
        <v>1663</v>
      </c>
      <c r="Q1970" s="153"/>
      <c r="R1970" s="51"/>
      <c r="S1970" s="51"/>
      <c r="T1970" s="51"/>
    </row>
    <row r="1971" spans="1:20" ht="63">
      <c r="A1971" s="59">
        <f t="shared" ref="A1971:A1980" si="75">IF(LEN(B1971)=0,"",SUBTOTAL(3,$B$3:B1971))</f>
        <v>64</v>
      </c>
      <c r="B1971" s="60" t="s">
        <v>5630</v>
      </c>
      <c r="C1971" s="61" t="s">
        <v>5630</v>
      </c>
      <c r="D1971" s="72" t="s">
        <v>4776</v>
      </c>
      <c r="E1971" s="63" t="s">
        <v>300</v>
      </c>
      <c r="F1971" s="73">
        <v>56</v>
      </c>
      <c r="G1971" s="64" t="str">
        <f t="shared" si="74"/>
        <v>K</v>
      </c>
      <c r="H1971" s="73">
        <v>234</v>
      </c>
      <c r="I1971" s="63">
        <v>54</v>
      </c>
      <c r="J1971" s="65">
        <v>27</v>
      </c>
      <c r="K1971" s="65">
        <v>3</v>
      </c>
      <c r="L1971" s="63" t="s">
        <v>311</v>
      </c>
      <c r="M1971" s="63" t="str">
        <f t="shared" si="66"/>
        <v>X</v>
      </c>
      <c r="N1971" s="63" t="s">
        <v>5631</v>
      </c>
      <c r="O1971" s="63">
        <v>3</v>
      </c>
      <c r="P1971" s="63" t="s">
        <v>1663</v>
      </c>
      <c r="Q1971" s="63"/>
      <c r="R1971" s="51"/>
      <c r="S1971" s="51"/>
      <c r="T1971" s="51"/>
    </row>
    <row r="1972" spans="1:20" ht="63">
      <c r="A1972" s="153" t="str">
        <f t="shared" si="75"/>
        <v/>
      </c>
      <c r="B1972" s="154"/>
      <c r="C1972" s="155" t="s">
        <v>5630</v>
      </c>
      <c r="D1972" s="154" t="s">
        <v>3993</v>
      </c>
      <c r="E1972" s="153" t="s">
        <v>300</v>
      </c>
      <c r="F1972" s="160">
        <v>61</v>
      </c>
      <c r="G1972" s="156" t="str">
        <f t="shared" si="74"/>
        <v>K</v>
      </c>
      <c r="H1972" s="160">
        <v>277</v>
      </c>
      <c r="I1972" s="153">
        <v>61</v>
      </c>
      <c r="J1972" s="158">
        <v>40</v>
      </c>
      <c r="K1972" s="158">
        <v>5</v>
      </c>
      <c r="L1972" s="153" t="s">
        <v>311</v>
      </c>
      <c r="M1972" s="153" t="str">
        <f t="shared" si="66"/>
        <v>X</v>
      </c>
      <c r="N1972" s="153" t="s">
        <v>5632</v>
      </c>
      <c r="O1972" s="153">
        <v>6.5</v>
      </c>
      <c r="P1972" s="153" t="s">
        <v>1663</v>
      </c>
      <c r="Q1972" s="153"/>
      <c r="R1972" s="51"/>
      <c r="S1972" s="51"/>
      <c r="T1972" s="51"/>
    </row>
    <row r="1973" spans="1:20" ht="63">
      <c r="A1973" s="63" t="str">
        <f t="shared" si="75"/>
        <v/>
      </c>
      <c r="B1973" s="72"/>
      <c r="C1973" s="61" t="s">
        <v>5630</v>
      </c>
      <c r="D1973" s="72" t="s">
        <v>5633</v>
      </c>
      <c r="E1973" s="63" t="s">
        <v>300</v>
      </c>
      <c r="F1973" s="73">
        <v>86</v>
      </c>
      <c r="G1973" s="64" t="str">
        <f t="shared" si="74"/>
        <v>K</v>
      </c>
      <c r="H1973" s="73">
        <v>385</v>
      </c>
      <c r="I1973" s="63">
        <v>83</v>
      </c>
      <c r="J1973" s="65">
        <v>23</v>
      </c>
      <c r="K1973" s="65">
        <v>9</v>
      </c>
      <c r="L1973" s="63" t="s">
        <v>311</v>
      </c>
      <c r="M1973" s="63" t="str">
        <f t="shared" si="66"/>
        <v>X</v>
      </c>
      <c r="N1973" s="63" t="s">
        <v>5634</v>
      </c>
      <c r="O1973" s="63">
        <v>0.6</v>
      </c>
      <c r="P1973" s="63" t="s">
        <v>1663</v>
      </c>
      <c r="Q1973" s="63"/>
      <c r="R1973" s="51"/>
      <c r="S1973" s="51"/>
      <c r="T1973" s="51"/>
    </row>
    <row r="1974" spans="1:20" ht="78.75">
      <c r="A1974" s="153" t="str">
        <f t="shared" si="75"/>
        <v/>
      </c>
      <c r="B1974" s="154"/>
      <c r="C1974" s="155" t="s">
        <v>5630</v>
      </c>
      <c r="D1974" s="154" t="s">
        <v>5635</v>
      </c>
      <c r="E1974" s="153" t="s">
        <v>265</v>
      </c>
      <c r="F1974" s="160">
        <v>114</v>
      </c>
      <c r="G1974" s="156" t="str">
        <f t="shared" si="74"/>
        <v>K</v>
      </c>
      <c r="H1974" s="160">
        <v>450</v>
      </c>
      <c r="I1974" s="153">
        <v>110</v>
      </c>
      <c r="J1974" s="158">
        <v>25</v>
      </c>
      <c r="K1974" s="158">
        <v>7</v>
      </c>
      <c r="L1974" s="153" t="s">
        <v>311</v>
      </c>
      <c r="M1974" s="153" t="str">
        <f t="shared" si="66"/>
        <v>X</v>
      </c>
      <c r="N1974" s="153" t="s">
        <v>5636</v>
      </c>
      <c r="O1974" s="153">
        <v>0.3</v>
      </c>
      <c r="P1974" s="153" t="s">
        <v>1663</v>
      </c>
      <c r="Q1974" s="153"/>
      <c r="R1974" s="51"/>
      <c r="S1974" s="51"/>
      <c r="T1974" s="51"/>
    </row>
    <row r="1975" spans="1:20" ht="63">
      <c r="A1975" s="63" t="str">
        <f t="shared" si="75"/>
        <v/>
      </c>
      <c r="B1975" s="72"/>
      <c r="C1975" s="61" t="s">
        <v>5630</v>
      </c>
      <c r="D1975" s="72" t="s">
        <v>5637</v>
      </c>
      <c r="E1975" s="63" t="s">
        <v>300</v>
      </c>
      <c r="F1975" s="73">
        <v>76</v>
      </c>
      <c r="G1975" s="64" t="str">
        <f t="shared" si="74"/>
        <v>K</v>
      </c>
      <c r="H1975" s="73">
        <v>335</v>
      </c>
      <c r="I1975" s="63">
        <v>76</v>
      </c>
      <c r="J1975" s="65">
        <v>41</v>
      </c>
      <c r="K1975" s="65">
        <v>12</v>
      </c>
      <c r="L1975" s="63" t="s">
        <v>311</v>
      </c>
      <c r="M1975" s="63" t="str">
        <f t="shared" si="66"/>
        <v>X</v>
      </c>
      <c r="N1975" s="63" t="s">
        <v>5638</v>
      </c>
      <c r="O1975" s="63">
        <v>13</v>
      </c>
      <c r="P1975" s="63" t="s">
        <v>1663</v>
      </c>
      <c r="Q1975" s="63"/>
      <c r="R1975" s="51"/>
      <c r="S1975" s="51"/>
      <c r="T1975" s="51"/>
    </row>
    <row r="1976" spans="1:20" ht="63">
      <c r="A1976" s="153" t="str">
        <f t="shared" si="75"/>
        <v/>
      </c>
      <c r="B1976" s="154"/>
      <c r="C1976" s="155" t="s">
        <v>5630</v>
      </c>
      <c r="D1976" s="154" t="s">
        <v>5639</v>
      </c>
      <c r="E1976" s="153" t="s">
        <v>300</v>
      </c>
      <c r="F1976" s="160">
        <v>77</v>
      </c>
      <c r="G1976" s="156" t="str">
        <f t="shared" si="74"/>
        <v>K</v>
      </c>
      <c r="H1976" s="160">
        <v>319</v>
      </c>
      <c r="I1976" s="153">
        <v>77</v>
      </c>
      <c r="J1976" s="158">
        <v>39</v>
      </c>
      <c r="K1976" s="158">
        <v>20</v>
      </c>
      <c r="L1976" s="153" t="s">
        <v>311</v>
      </c>
      <c r="M1976" s="153" t="str">
        <f t="shared" si="66"/>
        <v>X</v>
      </c>
      <c r="N1976" s="153" t="s">
        <v>5640</v>
      </c>
      <c r="O1976" s="153">
        <v>5</v>
      </c>
      <c r="P1976" s="153" t="s">
        <v>1663</v>
      </c>
      <c r="Q1976" s="153"/>
      <c r="R1976" s="51"/>
      <c r="S1976" s="51"/>
      <c r="T1976" s="51"/>
    </row>
    <row r="1977" spans="1:20" ht="63">
      <c r="A1977" s="63" t="str">
        <f t="shared" si="75"/>
        <v/>
      </c>
      <c r="B1977" s="72"/>
      <c r="C1977" s="61" t="s">
        <v>5630</v>
      </c>
      <c r="D1977" s="72" t="s">
        <v>5641</v>
      </c>
      <c r="E1977" s="63" t="s">
        <v>300</v>
      </c>
      <c r="F1977" s="73">
        <v>94</v>
      </c>
      <c r="G1977" s="64" t="str">
        <f t="shared" si="74"/>
        <v>K</v>
      </c>
      <c r="H1977" s="73">
        <v>439</v>
      </c>
      <c r="I1977" s="63">
        <v>92</v>
      </c>
      <c r="J1977" s="65">
        <v>12</v>
      </c>
      <c r="K1977" s="65">
        <v>11</v>
      </c>
      <c r="L1977" s="63" t="s">
        <v>311</v>
      </c>
      <c r="M1977" s="63" t="str">
        <f t="shared" si="66"/>
        <v>X</v>
      </c>
      <c r="N1977" s="63" t="s">
        <v>5642</v>
      </c>
      <c r="O1977" s="63">
        <v>2</v>
      </c>
      <c r="P1977" s="63" t="s">
        <v>1663</v>
      </c>
      <c r="Q1977" s="63"/>
      <c r="R1977" s="51"/>
      <c r="S1977" s="51"/>
      <c r="T1977" s="51"/>
    </row>
    <row r="1978" spans="1:20" ht="78.75">
      <c r="A1978" s="153" t="str">
        <f t="shared" si="75"/>
        <v/>
      </c>
      <c r="B1978" s="154"/>
      <c r="C1978" s="155" t="s">
        <v>5630</v>
      </c>
      <c r="D1978" s="154" t="s">
        <v>5643</v>
      </c>
      <c r="E1978" s="153" t="s">
        <v>265</v>
      </c>
      <c r="F1978" s="160">
        <v>100</v>
      </c>
      <c r="G1978" s="156" t="str">
        <f t="shared" si="74"/>
        <v>K</v>
      </c>
      <c r="H1978" s="160">
        <v>444</v>
      </c>
      <c r="I1978" s="153">
        <v>100</v>
      </c>
      <c r="J1978" s="158">
        <v>15</v>
      </c>
      <c r="K1978" s="158">
        <v>10</v>
      </c>
      <c r="L1978" s="153" t="s">
        <v>274</v>
      </c>
      <c r="M1978" s="153" t="str">
        <f t="shared" si="66"/>
        <v>X</v>
      </c>
      <c r="N1978" s="153" t="s">
        <v>5644</v>
      </c>
      <c r="O1978" s="153">
        <v>10</v>
      </c>
      <c r="P1978" s="153" t="s">
        <v>1663</v>
      </c>
      <c r="Q1978" s="153" t="s">
        <v>5645</v>
      </c>
      <c r="R1978" s="51"/>
      <c r="S1978" s="51"/>
      <c r="T1978" s="51"/>
    </row>
    <row r="1979" spans="1:20" ht="47.25">
      <c r="A1979" s="63" t="str">
        <f t="shared" si="75"/>
        <v/>
      </c>
      <c r="B1979" s="72"/>
      <c r="C1979" s="61" t="s">
        <v>5630</v>
      </c>
      <c r="D1979" s="72" t="s">
        <v>5646</v>
      </c>
      <c r="E1979" s="63" t="s">
        <v>300</v>
      </c>
      <c r="F1979" s="73">
        <v>58</v>
      </c>
      <c r="G1979" s="64" t="str">
        <f t="shared" si="74"/>
        <v>K</v>
      </c>
      <c r="H1979" s="73">
        <v>246</v>
      </c>
      <c r="I1979" s="63">
        <v>50</v>
      </c>
      <c r="J1979" s="65">
        <v>18</v>
      </c>
      <c r="K1979" s="65">
        <v>6</v>
      </c>
      <c r="L1979" s="63" t="s">
        <v>311</v>
      </c>
      <c r="M1979" s="63" t="str">
        <f t="shared" si="66"/>
        <v>X</v>
      </c>
      <c r="N1979" s="63" t="s">
        <v>5647</v>
      </c>
      <c r="O1979" s="63">
        <v>13</v>
      </c>
      <c r="P1979" s="63" t="s">
        <v>1663</v>
      </c>
      <c r="Q1979" s="63"/>
      <c r="R1979" s="51"/>
      <c r="S1979" s="51"/>
      <c r="T1979" s="51"/>
    </row>
    <row r="1980" spans="1:20" ht="63">
      <c r="A1980" s="153" t="str">
        <f t="shared" si="75"/>
        <v/>
      </c>
      <c r="B1980" s="154"/>
      <c r="C1980" s="155" t="s">
        <v>5630</v>
      </c>
      <c r="D1980" s="154" t="s">
        <v>5648</v>
      </c>
      <c r="E1980" s="153" t="s">
        <v>300</v>
      </c>
      <c r="F1980" s="160">
        <v>98</v>
      </c>
      <c r="G1980" s="156" t="str">
        <f t="shared" si="74"/>
        <v>K</v>
      </c>
      <c r="H1980" s="160">
        <v>354</v>
      </c>
      <c r="I1980" s="153">
        <v>80</v>
      </c>
      <c r="J1980" s="158">
        <v>29</v>
      </c>
      <c r="K1980" s="158">
        <v>8</v>
      </c>
      <c r="L1980" s="153" t="s">
        <v>311</v>
      </c>
      <c r="M1980" s="153" t="str">
        <f t="shared" si="66"/>
        <v>X</v>
      </c>
      <c r="N1980" s="153" t="s">
        <v>5649</v>
      </c>
      <c r="O1980" s="153">
        <v>13</v>
      </c>
      <c r="P1980" s="153" t="s">
        <v>1663</v>
      </c>
      <c r="Q1980" s="153"/>
      <c r="R1980" s="51"/>
      <c r="S1980" s="51"/>
      <c r="T1980" s="51"/>
    </row>
    <row r="1981" spans="1:20" ht="63">
      <c r="A1981" s="63"/>
      <c r="B1981" s="72"/>
      <c r="C1981" s="61" t="s">
        <v>5630</v>
      </c>
      <c r="D1981" s="72" t="s">
        <v>5650</v>
      </c>
      <c r="E1981" s="63" t="s">
        <v>300</v>
      </c>
      <c r="F1981" s="73">
        <v>70</v>
      </c>
      <c r="G1981" s="64" t="str">
        <f t="shared" si="74"/>
        <v>K</v>
      </c>
      <c r="H1981" s="73">
        <v>305</v>
      </c>
      <c r="I1981" s="63">
        <v>70</v>
      </c>
      <c r="J1981" s="65">
        <v>14</v>
      </c>
      <c r="K1981" s="65">
        <v>11</v>
      </c>
      <c r="L1981" s="63" t="s">
        <v>311</v>
      </c>
      <c r="M1981" s="63" t="str">
        <f t="shared" si="66"/>
        <v>X</v>
      </c>
      <c r="N1981" s="63" t="s">
        <v>5651</v>
      </c>
      <c r="O1981" s="63">
        <v>12</v>
      </c>
      <c r="P1981" s="63" t="s">
        <v>1663</v>
      </c>
      <c r="Q1981" s="63"/>
      <c r="R1981" s="51"/>
      <c r="S1981" s="51"/>
      <c r="T1981" s="51"/>
    </row>
    <row r="1982" spans="1:20" ht="63">
      <c r="A1982" s="153"/>
      <c r="B1982" s="154"/>
      <c r="C1982" s="155" t="s">
        <v>5630</v>
      </c>
      <c r="D1982" s="154" t="s">
        <v>5652</v>
      </c>
      <c r="E1982" s="153" t="s">
        <v>265</v>
      </c>
      <c r="F1982" s="160">
        <v>129</v>
      </c>
      <c r="G1982" s="156" t="str">
        <f t="shared" si="74"/>
        <v>K</v>
      </c>
      <c r="H1982" s="160">
        <v>564</v>
      </c>
      <c r="I1982" s="153">
        <v>126</v>
      </c>
      <c r="J1982" s="158">
        <v>7</v>
      </c>
      <c r="K1982" s="158">
        <v>6</v>
      </c>
      <c r="L1982" s="153" t="s">
        <v>311</v>
      </c>
      <c r="M1982" s="153" t="str">
        <f t="shared" si="66"/>
        <v>X</v>
      </c>
      <c r="N1982" s="153" t="s">
        <v>5653</v>
      </c>
      <c r="O1982" s="153">
        <v>10</v>
      </c>
      <c r="P1982" s="153">
        <v>0</v>
      </c>
      <c r="Q1982" s="153"/>
      <c r="R1982" s="51"/>
      <c r="S1982" s="51"/>
      <c r="T1982" s="51"/>
    </row>
    <row r="1983" spans="1:20" ht="47.25">
      <c r="A1983" s="63"/>
      <c r="B1983" s="72"/>
      <c r="C1983" s="61" t="s">
        <v>5630</v>
      </c>
      <c r="D1983" s="72" t="s">
        <v>3306</v>
      </c>
      <c r="E1983" s="63" t="s">
        <v>300</v>
      </c>
      <c r="F1983" s="73">
        <v>83</v>
      </c>
      <c r="G1983" s="64" t="str">
        <f t="shared" si="74"/>
        <v>K</v>
      </c>
      <c r="H1983" s="73">
        <v>381</v>
      </c>
      <c r="I1983" s="63">
        <v>45</v>
      </c>
      <c r="J1983" s="88">
        <v>15</v>
      </c>
      <c r="K1983" s="65">
        <v>6</v>
      </c>
      <c r="L1983" s="63" t="s">
        <v>311</v>
      </c>
      <c r="M1983" s="63" t="str">
        <f t="shared" si="66"/>
        <v>X</v>
      </c>
      <c r="N1983" s="63" t="s">
        <v>5654</v>
      </c>
      <c r="O1983" s="63">
        <v>7.5</v>
      </c>
      <c r="P1983" s="63" t="s">
        <v>1663</v>
      </c>
      <c r="Q1983" s="63"/>
      <c r="R1983" s="51"/>
      <c r="S1983" s="51"/>
      <c r="T1983" s="51"/>
    </row>
    <row r="1984" spans="1:20" ht="63">
      <c r="A1984" s="153"/>
      <c r="B1984" s="154"/>
      <c r="C1984" s="155" t="s">
        <v>5630</v>
      </c>
      <c r="D1984" s="154" t="s">
        <v>1937</v>
      </c>
      <c r="E1984" s="153" t="s">
        <v>300</v>
      </c>
      <c r="F1984" s="160">
        <v>75</v>
      </c>
      <c r="G1984" s="156" t="str">
        <f t="shared" si="74"/>
        <v>K</v>
      </c>
      <c r="H1984" s="160">
        <v>348</v>
      </c>
      <c r="I1984" s="153">
        <v>74</v>
      </c>
      <c r="J1984" s="158">
        <v>24</v>
      </c>
      <c r="K1984" s="158">
        <v>14</v>
      </c>
      <c r="L1984" s="153" t="s">
        <v>274</v>
      </c>
      <c r="M1984" s="153" t="str">
        <f t="shared" si="66"/>
        <v>X</v>
      </c>
      <c r="N1984" s="153" t="s">
        <v>5655</v>
      </c>
      <c r="O1984" s="153">
        <v>12</v>
      </c>
      <c r="P1984" s="153" t="s">
        <v>1663</v>
      </c>
      <c r="Q1984" s="153"/>
      <c r="R1984" s="51"/>
      <c r="S1984" s="51"/>
      <c r="T1984" s="51"/>
    </row>
    <row r="1985" spans="1:20" ht="63">
      <c r="A1985" s="63"/>
      <c r="B1985" s="72"/>
      <c r="C1985" s="61" t="s">
        <v>5630</v>
      </c>
      <c r="D1985" s="72" t="s">
        <v>5656</v>
      </c>
      <c r="E1985" s="63" t="s">
        <v>300</v>
      </c>
      <c r="F1985" s="73">
        <v>71</v>
      </c>
      <c r="G1985" s="64" t="str">
        <f t="shared" si="74"/>
        <v>K</v>
      </c>
      <c r="H1985" s="73">
        <v>302</v>
      </c>
      <c r="I1985" s="63">
        <v>71</v>
      </c>
      <c r="J1985" s="65">
        <v>23</v>
      </c>
      <c r="K1985" s="65">
        <v>7</v>
      </c>
      <c r="L1985" s="63" t="s">
        <v>311</v>
      </c>
      <c r="M1985" s="63" t="str">
        <f t="shared" si="66"/>
        <v>X</v>
      </c>
      <c r="N1985" s="63" t="s">
        <v>5657</v>
      </c>
      <c r="O1985" s="63">
        <v>17</v>
      </c>
      <c r="P1985" s="63" t="s">
        <v>1663</v>
      </c>
      <c r="Q1985" s="63"/>
      <c r="R1985" s="51"/>
      <c r="S1985" s="51"/>
      <c r="T1985" s="51"/>
    </row>
    <row r="1986" spans="1:20" ht="31.5">
      <c r="A1986" s="153"/>
      <c r="B1986" s="154"/>
      <c r="C1986" s="155" t="s">
        <v>5630</v>
      </c>
      <c r="D1986" s="154" t="s">
        <v>1887</v>
      </c>
      <c r="E1986" s="153" t="s">
        <v>300</v>
      </c>
      <c r="F1986" s="160">
        <v>77</v>
      </c>
      <c r="G1986" s="156" t="str">
        <f t="shared" si="74"/>
        <v>K</v>
      </c>
      <c r="H1986" s="160">
        <v>304</v>
      </c>
      <c r="I1986" s="153">
        <v>58</v>
      </c>
      <c r="J1986" s="158">
        <v>24</v>
      </c>
      <c r="K1986" s="158">
        <v>15</v>
      </c>
      <c r="L1986" s="153" t="s">
        <v>311</v>
      </c>
      <c r="M1986" s="153" t="str">
        <f t="shared" si="66"/>
        <v>X</v>
      </c>
      <c r="N1986" s="153" t="s">
        <v>5658</v>
      </c>
      <c r="O1986" s="153">
        <v>6</v>
      </c>
      <c r="P1986" s="153" t="s">
        <v>1663</v>
      </c>
      <c r="Q1986" s="153"/>
      <c r="R1986" s="51"/>
      <c r="S1986" s="51"/>
      <c r="T1986" s="51"/>
    </row>
    <row r="1987" spans="1:20" ht="63">
      <c r="A1987" s="63"/>
      <c r="B1987" s="72"/>
      <c r="C1987" s="61" t="s">
        <v>5630</v>
      </c>
      <c r="D1987" s="72" t="s">
        <v>5659</v>
      </c>
      <c r="E1987" s="63" t="s">
        <v>265</v>
      </c>
      <c r="F1987" s="73">
        <v>102</v>
      </c>
      <c r="G1987" s="64" t="str">
        <f t="shared" si="74"/>
        <v>K</v>
      </c>
      <c r="H1987" s="73">
        <v>416</v>
      </c>
      <c r="I1987" s="63">
        <v>102</v>
      </c>
      <c r="J1987" s="65">
        <v>40</v>
      </c>
      <c r="K1987" s="65">
        <v>1</v>
      </c>
      <c r="L1987" s="63" t="s">
        <v>311</v>
      </c>
      <c r="M1987" s="63" t="str">
        <f t="shared" si="66"/>
        <v>X</v>
      </c>
      <c r="N1987" s="63" t="s">
        <v>5660</v>
      </c>
      <c r="O1987" s="63">
        <v>3</v>
      </c>
      <c r="P1987" s="63" t="s">
        <v>1663</v>
      </c>
      <c r="Q1987" s="63"/>
      <c r="R1987" s="51"/>
      <c r="S1987" s="51"/>
      <c r="T1987" s="51"/>
    </row>
    <row r="1988" spans="1:20" ht="63">
      <c r="A1988" s="153"/>
      <c r="B1988" s="154"/>
      <c r="C1988" s="155" t="s">
        <v>5630</v>
      </c>
      <c r="D1988" s="154" t="s">
        <v>5661</v>
      </c>
      <c r="E1988" s="153" t="s">
        <v>300</v>
      </c>
      <c r="F1988" s="160">
        <v>85</v>
      </c>
      <c r="G1988" s="156" t="str">
        <f t="shared" si="74"/>
        <v>K</v>
      </c>
      <c r="H1988" s="160">
        <v>375</v>
      </c>
      <c r="I1988" s="153">
        <v>85</v>
      </c>
      <c r="J1988" s="158">
        <v>19</v>
      </c>
      <c r="K1988" s="158">
        <v>16</v>
      </c>
      <c r="L1988" s="153" t="s">
        <v>311</v>
      </c>
      <c r="M1988" s="153" t="str">
        <f t="shared" si="66"/>
        <v>X</v>
      </c>
      <c r="N1988" s="153" t="s">
        <v>5662</v>
      </c>
      <c r="O1988" s="153">
        <v>4</v>
      </c>
      <c r="P1988" s="153" t="s">
        <v>1663</v>
      </c>
      <c r="Q1988" s="153"/>
      <c r="R1988" s="51"/>
      <c r="S1988" s="51"/>
      <c r="T1988" s="51"/>
    </row>
    <row r="1989" spans="1:20" ht="31.5">
      <c r="A1989" s="63"/>
      <c r="B1989" s="72"/>
      <c r="C1989" s="61" t="s">
        <v>5630</v>
      </c>
      <c r="D1989" s="72" t="s">
        <v>5663</v>
      </c>
      <c r="E1989" s="63" t="s">
        <v>300</v>
      </c>
      <c r="F1989" s="73">
        <v>30</v>
      </c>
      <c r="G1989" s="64" t="str">
        <f t="shared" si="74"/>
        <v>K</v>
      </c>
      <c r="H1989" s="73">
        <v>143</v>
      </c>
      <c r="I1989" s="63">
        <v>30</v>
      </c>
      <c r="J1989" s="65">
        <v>5</v>
      </c>
      <c r="K1989" s="65">
        <v>10</v>
      </c>
      <c r="L1989" s="63" t="s">
        <v>311</v>
      </c>
      <c r="M1989" s="63" t="str">
        <f t="shared" si="66"/>
        <v>X</v>
      </c>
      <c r="N1989" s="63" t="s">
        <v>5664</v>
      </c>
      <c r="O1989" s="63">
        <v>8</v>
      </c>
      <c r="P1989" s="63" t="s">
        <v>1663</v>
      </c>
      <c r="Q1989" s="63"/>
      <c r="R1989" s="51"/>
      <c r="S1989" s="51"/>
      <c r="T1989" s="51"/>
    </row>
    <row r="1990" spans="1:20" ht="47.25">
      <c r="A1990" s="153"/>
      <c r="B1990" s="154"/>
      <c r="C1990" s="155" t="s">
        <v>5630</v>
      </c>
      <c r="D1990" s="154" t="s">
        <v>5665</v>
      </c>
      <c r="E1990" s="153" t="s">
        <v>300</v>
      </c>
      <c r="F1990" s="160">
        <v>85</v>
      </c>
      <c r="G1990" s="156" t="str">
        <f t="shared" si="74"/>
        <v>K</v>
      </c>
      <c r="H1990" s="160">
        <v>371</v>
      </c>
      <c r="I1990" s="153">
        <v>77</v>
      </c>
      <c r="J1990" s="158">
        <v>32</v>
      </c>
      <c r="K1990" s="158">
        <v>2</v>
      </c>
      <c r="L1990" s="153" t="s">
        <v>311</v>
      </c>
      <c r="M1990" s="153" t="str">
        <f t="shared" si="66"/>
        <v>X</v>
      </c>
      <c r="N1990" s="153" t="s">
        <v>5666</v>
      </c>
      <c r="O1990" s="153">
        <v>5.5</v>
      </c>
      <c r="P1990" s="153" t="s">
        <v>1663</v>
      </c>
      <c r="Q1990" s="153"/>
      <c r="R1990" s="51"/>
      <c r="S1990" s="51"/>
      <c r="T1990" s="51"/>
    </row>
    <row r="1991" spans="1:20" ht="47.25">
      <c r="A1991" s="59">
        <f t="shared" ref="A1991:A2000" si="76">IF(LEN(B1991)=0,"",SUBTOTAL(3,$B$3:B1991))</f>
        <v>65</v>
      </c>
      <c r="B1991" s="60" t="s">
        <v>5667</v>
      </c>
      <c r="C1991" s="61" t="s">
        <v>5667</v>
      </c>
      <c r="D1991" s="62" t="s">
        <v>4209</v>
      </c>
      <c r="E1991" s="63" t="s">
        <v>265</v>
      </c>
      <c r="F1991" s="73">
        <v>124</v>
      </c>
      <c r="G1991" s="64" t="str">
        <f t="shared" si="74"/>
        <v>K</v>
      </c>
      <c r="H1991" s="73">
        <v>537</v>
      </c>
      <c r="I1991" s="63">
        <v>38</v>
      </c>
      <c r="J1991" s="63">
        <v>1</v>
      </c>
      <c r="K1991" s="63">
        <v>7</v>
      </c>
      <c r="L1991" s="63" t="s">
        <v>765</v>
      </c>
      <c r="M1991" s="63" t="str">
        <f t="shared" si="66"/>
        <v>X</v>
      </c>
      <c r="N1991" s="63" t="s">
        <v>5668</v>
      </c>
      <c r="O1991" s="63" t="s">
        <v>1017</v>
      </c>
      <c r="P1991" s="63">
        <v>0</v>
      </c>
      <c r="Q1991" s="63"/>
      <c r="R1991" s="51"/>
      <c r="S1991" s="51"/>
      <c r="T1991" s="51"/>
    </row>
    <row r="1992" spans="1:20" ht="47.25">
      <c r="A1992" s="153" t="str">
        <f t="shared" si="76"/>
        <v/>
      </c>
      <c r="B1992" s="154"/>
      <c r="C1992" s="155" t="s">
        <v>5667</v>
      </c>
      <c r="D1992" s="164" t="s">
        <v>4220</v>
      </c>
      <c r="E1992" s="153" t="s">
        <v>265</v>
      </c>
      <c r="F1992" s="160">
        <v>108</v>
      </c>
      <c r="G1992" s="156" t="str">
        <f t="shared" si="74"/>
        <v>K</v>
      </c>
      <c r="H1992" s="160">
        <v>394</v>
      </c>
      <c r="I1992" s="153">
        <v>14</v>
      </c>
      <c r="J1992" s="153">
        <v>3</v>
      </c>
      <c r="K1992" s="153">
        <v>5</v>
      </c>
      <c r="L1992" s="153" t="s">
        <v>765</v>
      </c>
      <c r="M1992" s="153" t="str">
        <f t="shared" si="66"/>
        <v>X</v>
      </c>
      <c r="N1992" s="153" t="s">
        <v>5669</v>
      </c>
      <c r="O1992" s="153" t="s">
        <v>1111</v>
      </c>
      <c r="P1992" s="153">
        <v>0</v>
      </c>
      <c r="Q1992" s="153"/>
      <c r="R1992" s="51"/>
      <c r="S1992" s="51"/>
      <c r="T1992" s="51"/>
    </row>
    <row r="1993" spans="1:20" ht="47.25">
      <c r="A1993" s="63" t="str">
        <f t="shared" si="76"/>
        <v/>
      </c>
      <c r="B1993" s="72"/>
      <c r="C1993" s="61" t="s">
        <v>5667</v>
      </c>
      <c r="D1993" s="62" t="s">
        <v>5670</v>
      </c>
      <c r="E1993" s="63" t="s">
        <v>265</v>
      </c>
      <c r="F1993" s="73">
        <v>99</v>
      </c>
      <c r="G1993" s="64" t="str">
        <f t="shared" si="74"/>
        <v>K</v>
      </c>
      <c r="H1993" s="73">
        <v>411</v>
      </c>
      <c r="I1993" s="63">
        <v>100</v>
      </c>
      <c r="J1993" s="63">
        <v>4</v>
      </c>
      <c r="K1993" s="63">
        <v>5</v>
      </c>
      <c r="L1993" s="63" t="s">
        <v>311</v>
      </c>
      <c r="M1993" s="63" t="str">
        <f t="shared" si="66"/>
        <v>X</v>
      </c>
      <c r="N1993" s="63" t="s">
        <v>5671</v>
      </c>
      <c r="O1993" s="63" t="s">
        <v>1017</v>
      </c>
      <c r="P1993" s="63">
        <v>0</v>
      </c>
      <c r="Q1993" s="63"/>
      <c r="R1993" s="51"/>
      <c r="S1993" s="51"/>
      <c r="T1993" s="51"/>
    </row>
    <row r="1994" spans="1:20" ht="63">
      <c r="A1994" s="153" t="str">
        <f t="shared" si="76"/>
        <v/>
      </c>
      <c r="B1994" s="154"/>
      <c r="C1994" s="155" t="s">
        <v>5667</v>
      </c>
      <c r="D1994" s="164" t="s">
        <v>5672</v>
      </c>
      <c r="E1994" s="153" t="s">
        <v>270</v>
      </c>
      <c r="F1994" s="160">
        <v>173</v>
      </c>
      <c r="G1994" s="156" t="str">
        <f t="shared" si="74"/>
        <v>Đ</v>
      </c>
      <c r="H1994" s="160">
        <v>623</v>
      </c>
      <c r="I1994" s="153">
        <v>90</v>
      </c>
      <c r="J1994" s="153">
        <v>2</v>
      </c>
      <c r="K1994" s="153">
        <v>8</v>
      </c>
      <c r="L1994" s="153" t="s">
        <v>765</v>
      </c>
      <c r="M1994" s="153" t="str">
        <f t="shared" si="66"/>
        <v>X</v>
      </c>
      <c r="N1994" s="153" t="s">
        <v>5673</v>
      </c>
      <c r="O1994" s="153" t="s">
        <v>1392</v>
      </c>
      <c r="P1994" s="153">
        <v>0</v>
      </c>
      <c r="Q1994" s="153"/>
      <c r="R1994" s="51"/>
      <c r="S1994" s="51"/>
      <c r="T1994" s="51"/>
    </row>
    <row r="1995" spans="1:20" ht="47.25">
      <c r="A1995" s="63" t="str">
        <f t="shared" si="76"/>
        <v/>
      </c>
      <c r="B1995" s="72"/>
      <c r="C1995" s="61" t="s">
        <v>5667</v>
      </c>
      <c r="D1995" s="62" t="s">
        <v>5674</v>
      </c>
      <c r="E1995" s="63" t="s">
        <v>300</v>
      </c>
      <c r="F1995" s="73">
        <v>67</v>
      </c>
      <c r="G1995" s="64" t="str">
        <f t="shared" si="74"/>
        <v>K</v>
      </c>
      <c r="H1995" s="73">
        <v>305</v>
      </c>
      <c r="I1995" s="63">
        <v>28</v>
      </c>
      <c r="J1995" s="63">
        <v>1</v>
      </c>
      <c r="K1995" s="63">
        <v>2</v>
      </c>
      <c r="L1995" s="63" t="s">
        <v>765</v>
      </c>
      <c r="M1995" s="63" t="str">
        <f t="shared" si="66"/>
        <v>X</v>
      </c>
      <c r="N1995" s="63" t="s">
        <v>5675</v>
      </c>
      <c r="O1995" s="63" t="s">
        <v>1135</v>
      </c>
      <c r="P1995" s="63">
        <v>0</v>
      </c>
      <c r="Q1995" s="63"/>
      <c r="R1995" s="51"/>
      <c r="S1995" s="51"/>
      <c r="T1995" s="51"/>
    </row>
    <row r="1996" spans="1:20" ht="47.25">
      <c r="A1996" s="153" t="str">
        <f t="shared" si="76"/>
        <v/>
      </c>
      <c r="B1996" s="154"/>
      <c r="C1996" s="155" t="s">
        <v>5667</v>
      </c>
      <c r="D1996" s="164" t="s">
        <v>5676</v>
      </c>
      <c r="E1996" s="153" t="s">
        <v>265</v>
      </c>
      <c r="F1996" s="160">
        <v>116</v>
      </c>
      <c r="G1996" s="156" t="str">
        <f t="shared" si="74"/>
        <v>K</v>
      </c>
      <c r="H1996" s="160">
        <v>421</v>
      </c>
      <c r="I1996" s="153">
        <v>58</v>
      </c>
      <c r="J1996" s="153">
        <v>3</v>
      </c>
      <c r="K1996" s="153">
        <v>5</v>
      </c>
      <c r="L1996" s="153" t="s">
        <v>765</v>
      </c>
      <c r="M1996" s="153" t="str">
        <f t="shared" si="66"/>
        <v>X</v>
      </c>
      <c r="N1996" s="153" t="s">
        <v>5677</v>
      </c>
      <c r="O1996" s="153" t="s">
        <v>1135</v>
      </c>
      <c r="P1996" s="153">
        <v>0</v>
      </c>
      <c r="Q1996" s="153"/>
      <c r="R1996" s="51"/>
      <c r="S1996" s="51"/>
      <c r="T1996" s="51"/>
    </row>
    <row r="1997" spans="1:20" ht="47.25">
      <c r="A1997" s="63" t="str">
        <f t="shared" si="76"/>
        <v/>
      </c>
      <c r="B1997" s="72"/>
      <c r="C1997" s="61" t="s">
        <v>5667</v>
      </c>
      <c r="D1997" s="62" t="s">
        <v>3089</v>
      </c>
      <c r="E1997" s="63" t="s">
        <v>265</v>
      </c>
      <c r="F1997" s="73">
        <v>99</v>
      </c>
      <c r="G1997" s="64" t="str">
        <f t="shared" si="74"/>
        <v>K</v>
      </c>
      <c r="H1997" s="73">
        <v>403</v>
      </c>
      <c r="I1997" s="63">
        <v>50</v>
      </c>
      <c r="J1997" s="63">
        <v>3</v>
      </c>
      <c r="K1997" s="63">
        <v>3</v>
      </c>
      <c r="L1997" s="63" t="s">
        <v>765</v>
      </c>
      <c r="M1997" s="63" t="str">
        <f t="shared" si="66"/>
        <v>X</v>
      </c>
      <c r="N1997" s="63" t="s">
        <v>5678</v>
      </c>
      <c r="O1997" s="63" t="s">
        <v>1119</v>
      </c>
      <c r="P1997" s="63">
        <v>0</v>
      </c>
      <c r="Q1997" s="63"/>
      <c r="R1997" s="51"/>
      <c r="S1997" s="51"/>
      <c r="T1997" s="51"/>
    </row>
    <row r="1998" spans="1:20" ht="63">
      <c r="A1998" s="153" t="str">
        <f t="shared" si="76"/>
        <v/>
      </c>
      <c r="B1998" s="154"/>
      <c r="C1998" s="155" t="s">
        <v>5667</v>
      </c>
      <c r="D1998" s="164" t="s">
        <v>5679</v>
      </c>
      <c r="E1998" s="153" t="s">
        <v>300</v>
      </c>
      <c r="F1998" s="160">
        <v>79</v>
      </c>
      <c r="G1998" s="156" t="str">
        <f t="shared" si="74"/>
        <v>K</v>
      </c>
      <c r="H1998" s="160">
        <v>299</v>
      </c>
      <c r="I1998" s="153">
        <v>28</v>
      </c>
      <c r="J1998" s="153">
        <v>1</v>
      </c>
      <c r="K1998" s="153">
        <v>2</v>
      </c>
      <c r="L1998" s="153" t="s">
        <v>765</v>
      </c>
      <c r="M1998" s="153" t="str">
        <f t="shared" si="66"/>
        <v>X</v>
      </c>
      <c r="N1998" s="153" t="s">
        <v>5680</v>
      </c>
      <c r="O1998" s="153" t="s">
        <v>1135</v>
      </c>
      <c r="P1998" s="153">
        <v>0</v>
      </c>
      <c r="Q1998" s="153"/>
      <c r="R1998" s="51"/>
      <c r="S1998" s="51"/>
      <c r="T1998" s="51"/>
    </row>
    <row r="1999" spans="1:20" ht="47.25">
      <c r="A1999" s="63" t="str">
        <f t="shared" si="76"/>
        <v/>
      </c>
      <c r="B1999" s="72"/>
      <c r="C1999" s="61" t="s">
        <v>5667</v>
      </c>
      <c r="D1999" s="62" t="s">
        <v>1768</v>
      </c>
      <c r="E1999" s="63" t="s">
        <v>270</v>
      </c>
      <c r="F1999" s="73">
        <v>187</v>
      </c>
      <c r="G1999" s="64" t="str">
        <f t="shared" si="74"/>
        <v>Đ</v>
      </c>
      <c r="H1999" s="73">
        <v>690</v>
      </c>
      <c r="I1999" s="63">
        <v>127</v>
      </c>
      <c r="J1999" s="63">
        <v>5</v>
      </c>
      <c r="K1999" s="63">
        <v>3</v>
      </c>
      <c r="L1999" s="63" t="s">
        <v>460</v>
      </c>
      <c r="M1999" s="63" t="str">
        <f t="shared" si="66"/>
        <v>X</v>
      </c>
      <c r="N1999" s="63" t="s">
        <v>5681</v>
      </c>
      <c r="O1999" s="63" t="s">
        <v>1017</v>
      </c>
      <c r="P1999" s="63">
        <v>0</v>
      </c>
      <c r="Q1999" s="63"/>
      <c r="R1999" s="51"/>
      <c r="S1999" s="51"/>
      <c r="T1999" s="51"/>
    </row>
    <row r="2000" spans="1:20" ht="47.25">
      <c r="A2000" s="153" t="str">
        <f t="shared" si="76"/>
        <v/>
      </c>
      <c r="B2000" s="154"/>
      <c r="C2000" s="155" t="s">
        <v>5667</v>
      </c>
      <c r="D2000" s="164" t="s">
        <v>2024</v>
      </c>
      <c r="E2000" s="153" t="s">
        <v>265</v>
      </c>
      <c r="F2000" s="160">
        <v>116</v>
      </c>
      <c r="G2000" s="156" t="str">
        <f t="shared" si="74"/>
        <v>K</v>
      </c>
      <c r="H2000" s="160">
        <v>454</v>
      </c>
      <c r="I2000" s="153">
        <v>111</v>
      </c>
      <c r="J2000" s="153">
        <v>1</v>
      </c>
      <c r="K2000" s="153">
        <v>4</v>
      </c>
      <c r="L2000" s="153" t="s">
        <v>460</v>
      </c>
      <c r="M2000" s="153" t="str">
        <f t="shared" si="66"/>
        <v>X</v>
      </c>
      <c r="N2000" s="153" t="s">
        <v>5682</v>
      </c>
      <c r="O2000" s="153" t="s">
        <v>1415</v>
      </c>
      <c r="P2000" s="153">
        <v>0</v>
      </c>
      <c r="Q2000" s="153"/>
      <c r="R2000" s="51"/>
      <c r="S2000" s="51"/>
      <c r="T2000" s="51"/>
    </row>
    <row r="2001" spans="1:20">
      <c r="A2001" s="63"/>
      <c r="B2001" s="72"/>
      <c r="C2001" s="61" t="s">
        <v>5667</v>
      </c>
      <c r="D2001" s="62" t="s">
        <v>5683</v>
      </c>
      <c r="E2001" s="63" t="s">
        <v>265</v>
      </c>
      <c r="F2001" s="73">
        <v>112</v>
      </c>
      <c r="G2001" s="64" t="str">
        <f t="shared" si="74"/>
        <v>K</v>
      </c>
      <c r="H2001" s="73">
        <v>476</v>
      </c>
      <c r="I2001" s="63">
        <v>104</v>
      </c>
      <c r="J2001" s="63">
        <v>6</v>
      </c>
      <c r="K2001" s="63">
        <v>5</v>
      </c>
      <c r="L2001" s="63" t="s">
        <v>301</v>
      </c>
      <c r="M2001" s="63" t="str">
        <f t="shared" si="66"/>
        <v>X</v>
      </c>
      <c r="N2001" s="63" t="s">
        <v>2156</v>
      </c>
      <c r="O2001" s="63" t="s">
        <v>716</v>
      </c>
      <c r="P2001" s="63">
        <v>0</v>
      </c>
      <c r="Q2001" s="63"/>
      <c r="R2001" s="51"/>
      <c r="S2001" s="51"/>
      <c r="T2001" s="51"/>
    </row>
    <row r="2002" spans="1:20" ht="47.25">
      <c r="A2002" s="153"/>
      <c r="B2002" s="154"/>
      <c r="C2002" s="155" t="s">
        <v>5667</v>
      </c>
      <c r="D2002" s="164" t="s">
        <v>2691</v>
      </c>
      <c r="E2002" s="153" t="s">
        <v>270</v>
      </c>
      <c r="F2002" s="160">
        <v>141</v>
      </c>
      <c r="G2002" s="156" t="str">
        <f t="shared" si="74"/>
        <v>K</v>
      </c>
      <c r="H2002" s="160">
        <v>525</v>
      </c>
      <c r="I2002" s="153">
        <v>126</v>
      </c>
      <c r="J2002" s="153">
        <v>3</v>
      </c>
      <c r="K2002" s="153">
        <v>7</v>
      </c>
      <c r="L2002" s="153" t="s">
        <v>765</v>
      </c>
      <c r="M2002" s="153" t="str">
        <f t="shared" si="66"/>
        <v>X</v>
      </c>
      <c r="N2002" s="153" t="s">
        <v>5684</v>
      </c>
      <c r="O2002" s="153" t="s">
        <v>2640</v>
      </c>
      <c r="P2002" s="153">
        <v>0</v>
      </c>
      <c r="Q2002" s="153"/>
      <c r="R2002" s="51"/>
      <c r="S2002" s="51"/>
      <c r="T2002" s="51"/>
    </row>
    <row r="2003" spans="1:20" ht="47.25">
      <c r="A2003" s="63"/>
      <c r="B2003" s="72"/>
      <c r="C2003" s="61" t="s">
        <v>5667</v>
      </c>
      <c r="D2003" s="62" t="s">
        <v>2618</v>
      </c>
      <c r="E2003" s="63" t="s">
        <v>270</v>
      </c>
      <c r="F2003" s="73">
        <v>136</v>
      </c>
      <c r="G2003" s="64" t="str">
        <f t="shared" si="74"/>
        <v>K</v>
      </c>
      <c r="H2003" s="73">
        <v>559</v>
      </c>
      <c r="I2003" s="63">
        <v>133</v>
      </c>
      <c r="J2003" s="63">
        <v>3</v>
      </c>
      <c r="K2003" s="63">
        <v>6</v>
      </c>
      <c r="L2003" s="63" t="s">
        <v>460</v>
      </c>
      <c r="M2003" s="63" t="str">
        <f t="shared" si="66"/>
        <v>X</v>
      </c>
      <c r="N2003" s="63" t="s">
        <v>5685</v>
      </c>
      <c r="O2003" s="63" t="s">
        <v>5040</v>
      </c>
      <c r="P2003" s="63">
        <v>0</v>
      </c>
      <c r="Q2003" s="63"/>
      <c r="R2003" s="51"/>
      <c r="S2003" s="51"/>
      <c r="T2003" s="51"/>
    </row>
    <row r="2004" spans="1:20" ht="47.25">
      <c r="A2004" s="153"/>
      <c r="B2004" s="154"/>
      <c r="C2004" s="155" t="s">
        <v>5667</v>
      </c>
      <c r="D2004" s="164" t="s">
        <v>5686</v>
      </c>
      <c r="E2004" s="153" t="s">
        <v>270</v>
      </c>
      <c r="F2004" s="160">
        <v>144</v>
      </c>
      <c r="G2004" s="156" t="str">
        <f t="shared" si="74"/>
        <v>K</v>
      </c>
      <c r="H2004" s="160">
        <v>606</v>
      </c>
      <c r="I2004" s="153">
        <v>106</v>
      </c>
      <c r="J2004" s="153">
        <v>4</v>
      </c>
      <c r="K2004" s="153">
        <v>1</v>
      </c>
      <c r="L2004" s="153" t="s">
        <v>460</v>
      </c>
      <c r="M2004" s="153" t="str">
        <f t="shared" si="66"/>
        <v>X</v>
      </c>
      <c r="N2004" s="153" t="s">
        <v>5687</v>
      </c>
      <c r="O2004" s="153" t="s">
        <v>689</v>
      </c>
      <c r="P2004" s="153">
        <v>0</v>
      </c>
      <c r="Q2004" s="153"/>
      <c r="R2004" s="51"/>
      <c r="S2004" s="51"/>
      <c r="T2004" s="51"/>
    </row>
    <row r="2005" spans="1:20" ht="47.25">
      <c r="A2005" s="63"/>
      <c r="B2005" s="72"/>
      <c r="C2005" s="61" t="s">
        <v>5667</v>
      </c>
      <c r="D2005" s="62" t="s">
        <v>5688</v>
      </c>
      <c r="E2005" s="63" t="s">
        <v>265</v>
      </c>
      <c r="F2005" s="73">
        <v>122</v>
      </c>
      <c r="G2005" s="64" t="str">
        <f t="shared" si="74"/>
        <v>K</v>
      </c>
      <c r="H2005" s="73">
        <v>533</v>
      </c>
      <c r="I2005" s="63">
        <v>116</v>
      </c>
      <c r="J2005" s="63">
        <v>3</v>
      </c>
      <c r="K2005" s="63">
        <v>2</v>
      </c>
      <c r="L2005" s="63" t="s">
        <v>460</v>
      </c>
      <c r="M2005" s="63" t="str">
        <f t="shared" si="66"/>
        <v>X</v>
      </c>
      <c r="N2005" s="63" t="s">
        <v>5689</v>
      </c>
      <c r="O2005" s="63" t="s">
        <v>1584</v>
      </c>
      <c r="P2005" s="63">
        <v>0</v>
      </c>
      <c r="Q2005" s="63"/>
      <c r="R2005" s="51"/>
      <c r="S2005" s="51"/>
      <c r="T2005" s="51"/>
    </row>
    <row r="2006" spans="1:20" ht="31.5">
      <c r="A2006" s="153"/>
      <c r="B2006" s="154"/>
      <c r="C2006" s="155" t="s">
        <v>5667</v>
      </c>
      <c r="D2006" s="164" t="s">
        <v>2656</v>
      </c>
      <c r="E2006" s="153" t="s">
        <v>265</v>
      </c>
      <c r="F2006" s="160">
        <v>88</v>
      </c>
      <c r="G2006" s="156" t="str">
        <f t="shared" si="74"/>
        <v>K</v>
      </c>
      <c r="H2006" s="160">
        <v>402</v>
      </c>
      <c r="I2006" s="153">
        <v>85</v>
      </c>
      <c r="J2006" s="153">
        <v>2</v>
      </c>
      <c r="K2006" s="153">
        <v>2</v>
      </c>
      <c r="L2006" s="153" t="s">
        <v>460</v>
      </c>
      <c r="M2006" s="153" t="str">
        <f t="shared" si="66"/>
        <v>X</v>
      </c>
      <c r="N2006" s="153" t="s">
        <v>5690</v>
      </c>
      <c r="O2006" s="153" t="s">
        <v>1584</v>
      </c>
      <c r="P2006" s="153">
        <v>0</v>
      </c>
      <c r="Q2006" s="153"/>
      <c r="R2006" s="51"/>
      <c r="S2006" s="51"/>
      <c r="T2006" s="51"/>
    </row>
    <row r="2007" spans="1:20" ht="47.25">
      <c r="A2007" s="63"/>
      <c r="B2007" s="72"/>
      <c r="C2007" s="61" t="s">
        <v>5667</v>
      </c>
      <c r="D2007" s="62" t="s">
        <v>1770</v>
      </c>
      <c r="E2007" s="63" t="s">
        <v>270</v>
      </c>
      <c r="F2007" s="73">
        <v>195</v>
      </c>
      <c r="G2007" s="64" t="str">
        <f t="shared" si="74"/>
        <v>Đ</v>
      </c>
      <c r="H2007" s="73">
        <v>784</v>
      </c>
      <c r="I2007" s="63">
        <v>166</v>
      </c>
      <c r="J2007" s="63">
        <v>6</v>
      </c>
      <c r="K2007" s="63">
        <v>4</v>
      </c>
      <c r="L2007" s="63" t="s">
        <v>765</v>
      </c>
      <c r="M2007" s="63" t="str">
        <f t="shared" si="66"/>
        <v>X</v>
      </c>
      <c r="N2007" s="63" t="s">
        <v>5691</v>
      </c>
      <c r="O2007" s="63" t="s">
        <v>980</v>
      </c>
      <c r="P2007" s="63">
        <v>0</v>
      </c>
      <c r="Q2007" s="63"/>
      <c r="R2007" s="51"/>
      <c r="S2007" s="51"/>
      <c r="T2007" s="51"/>
    </row>
    <row r="2008" spans="1:20" ht="47.25">
      <c r="A2008" s="153"/>
      <c r="B2008" s="154"/>
      <c r="C2008" s="155" t="s">
        <v>5667</v>
      </c>
      <c r="D2008" s="164" t="s">
        <v>2054</v>
      </c>
      <c r="E2008" s="153" t="s">
        <v>270</v>
      </c>
      <c r="F2008" s="160">
        <v>193</v>
      </c>
      <c r="G2008" s="156" t="str">
        <f t="shared" si="74"/>
        <v>Đ</v>
      </c>
      <c r="H2008" s="160">
        <v>713</v>
      </c>
      <c r="I2008" s="153">
        <v>125</v>
      </c>
      <c r="J2008" s="153">
        <v>7</v>
      </c>
      <c r="K2008" s="153">
        <v>3</v>
      </c>
      <c r="L2008" s="153" t="s">
        <v>765</v>
      </c>
      <c r="M2008" s="153" t="str">
        <f t="shared" si="66"/>
        <v>X</v>
      </c>
      <c r="N2008" s="153" t="s">
        <v>5692</v>
      </c>
      <c r="O2008" s="153" t="s">
        <v>1108</v>
      </c>
      <c r="P2008" s="153">
        <v>0</v>
      </c>
      <c r="Q2008" s="153"/>
      <c r="R2008" s="51"/>
      <c r="S2008" s="51"/>
      <c r="T2008" s="51"/>
    </row>
    <row r="2009" spans="1:20" ht="47.25">
      <c r="A2009" s="63"/>
      <c r="B2009" s="72"/>
      <c r="C2009" s="61" t="s">
        <v>5667</v>
      </c>
      <c r="D2009" s="62" t="s">
        <v>5693</v>
      </c>
      <c r="E2009" s="63" t="s">
        <v>265</v>
      </c>
      <c r="F2009" s="73">
        <v>118</v>
      </c>
      <c r="G2009" s="64" t="str">
        <f t="shared" si="74"/>
        <v>K</v>
      </c>
      <c r="H2009" s="73">
        <v>430</v>
      </c>
      <c r="I2009" s="63">
        <v>52</v>
      </c>
      <c r="J2009" s="63">
        <v>4</v>
      </c>
      <c r="K2009" s="63">
        <v>9</v>
      </c>
      <c r="L2009" s="63" t="s">
        <v>274</v>
      </c>
      <c r="M2009" s="63" t="str">
        <f t="shared" si="66"/>
        <v>X</v>
      </c>
      <c r="N2009" s="63" t="s">
        <v>5694</v>
      </c>
      <c r="O2009" s="63" t="s">
        <v>1108</v>
      </c>
      <c r="P2009" s="63">
        <v>0</v>
      </c>
      <c r="Q2009" s="63"/>
      <c r="R2009" s="51"/>
      <c r="S2009" s="51"/>
      <c r="T2009" s="51"/>
    </row>
    <row r="2010" spans="1:20" ht="47.25">
      <c r="A2010" s="153"/>
      <c r="B2010" s="154"/>
      <c r="C2010" s="155" t="s">
        <v>5667</v>
      </c>
      <c r="D2010" s="164" t="s">
        <v>5695</v>
      </c>
      <c r="E2010" s="153" t="s">
        <v>265</v>
      </c>
      <c r="F2010" s="160">
        <v>112</v>
      </c>
      <c r="G2010" s="156" t="str">
        <f t="shared" si="74"/>
        <v>K</v>
      </c>
      <c r="H2010" s="160">
        <v>446</v>
      </c>
      <c r="I2010" s="153">
        <v>85</v>
      </c>
      <c r="J2010" s="153">
        <v>8</v>
      </c>
      <c r="K2010" s="153">
        <v>3</v>
      </c>
      <c r="L2010" s="153" t="s">
        <v>765</v>
      </c>
      <c r="M2010" s="153" t="str">
        <f t="shared" si="66"/>
        <v>X</v>
      </c>
      <c r="N2010" s="153" t="s">
        <v>5696</v>
      </c>
      <c r="O2010" s="153" t="s">
        <v>1142</v>
      </c>
      <c r="P2010" s="153">
        <v>0</v>
      </c>
      <c r="Q2010" s="153"/>
      <c r="R2010" s="51"/>
      <c r="S2010" s="51"/>
      <c r="T2010" s="51"/>
    </row>
    <row r="2011" spans="1:20" ht="47.25">
      <c r="A2011" s="63"/>
      <c r="B2011" s="72"/>
      <c r="C2011" s="61" t="s">
        <v>5667</v>
      </c>
      <c r="D2011" s="62" t="s">
        <v>5697</v>
      </c>
      <c r="E2011" s="63" t="s">
        <v>265</v>
      </c>
      <c r="F2011" s="73">
        <v>104</v>
      </c>
      <c r="G2011" s="64" t="str">
        <f t="shared" si="74"/>
        <v>K</v>
      </c>
      <c r="H2011" s="73">
        <v>389</v>
      </c>
      <c r="I2011" s="63">
        <v>96</v>
      </c>
      <c r="J2011" s="63">
        <v>5</v>
      </c>
      <c r="K2011" s="63">
        <v>3</v>
      </c>
      <c r="L2011" s="63" t="s">
        <v>460</v>
      </c>
      <c r="M2011" s="63" t="str">
        <f t="shared" si="66"/>
        <v>X</v>
      </c>
      <c r="N2011" s="63" t="s">
        <v>5698</v>
      </c>
      <c r="O2011" s="63" t="s">
        <v>985</v>
      </c>
      <c r="P2011" s="63">
        <v>0</v>
      </c>
      <c r="Q2011" s="63"/>
      <c r="R2011" s="51"/>
      <c r="S2011" s="51"/>
      <c r="T2011" s="51"/>
    </row>
    <row r="2012" spans="1:20" ht="47.25">
      <c r="A2012" s="153"/>
      <c r="B2012" s="154"/>
      <c r="C2012" s="155" t="s">
        <v>5667</v>
      </c>
      <c r="D2012" s="164" t="s">
        <v>5699</v>
      </c>
      <c r="E2012" s="153" t="s">
        <v>265</v>
      </c>
      <c r="F2012" s="160">
        <v>87</v>
      </c>
      <c r="G2012" s="156" t="str">
        <f t="shared" si="74"/>
        <v>K</v>
      </c>
      <c r="H2012" s="160">
        <v>356</v>
      </c>
      <c r="I2012" s="153">
        <v>58</v>
      </c>
      <c r="J2012" s="153">
        <v>2</v>
      </c>
      <c r="K2012" s="153">
        <v>4</v>
      </c>
      <c r="L2012" s="153" t="s">
        <v>274</v>
      </c>
      <c r="M2012" s="153" t="str">
        <f t="shared" si="66"/>
        <v>X</v>
      </c>
      <c r="N2012" s="153" t="s">
        <v>5700</v>
      </c>
      <c r="O2012" s="153" t="s">
        <v>1584</v>
      </c>
      <c r="P2012" s="153">
        <v>0</v>
      </c>
      <c r="Q2012" s="153"/>
      <c r="R2012" s="51"/>
      <c r="S2012" s="51"/>
      <c r="T2012" s="51"/>
    </row>
    <row r="2013" spans="1:20" ht="47.25">
      <c r="A2013" s="63"/>
      <c r="B2013" s="72"/>
      <c r="C2013" s="61" t="s">
        <v>5667</v>
      </c>
      <c r="D2013" s="62" t="s">
        <v>5701</v>
      </c>
      <c r="E2013" s="63" t="s">
        <v>300</v>
      </c>
      <c r="F2013" s="73">
        <v>78</v>
      </c>
      <c r="G2013" s="64" t="str">
        <f t="shared" si="74"/>
        <v>K</v>
      </c>
      <c r="H2013" s="73">
        <v>289</v>
      </c>
      <c r="I2013" s="63">
        <v>22</v>
      </c>
      <c r="J2013" s="63">
        <v>2</v>
      </c>
      <c r="K2013" s="63">
        <v>3</v>
      </c>
      <c r="L2013" s="63" t="s">
        <v>301</v>
      </c>
      <c r="M2013" s="63" t="str">
        <f t="shared" si="66"/>
        <v>X</v>
      </c>
      <c r="N2013" s="63" t="s">
        <v>5702</v>
      </c>
      <c r="O2013" s="63" t="s">
        <v>1142</v>
      </c>
      <c r="P2013" s="63">
        <v>0</v>
      </c>
      <c r="Q2013" s="63"/>
      <c r="R2013" s="51"/>
      <c r="S2013" s="51"/>
      <c r="T2013" s="51"/>
    </row>
    <row r="2014" spans="1:20" ht="47.25">
      <c r="A2014" s="153"/>
      <c r="B2014" s="154"/>
      <c r="C2014" s="155" t="s">
        <v>5667</v>
      </c>
      <c r="D2014" s="164" t="s">
        <v>5703</v>
      </c>
      <c r="E2014" s="153" t="s">
        <v>265</v>
      </c>
      <c r="F2014" s="160">
        <v>106</v>
      </c>
      <c r="G2014" s="156" t="str">
        <f t="shared" si="74"/>
        <v>K</v>
      </c>
      <c r="H2014" s="160">
        <v>447</v>
      </c>
      <c r="I2014" s="153">
        <v>87</v>
      </c>
      <c r="J2014" s="153">
        <v>3</v>
      </c>
      <c r="K2014" s="153">
        <v>4</v>
      </c>
      <c r="L2014" s="153" t="s">
        <v>460</v>
      </c>
      <c r="M2014" s="153" t="str">
        <f t="shared" si="66"/>
        <v>X</v>
      </c>
      <c r="N2014" s="153" t="s">
        <v>5704</v>
      </c>
      <c r="O2014" s="153" t="s">
        <v>985</v>
      </c>
      <c r="P2014" s="153">
        <v>0</v>
      </c>
      <c r="Q2014" s="153"/>
      <c r="R2014" s="51"/>
      <c r="S2014" s="51"/>
      <c r="T2014" s="51"/>
    </row>
    <row r="2015" spans="1:20" ht="47.25">
      <c r="A2015" s="63"/>
      <c r="B2015" s="72"/>
      <c r="C2015" s="61" t="s">
        <v>5667</v>
      </c>
      <c r="D2015" s="62" t="s">
        <v>3158</v>
      </c>
      <c r="E2015" s="63" t="s">
        <v>300</v>
      </c>
      <c r="F2015" s="73">
        <v>80</v>
      </c>
      <c r="G2015" s="64" t="str">
        <f t="shared" si="74"/>
        <v>K</v>
      </c>
      <c r="H2015" s="73">
        <v>331</v>
      </c>
      <c r="I2015" s="63">
        <v>19</v>
      </c>
      <c r="J2015" s="63">
        <v>5</v>
      </c>
      <c r="K2015" s="63">
        <v>8</v>
      </c>
      <c r="L2015" s="63" t="s">
        <v>301</v>
      </c>
      <c r="M2015" s="63" t="str">
        <f t="shared" si="66"/>
        <v>X</v>
      </c>
      <c r="N2015" s="63" t="s">
        <v>5705</v>
      </c>
      <c r="O2015" s="63" t="s">
        <v>2436</v>
      </c>
      <c r="P2015" s="63">
        <v>0</v>
      </c>
      <c r="Q2015" s="63"/>
      <c r="R2015" s="51"/>
      <c r="S2015" s="51"/>
      <c r="T2015" s="51"/>
    </row>
    <row r="2016" spans="1:20" ht="47.25">
      <c r="A2016" s="153"/>
      <c r="B2016" s="154"/>
      <c r="C2016" s="155" t="s">
        <v>5667</v>
      </c>
      <c r="D2016" s="164" t="s">
        <v>5706</v>
      </c>
      <c r="E2016" s="153" t="s">
        <v>265</v>
      </c>
      <c r="F2016" s="160">
        <v>95</v>
      </c>
      <c r="G2016" s="156" t="str">
        <f t="shared" si="74"/>
        <v>K</v>
      </c>
      <c r="H2016" s="160">
        <v>339</v>
      </c>
      <c r="I2016" s="153">
        <v>84</v>
      </c>
      <c r="J2016" s="153">
        <v>5</v>
      </c>
      <c r="K2016" s="153">
        <v>1</v>
      </c>
      <c r="L2016" s="153" t="s">
        <v>460</v>
      </c>
      <c r="M2016" s="153" t="str">
        <f t="shared" si="66"/>
        <v>X</v>
      </c>
      <c r="N2016" s="153" t="s">
        <v>5707</v>
      </c>
      <c r="O2016" s="153" t="s">
        <v>1584</v>
      </c>
      <c r="P2016" s="153">
        <v>0</v>
      </c>
      <c r="Q2016" s="153"/>
      <c r="R2016" s="51"/>
      <c r="S2016" s="51"/>
      <c r="T2016" s="51"/>
    </row>
    <row r="2017" spans="1:20" ht="47.25">
      <c r="A2017" s="63"/>
      <c r="B2017" s="72"/>
      <c r="C2017" s="61" t="s">
        <v>5667</v>
      </c>
      <c r="D2017" s="62" t="s">
        <v>5708</v>
      </c>
      <c r="E2017" s="63" t="s">
        <v>270</v>
      </c>
      <c r="F2017" s="73">
        <v>130</v>
      </c>
      <c r="G2017" s="64" t="str">
        <f t="shared" si="74"/>
        <v>K</v>
      </c>
      <c r="H2017" s="73">
        <v>472</v>
      </c>
      <c r="I2017" s="63">
        <v>95</v>
      </c>
      <c r="J2017" s="63">
        <v>9</v>
      </c>
      <c r="K2017" s="63">
        <v>3</v>
      </c>
      <c r="L2017" s="63" t="s">
        <v>460</v>
      </c>
      <c r="M2017" s="63" t="str">
        <f t="shared" si="66"/>
        <v>X</v>
      </c>
      <c r="N2017" s="63" t="s">
        <v>5709</v>
      </c>
      <c r="O2017" s="63" t="s">
        <v>2436</v>
      </c>
      <c r="P2017" s="63">
        <v>0</v>
      </c>
      <c r="Q2017" s="63"/>
      <c r="R2017" s="51"/>
      <c r="S2017" s="51"/>
      <c r="T2017" s="51"/>
    </row>
    <row r="2018" spans="1:20" ht="47.25">
      <c r="A2018" s="153"/>
      <c r="B2018" s="154"/>
      <c r="C2018" s="155" t="s">
        <v>5667</v>
      </c>
      <c r="D2018" s="164" t="s">
        <v>5710</v>
      </c>
      <c r="E2018" s="153" t="s">
        <v>270</v>
      </c>
      <c r="F2018" s="160">
        <v>156</v>
      </c>
      <c r="G2018" s="156" t="str">
        <f t="shared" si="74"/>
        <v>Đ</v>
      </c>
      <c r="H2018" s="160">
        <v>669</v>
      </c>
      <c r="I2018" s="153">
        <v>148</v>
      </c>
      <c r="J2018" s="153">
        <v>1</v>
      </c>
      <c r="K2018" s="153">
        <v>1</v>
      </c>
      <c r="L2018" s="153" t="s">
        <v>460</v>
      </c>
      <c r="M2018" s="153" t="str">
        <f t="shared" si="66"/>
        <v>X</v>
      </c>
      <c r="N2018" s="153" t="s">
        <v>5711</v>
      </c>
      <c r="O2018" s="153" t="s">
        <v>5040</v>
      </c>
      <c r="P2018" s="153">
        <v>0</v>
      </c>
      <c r="Q2018" s="153"/>
      <c r="R2018" s="51"/>
      <c r="S2018" s="51"/>
      <c r="T2018" s="51"/>
    </row>
    <row r="2019" spans="1:20" ht="47.25">
      <c r="A2019" s="63"/>
      <c r="B2019" s="72"/>
      <c r="C2019" s="61" t="s">
        <v>5667</v>
      </c>
      <c r="D2019" s="62" t="s">
        <v>5712</v>
      </c>
      <c r="E2019" s="63" t="s">
        <v>265</v>
      </c>
      <c r="F2019" s="73">
        <v>118</v>
      </c>
      <c r="G2019" s="64" t="str">
        <f t="shared" si="74"/>
        <v>K</v>
      </c>
      <c r="H2019" s="73">
        <v>469</v>
      </c>
      <c r="I2019" s="63">
        <v>41</v>
      </c>
      <c r="J2019" s="63">
        <v>5</v>
      </c>
      <c r="K2019" s="63">
        <v>3</v>
      </c>
      <c r="L2019" s="63" t="s">
        <v>274</v>
      </c>
      <c r="M2019" s="63" t="str">
        <f t="shared" si="66"/>
        <v>X</v>
      </c>
      <c r="N2019" s="63" t="s">
        <v>5713</v>
      </c>
      <c r="O2019" s="63" t="s">
        <v>2417</v>
      </c>
      <c r="P2019" s="63">
        <v>0</v>
      </c>
      <c r="Q2019" s="63"/>
      <c r="R2019" s="51"/>
      <c r="S2019" s="51"/>
      <c r="T2019" s="51"/>
    </row>
    <row r="2020" spans="1:20" ht="47.25">
      <c r="A2020" s="162">
        <f t="shared" ref="A2020:A2029" si="77">IF(LEN(B2020)=0,"",SUBTOTAL(3,$B$3:B2020))</f>
        <v>66</v>
      </c>
      <c r="B2020" s="163" t="s">
        <v>5714</v>
      </c>
      <c r="C2020" s="155" t="s">
        <v>5714</v>
      </c>
      <c r="D2020" s="154" t="s">
        <v>5715</v>
      </c>
      <c r="E2020" s="153" t="s">
        <v>270</v>
      </c>
      <c r="F2020" s="90">
        <v>265</v>
      </c>
      <c r="G2020" s="156" t="str">
        <f t="shared" si="74"/>
        <v>Đ</v>
      </c>
      <c r="H2020" s="90">
        <v>980</v>
      </c>
      <c r="I2020" s="157">
        <v>26</v>
      </c>
      <c r="J2020" s="157">
        <v>4</v>
      </c>
      <c r="K2020" s="157">
        <v>5</v>
      </c>
      <c r="L2020" s="157" t="s">
        <v>765</v>
      </c>
      <c r="M2020" s="153" t="str">
        <f t="shared" si="66"/>
        <v>X</v>
      </c>
      <c r="N2020" s="153" t="s">
        <v>5716</v>
      </c>
      <c r="O2020" s="173" t="s">
        <v>5717</v>
      </c>
      <c r="P2020" s="153">
        <v>0</v>
      </c>
      <c r="Q2020" s="153"/>
      <c r="R2020" s="51"/>
      <c r="S2020" s="51"/>
      <c r="T2020" s="51"/>
    </row>
    <row r="2021" spans="1:20" ht="47.25">
      <c r="A2021" s="63" t="str">
        <f t="shared" si="77"/>
        <v/>
      </c>
      <c r="B2021" s="72"/>
      <c r="C2021" s="61" t="s">
        <v>5714</v>
      </c>
      <c r="D2021" s="72" t="s">
        <v>5718</v>
      </c>
      <c r="E2021" s="63" t="s">
        <v>270</v>
      </c>
      <c r="F2021" s="90">
        <v>412</v>
      </c>
      <c r="G2021" s="64" t="str">
        <f t="shared" si="74"/>
        <v>Đ</v>
      </c>
      <c r="H2021" s="90">
        <v>1537</v>
      </c>
      <c r="I2021" s="91">
        <v>24</v>
      </c>
      <c r="J2021" s="91">
        <v>7</v>
      </c>
      <c r="K2021" s="91">
        <v>6</v>
      </c>
      <c r="L2021" s="91" t="s">
        <v>768</v>
      </c>
      <c r="M2021" s="63" t="str">
        <f t="shared" si="66"/>
        <v>X</v>
      </c>
      <c r="N2021" s="63" t="s">
        <v>5719</v>
      </c>
      <c r="O2021" s="87" t="s">
        <v>5720</v>
      </c>
      <c r="P2021" s="63">
        <v>0</v>
      </c>
      <c r="Q2021" s="63"/>
      <c r="R2021" s="51"/>
      <c r="S2021" s="51"/>
      <c r="T2021" s="51"/>
    </row>
    <row r="2022" spans="1:20" ht="47.25">
      <c r="A2022" s="153" t="str">
        <f t="shared" si="77"/>
        <v/>
      </c>
      <c r="B2022" s="154"/>
      <c r="C2022" s="155" t="s">
        <v>5714</v>
      </c>
      <c r="D2022" s="154" t="s">
        <v>5721</v>
      </c>
      <c r="E2022" s="153" t="s">
        <v>265</v>
      </c>
      <c r="F2022" s="90">
        <v>123</v>
      </c>
      <c r="G2022" s="156" t="str">
        <f t="shared" si="74"/>
        <v>K</v>
      </c>
      <c r="H2022" s="90">
        <v>445</v>
      </c>
      <c r="I2022" s="157">
        <v>10</v>
      </c>
      <c r="J2022" s="157">
        <v>2</v>
      </c>
      <c r="K2022" s="157">
        <v>3</v>
      </c>
      <c r="L2022" s="157" t="s">
        <v>765</v>
      </c>
      <c r="M2022" s="153" t="str">
        <f t="shared" si="66"/>
        <v>X</v>
      </c>
      <c r="N2022" s="153" t="s">
        <v>5722</v>
      </c>
      <c r="O2022" s="173" t="s">
        <v>5723</v>
      </c>
      <c r="P2022" s="153">
        <v>0</v>
      </c>
      <c r="Q2022" s="153"/>
      <c r="R2022" s="51"/>
      <c r="S2022" s="51"/>
      <c r="T2022" s="51"/>
    </row>
    <row r="2023" spans="1:20" ht="47.25">
      <c r="A2023" s="63" t="str">
        <f t="shared" si="77"/>
        <v/>
      </c>
      <c r="B2023" s="72"/>
      <c r="C2023" s="61" t="s">
        <v>5714</v>
      </c>
      <c r="D2023" s="72" t="s">
        <v>5724</v>
      </c>
      <c r="E2023" s="63" t="s">
        <v>270</v>
      </c>
      <c r="F2023" s="90">
        <v>164</v>
      </c>
      <c r="G2023" s="64" t="str">
        <f t="shared" si="74"/>
        <v>Đ</v>
      </c>
      <c r="H2023" s="90">
        <v>569</v>
      </c>
      <c r="I2023" s="91">
        <v>5</v>
      </c>
      <c r="J2023" s="91">
        <v>2</v>
      </c>
      <c r="K2023" s="91">
        <v>4</v>
      </c>
      <c r="L2023" s="91" t="s">
        <v>460</v>
      </c>
      <c r="M2023" s="63" t="str">
        <f t="shared" si="66"/>
        <v>X</v>
      </c>
      <c r="N2023" s="63" t="s">
        <v>5725</v>
      </c>
      <c r="O2023" s="87" t="s">
        <v>5726</v>
      </c>
      <c r="P2023" s="63">
        <v>0</v>
      </c>
      <c r="Q2023" s="63"/>
      <c r="R2023" s="51"/>
      <c r="S2023" s="51"/>
      <c r="T2023" s="51"/>
    </row>
    <row r="2024" spans="1:20" ht="47.25">
      <c r="A2024" s="153" t="str">
        <f t="shared" si="77"/>
        <v/>
      </c>
      <c r="B2024" s="154"/>
      <c r="C2024" s="155" t="s">
        <v>5714</v>
      </c>
      <c r="D2024" s="154" t="s">
        <v>5727</v>
      </c>
      <c r="E2024" s="153" t="s">
        <v>265</v>
      </c>
      <c r="F2024" s="90">
        <v>124</v>
      </c>
      <c r="G2024" s="156" t="str">
        <f t="shared" si="74"/>
        <v>K</v>
      </c>
      <c r="H2024" s="90">
        <v>469</v>
      </c>
      <c r="I2024" s="157">
        <v>5</v>
      </c>
      <c r="J2024" s="157">
        <v>2</v>
      </c>
      <c r="K2024" s="157">
        <v>3</v>
      </c>
      <c r="L2024" s="157" t="s">
        <v>765</v>
      </c>
      <c r="M2024" s="153" t="str">
        <f t="shared" si="66"/>
        <v>X</v>
      </c>
      <c r="N2024" s="153" t="s">
        <v>5728</v>
      </c>
      <c r="O2024" s="173" t="s">
        <v>5729</v>
      </c>
      <c r="P2024" s="153">
        <v>0</v>
      </c>
      <c r="Q2024" s="153"/>
      <c r="R2024" s="51"/>
      <c r="S2024" s="51"/>
      <c r="T2024" s="51"/>
    </row>
    <row r="2025" spans="1:20" ht="47.25">
      <c r="A2025" s="63" t="str">
        <f t="shared" si="77"/>
        <v/>
      </c>
      <c r="B2025" s="72"/>
      <c r="C2025" s="61" t="s">
        <v>5714</v>
      </c>
      <c r="D2025" s="72" t="s">
        <v>3566</v>
      </c>
      <c r="E2025" s="63" t="s">
        <v>270</v>
      </c>
      <c r="F2025" s="90">
        <v>269</v>
      </c>
      <c r="G2025" s="64" t="str">
        <f t="shared" si="74"/>
        <v>Đ</v>
      </c>
      <c r="H2025" s="90">
        <v>1029</v>
      </c>
      <c r="I2025" s="91">
        <v>16</v>
      </c>
      <c r="J2025" s="91">
        <v>5</v>
      </c>
      <c r="K2025" s="91">
        <v>7</v>
      </c>
      <c r="L2025" s="91" t="s">
        <v>460</v>
      </c>
      <c r="M2025" s="63" t="str">
        <f t="shared" si="66"/>
        <v>X</v>
      </c>
      <c r="N2025" s="63" t="s">
        <v>5730</v>
      </c>
      <c r="O2025" s="87" t="s">
        <v>5731</v>
      </c>
      <c r="P2025" s="63">
        <v>0</v>
      </c>
      <c r="Q2025" s="63"/>
      <c r="R2025" s="51"/>
      <c r="S2025" s="51"/>
      <c r="T2025" s="51"/>
    </row>
    <row r="2026" spans="1:20" ht="47.25">
      <c r="A2026" s="153" t="str">
        <f t="shared" si="77"/>
        <v/>
      </c>
      <c r="B2026" s="154"/>
      <c r="C2026" s="155" t="s">
        <v>5714</v>
      </c>
      <c r="D2026" s="154" t="s">
        <v>5732</v>
      </c>
      <c r="E2026" s="153" t="s">
        <v>270</v>
      </c>
      <c r="F2026" s="90">
        <v>242</v>
      </c>
      <c r="G2026" s="156" t="str">
        <f t="shared" si="74"/>
        <v>Đ</v>
      </c>
      <c r="H2026" s="90">
        <v>813</v>
      </c>
      <c r="I2026" s="157">
        <v>12</v>
      </c>
      <c r="J2026" s="157">
        <v>4</v>
      </c>
      <c r="K2026" s="157">
        <v>4</v>
      </c>
      <c r="L2026" s="157" t="s">
        <v>460</v>
      </c>
      <c r="M2026" s="153" t="str">
        <f t="shared" si="66"/>
        <v>X</v>
      </c>
      <c r="N2026" s="153" t="s">
        <v>5733</v>
      </c>
      <c r="O2026" s="173" t="s">
        <v>1984</v>
      </c>
      <c r="P2026" s="153">
        <v>0</v>
      </c>
      <c r="Q2026" s="153"/>
      <c r="R2026" s="51"/>
      <c r="S2026" s="51"/>
      <c r="T2026" s="51"/>
    </row>
    <row r="2027" spans="1:20" ht="47.25">
      <c r="A2027" s="63" t="str">
        <f t="shared" si="77"/>
        <v/>
      </c>
      <c r="B2027" s="72"/>
      <c r="C2027" s="61" t="s">
        <v>5714</v>
      </c>
      <c r="D2027" s="72" t="s">
        <v>5734</v>
      </c>
      <c r="E2027" s="63" t="s">
        <v>270</v>
      </c>
      <c r="F2027" s="90">
        <v>329</v>
      </c>
      <c r="G2027" s="64" t="str">
        <f t="shared" si="74"/>
        <v>Đ</v>
      </c>
      <c r="H2027" s="90">
        <v>1173</v>
      </c>
      <c r="I2027" s="91">
        <v>24</v>
      </c>
      <c r="J2027" s="91">
        <v>4</v>
      </c>
      <c r="K2027" s="91">
        <v>12</v>
      </c>
      <c r="L2027" s="91" t="s">
        <v>765</v>
      </c>
      <c r="M2027" s="63" t="str">
        <f t="shared" si="66"/>
        <v>X</v>
      </c>
      <c r="N2027" s="63" t="s">
        <v>5735</v>
      </c>
      <c r="O2027" s="87" t="s">
        <v>5717</v>
      </c>
      <c r="P2027" s="63">
        <v>0</v>
      </c>
      <c r="Q2027" s="63"/>
      <c r="R2027" s="51"/>
      <c r="S2027" s="51"/>
      <c r="T2027" s="51"/>
    </row>
    <row r="2028" spans="1:20" ht="47.25">
      <c r="A2028" s="153" t="str">
        <f t="shared" si="77"/>
        <v/>
      </c>
      <c r="B2028" s="154"/>
      <c r="C2028" s="155" t="s">
        <v>5714</v>
      </c>
      <c r="D2028" s="154" t="s">
        <v>5179</v>
      </c>
      <c r="E2028" s="153" t="s">
        <v>270</v>
      </c>
      <c r="F2028" s="90">
        <v>198</v>
      </c>
      <c r="G2028" s="156" t="str">
        <f t="shared" si="74"/>
        <v>Đ</v>
      </c>
      <c r="H2028" s="90">
        <v>768</v>
      </c>
      <c r="I2028" s="157">
        <v>2</v>
      </c>
      <c r="J2028" s="157">
        <v>3</v>
      </c>
      <c r="K2028" s="157">
        <v>4</v>
      </c>
      <c r="L2028" s="157" t="s">
        <v>460</v>
      </c>
      <c r="M2028" s="153" t="str">
        <f t="shared" si="66"/>
        <v>X</v>
      </c>
      <c r="N2028" s="153" t="s">
        <v>5736</v>
      </c>
      <c r="O2028" s="173" t="s">
        <v>5737</v>
      </c>
      <c r="P2028" s="153">
        <v>0</v>
      </c>
      <c r="Q2028" s="153"/>
      <c r="R2028" s="51"/>
      <c r="S2028" s="51"/>
      <c r="T2028" s="51"/>
    </row>
    <row r="2029" spans="1:20" ht="63">
      <c r="A2029" s="63" t="str">
        <f t="shared" si="77"/>
        <v/>
      </c>
      <c r="B2029" s="72"/>
      <c r="C2029" s="61" t="s">
        <v>5714</v>
      </c>
      <c r="D2029" s="72" t="s">
        <v>5738</v>
      </c>
      <c r="E2029" s="63" t="s">
        <v>270</v>
      </c>
      <c r="F2029" s="90">
        <v>386</v>
      </c>
      <c r="G2029" s="64" t="str">
        <f t="shared" si="74"/>
        <v>Đ</v>
      </c>
      <c r="H2029" s="90">
        <v>1435</v>
      </c>
      <c r="I2029" s="91">
        <v>42</v>
      </c>
      <c r="J2029" s="91">
        <v>4</v>
      </c>
      <c r="K2029" s="91">
        <v>6</v>
      </c>
      <c r="L2029" s="91" t="s">
        <v>460</v>
      </c>
      <c r="M2029" s="63" t="str">
        <f t="shared" si="66"/>
        <v>X</v>
      </c>
      <c r="N2029" s="63" t="s">
        <v>5739</v>
      </c>
      <c r="O2029" s="87" t="s">
        <v>5740</v>
      </c>
      <c r="P2029" s="63">
        <v>0</v>
      </c>
      <c r="Q2029" s="63"/>
      <c r="R2029" s="51"/>
      <c r="S2029" s="51"/>
      <c r="T2029" s="51"/>
    </row>
    <row r="2030" spans="1:20" ht="47.25">
      <c r="A2030" s="153"/>
      <c r="B2030" s="154"/>
      <c r="C2030" s="155" t="s">
        <v>5714</v>
      </c>
      <c r="D2030" s="154" t="s">
        <v>1707</v>
      </c>
      <c r="E2030" s="153" t="s">
        <v>265</v>
      </c>
      <c r="F2030" s="90">
        <v>129</v>
      </c>
      <c r="G2030" s="156" t="str">
        <f t="shared" si="74"/>
        <v>K</v>
      </c>
      <c r="H2030" s="90">
        <v>496</v>
      </c>
      <c r="I2030" s="157">
        <v>21</v>
      </c>
      <c r="J2030" s="157">
        <v>5</v>
      </c>
      <c r="K2030" s="157">
        <v>1</v>
      </c>
      <c r="L2030" s="157" t="s">
        <v>274</v>
      </c>
      <c r="M2030" s="153" t="str">
        <f t="shared" si="66"/>
        <v>X</v>
      </c>
      <c r="N2030" s="153" t="s">
        <v>5741</v>
      </c>
      <c r="O2030" s="173" t="s">
        <v>5742</v>
      </c>
      <c r="P2030" s="153">
        <v>0</v>
      </c>
      <c r="Q2030" s="153"/>
      <c r="R2030" s="51"/>
      <c r="S2030" s="51"/>
      <c r="T2030" s="51"/>
    </row>
    <row r="2031" spans="1:20" ht="47.25">
      <c r="A2031" s="63"/>
      <c r="B2031" s="72"/>
      <c r="C2031" s="61" t="s">
        <v>5714</v>
      </c>
      <c r="D2031" s="72" t="s">
        <v>1709</v>
      </c>
      <c r="E2031" s="63" t="s">
        <v>265</v>
      </c>
      <c r="F2031" s="90">
        <v>100</v>
      </c>
      <c r="G2031" s="64" t="str">
        <f t="shared" si="74"/>
        <v>K</v>
      </c>
      <c r="H2031" s="90">
        <v>407</v>
      </c>
      <c r="I2031" s="91">
        <v>9</v>
      </c>
      <c r="J2031" s="91">
        <v>2</v>
      </c>
      <c r="K2031" s="91">
        <v>4</v>
      </c>
      <c r="L2031" s="91" t="s">
        <v>301</v>
      </c>
      <c r="M2031" s="63" t="str">
        <f t="shared" si="66"/>
        <v>X</v>
      </c>
      <c r="N2031" s="63" t="s">
        <v>5743</v>
      </c>
      <c r="O2031" s="87" t="s">
        <v>5744</v>
      </c>
      <c r="P2031" s="63">
        <v>0</v>
      </c>
      <c r="Q2031" s="63"/>
      <c r="R2031" s="51"/>
      <c r="S2031" s="51"/>
      <c r="T2031" s="51"/>
    </row>
    <row r="2032" spans="1:20" ht="63">
      <c r="A2032" s="153"/>
      <c r="B2032" s="154"/>
      <c r="C2032" s="155" t="s">
        <v>5714</v>
      </c>
      <c r="D2032" s="154" t="s">
        <v>1711</v>
      </c>
      <c r="E2032" s="153" t="s">
        <v>265</v>
      </c>
      <c r="F2032" s="90">
        <v>80</v>
      </c>
      <c r="G2032" s="156" t="str">
        <f t="shared" si="74"/>
        <v>K</v>
      </c>
      <c r="H2032" s="90">
        <v>330</v>
      </c>
      <c r="I2032" s="157">
        <v>22</v>
      </c>
      <c r="J2032" s="157">
        <v>2</v>
      </c>
      <c r="K2032" s="157">
        <v>3</v>
      </c>
      <c r="L2032" s="157" t="s">
        <v>543</v>
      </c>
      <c r="M2032" s="153" t="str">
        <f t="shared" si="66"/>
        <v>X</v>
      </c>
      <c r="N2032" s="153" t="s">
        <v>5745</v>
      </c>
      <c r="O2032" s="173" t="s">
        <v>5746</v>
      </c>
      <c r="P2032" s="153">
        <v>0</v>
      </c>
      <c r="Q2032" s="153"/>
      <c r="R2032" s="51"/>
      <c r="S2032" s="51"/>
      <c r="T2032" s="51"/>
    </row>
    <row r="2033" spans="1:20" ht="78.75">
      <c r="A2033" s="63"/>
      <c r="B2033" s="72"/>
      <c r="C2033" s="61" t="s">
        <v>5714</v>
      </c>
      <c r="D2033" s="72" t="s">
        <v>1714</v>
      </c>
      <c r="E2033" s="63" t="s">
        <v>265</v>
      </c>
      <c r="F2033" s="90">
        <v>86</v>
      </c>
      <c r="G2033" s="64" t="str">
        <f t="shared" si="74"/>
        <v>K</v>
      </c>
      <c r="H2033" s="90">
        <v>329</v>
      </c>
      <c r="I2033" s="91">
        <v>37</v>
      </c>
      <c r="J2033" s="91">
        <v>0</v>
      </c>
      <c r="K2033" s="91">
        <v>1</v>
      </c>
      <c r="L2033" s="91" t="s">
        <v>266</v>
      </c>
      <c r="M2033" s="63" t="str">
        <f t="shared" si="66"/>
        <v>X</v>
      </c>
      <c r="N2033" s="63" t="s">
        <v>5747</v>
      </c>
      <c r="O2033" s="87" t="s">
        <v>5748</v>
      </c>
      <c r="P2033" s="63">
        <v>0</v>
      </c>
      <c r="Q2033" s="63"/>
      <c r="R2033" s="51"/>
      <c r="S2033" s="51"/>
      <c r="T2033" s="51"/>
    </row>
    <row r="2034" spans="1:20" ht="63">
      <c r="A2034" s="153"/>
      <c r="B2034" s="154"/>
      <c r="C2034" s="155" t="s">
        <v>5714</v>
      </c>
      <c r="D2034" s="154" t="s">
        <v>1716</v>
      </c>
      <c r="E2034" s="153" t="s">
        <v>265</v>
      </c>
      <c r="F2034" s="90">
        <v>93</v>
      </c>
      <c r="G2034" s="156" t="str">
        <f t="shared" si="74"/>
        <v>K</v>
      </c>
      <c r="H2034" s="90">
        <v>354</v>
      </c>
      <c r="I2034" s="157">
        <v>29</v>
      </c>
      <c r="J2034" s="157">
        <v>3</v>
      </c>
      <c r="K2034" s="157">
        <v>1</v>
      </c>
      <c r="L2034" s="157" t="s">
        <v>311</v>
      </c>
      <c r="M2034" s="153" t="str">
        <f t="shared" si="66"/>
        <v>X</v>
      </c>
      <c r="N2034" s="153" t="s">
        <v>5749</v>
      </c>
      <c r="O2034" s="173" t="s">
        <v>5750</v>
      </c>
      <c r="P2034" s="153">
        <v>0</v>
      </c>
      <c r="Q2034" s="153"/>
      <c r="R2034" s="51"/>
      <c r="S2034" s="51"/>
      <c r="T2034" s="51"/>
    </row>
    <row r="2035" spans="1:20" ht="47.25">
      <c r="A2035" s="63"/>
      <c r="B2035" s="72"/>
      <c r="C2035" s="61" t="s">
        <v>5714</v>
      </c>
      <c r="D2035" s="72" t="s">
        <v>1718</v>
      </c>
      <c r="E2035" s="63" t="s">
        <v>265</v>
      </c>
      <c r="F2035" s="90">
        <v>118</v>
      </c>
      <c r="G2035" s="64" t="str">
        <f t="shared" si="74"/>
        <v>K</v>
      </c>
      <c r="H2035" s="90">
        <v>491</v>
      </c>
      <c r="I2035" s="91">
        <v>31</v>
      </c>
      <c r="J2035" s="91">
        <v>4</v>
      </c>
      <c r="K2035" s="91">
        <v>1</v>
      </c>
      <c r="L2035" s="91" t="s">
        <v>301</v>
      </c>
      <c r="M2035" s="63" t="str">
        <f t="shared" si="66"/>
        <v>X</v>
      </c>
      <c r="N2035" s="63" t="s">
        <v>5751</v>
      </c>
      <c r="O2035" s="87" t="s">
        <v>5752</v>
      </c>
      <c r="P2035" s="63">
        <v>0</v>
      </c>
      <c r="Q2035" s="63"/>
      <c r="R2035" s="51"/>
      <c r="S2035" s="51"/>
      <c r="T2035" s="51"/>
    </row>
    <row r="2036" spans="1:20" ht="78.75">
      <c r="A2036" s="153"/>
      <c r="B2036" s="154"/>
      <c r="C2036" s="155" t="s">
        <v>5714</v>
      </c>
      <c r="D2036" s="154" t="s">
        <v>1720</v>
      </c>
      <c r="E2036" s="153" t="s">
        <v>265</v>
      </c>
      <c r="F2036" s="90">
        <v>89</v>
      </c>
      <c r="G2036" s="156" t="str">
        <f t="shared" si="74"/>
        <v>K</v>
      </c>
      <c r="H2036" s="90">
        <v>350</v>
      </c>
      <c r="I2036" s="157">
        <v>67</v>
      </c>
      <c r="J2036" s="157">
        <v>1</v>
      </c>
      <c r="K2036" s="157">
        <v>1</v>
      </c>
      <c r="L2036" s="157" t="s">
        <v>543</v>
      </c>
      <c r="M2036" s="153" t="str">
        <f t="shared" si="66"/>
        <v>X</v>
      </c>
      <c r="N2036" s="153" t="s">
        <v>5753</v>
      </c>
      <c r="O2036" s="173" t="s">
        <v>5754</v>
      </c>
      <c r="P2036" s="153">
        <v>0</v>
      </c>
      <c r="Q2036" s="153"/>
      <c r="R2036" s="51"/>
      <c r="S2036" s="51"/>
      <c r="T2036" s="51"/>
    </row>
    <row r="2037" spans="1:20" ht="78.75">
      <c r="A2037" s="63"/>
      <c r="B2037" s="72"/>
      <c r="C2037" s="61" t="s">
        <v>5714</v>
      </c>
      <c r="D2037" s="72" t="s">
        <v>1722</v>
      </c>
      <c r="E2037" s="63" t="s">
        <v>265</v>
      </c>
      <c r="F2037" s="90">
        <v>79</v>
      </c>
      <c r="G2037" s="64" t="str">
        <f t="shared" si="74"/>
        <v>K</v>
      </c>
      <c r="H2037" s="90">
        <v>328</v>
      </c>
      <c r="I2037" s="91">
        <v>29</v>
      </c>
      <c r="J2037" s="91">
        <v>0</v>
      </c>
      <c r="K2037" s="91">
        <v>2</v>
      </c>
      <c r="L2037" s="91" t="s">
        <v>318</v>
      </c>
      <c r="M2037" s="63" t="str">
        <f t="shared" si="66"/>
        <v>X</v>
      </c>
      <c r="N2037" s="63" t="s">
        <v>5755</v>
      </c>
      <c r="O2037" s="87" t="s">
        <v>5756</v>
      </c>
      <c r="P2037" s="63">
        <v>0</v>
      </c>
      <c r="Q2037" s="63"/>
      <c r="R2037" s="51"/>
      <c r="S2037" s="51"/>
      <c r="T2037" s="51"/>
    </row>
    <row r="2038" spans="1:20" ht="78.75">
      <c r="A2038" s="153"/>
      <c r="B2038" s="154"/>
      <c r="C2038" s="155" t="s">
        <v>5714</v>
      </c>
      <c r="D2038" s="154" t="s">
        <v>2613</v>
      </c>
      <c r="E2038" s="153" t="s">
        <v>270</v>
      </c>
      <c r="F2038" s="90">
        <v>166</v>
      </c>
      <c r="G2038" s="156" t="str">
        <f t="shared" si="74"/>
        <v>Đ</v>
      </c>
      <c r="H2038" s="90">
        <v>682</v>
      </c>
      <c r="I2038" s="157">
        <v>29</v>
      </c>
      <c r="J2038" s="157">
        <v>1</v>
      </c>
      <c r="K2038" s="157">
        <v>2</v>
      </c>
      <c r="L2038" s="157" t="s">
        <v>266</v>
      </c>
      <c r="M2038" s="153" t="str">
        <f t="shared" si="66"/>
        <v>X</v>
      </c>
      <c r="N2038" s="153" t="s">
        <v>5757</v>
      </c>
      <c r="O2038" s="173" t="s">
        <v>5758</v>
      </c>
      <c r="P2038" s="153">
        <v>0</v>
      </c>
      <c r="Q2038" s="153"/>
      <c r="R2038" s="51"/>
      <c r="S2038" s="51"/>
      <c r="T2038" s="51"/>
    </row>
    <row r="2039" spans="1:20" ht="63">
      <c r="A2039" s="63"/>
      <c r="B2039" s="72"/>
      <c r="C2039" s="61" t="s">
        <v>5714</v>
      </c>
      <c r="D2039" s="72" t="s">
        <v>5759</v>
      </c>
      <c r="E2039" s="63" t="s">
        <v>265</v>
      </c>
      <c r="F2039" s="90">
        <v>90</v>
      </c>
      <c r="G2039" s="64" t="str">
        <f t="shared" si="74"/>
        <v>K</v>
      </c>
      <c r="H2039" s="90">
        <v>345</v>
      </c>
      <c r="I2039" s="91">
        <v>11</v>
      </c>
      <c r="J2039" s="91">
        <v>2</v>
      </c>
      <c r="K2039" s="91">
        <v>1</v>
      </c>
      <c r="L2039" s="91" t="s">
        <v>460</v>
      </c>
      <c r="M2039" s="63" t="str">
        <f t="shared" si="66"/>
        <v>X</v>
      </c>
      <c r="N2039" s="63" t="s">
        <v>5760</v>
      </c>
      <c r="O2039" s="87" t="s">
        <v>5761</v>
      </c>
      <c r="P2039" s="63">
        <v>0</v>
      </c>
      <c r="Q2039" s="63"/>
      <c r="R2039" s="51"/>
      <c r="S2039" s="51"/>
      <c r="T2039" s="51"/>
    </row>
    <row r="2040" spans="1:20" ht="63">
      <c r="A2040" s="153"/>
      <c r="B2040" s="154"/>
      <c r="C2040" s="155" t="s">
        <v>5714</v>
      </c>
      <c r="D2040" s="154" t="s">
        <v>4442</v>
      </c>
      <c r="E2040" s="153" t="s">
        <v>270</v>
      </c>
      <c r="F2040" s="90">
        <v>171</v>
      </c>
      <c r="G2040" s="156" t="str">
        <f t="shared" si="74"/>
        <v>Đ</v>
      </c>
      <c r="H2040" s="90">
        <v>646</v>
      </c>
      <c r="I2040" s="157">
        <v>8</v>
      </c>
      <c r="J2040" s="157">
        <v>4</v>
      </c>
      <c r="K2040" s="157">
        <v>4</v>
      </c>
      <c r="L2040" s="157" t="s">
        <v>543</v>
      </c>
      <c r="M2040" s="153" t="str">
        <f t="shared" si="66"/>
        <v>X</v>
      </c>
      <c r="N2040" s="153" t="s">
        <v>5762</v>
      </c>
      <c r="O2040" s="173" t="s">
        <v>5763</v>
      </c>
      <c r="P2040" s="153">
        <v>0</v>
      </c>
      <c r="Q2040" s="153"/>
      <c r="R2040" s="51"/>
      <c r="S2040" s="51"/>
      <c r="T2040" s="51"/>
    </row>
    <row r="2041" spans="1:20" ht="47.25">
      <c r="A2041" s="63"/>
      <c r="B2041" s="72"/>
      <c r="C2041" s="61" t="s">
        <v>5714</v>
      </c>
      <c r="D2041" s="72" t="s">
        <v>4444</v>
      </c>
      <c r="E2041" s="63" t="s">
        <v>270</v>
      </c>
      <c r="F2041" s="90">
        <v>197</v>
      </c>
      <c r="G2041" s="64" t="str">
        <f t="shared" si="74"/>
        <v>Đ</v>
      </c>
      <c r="H2041" s="90">
        <v>730</v>
      </c>
      <c r="I2041" s="91">
        <v>13</v>
      </c>
      <c r="J2041" s="91">
        <v>4</v>
      </c>
      <c r="K2041" s="91">
        <v>6</v>
      </c>
      <c r="L2041" s="91" t="s">
        <v>543</v>
      </c>
      <c r="M2041" s="63" t="str">
        <f t="shared" si="66"/>
        <v>X</v>
      </c>
      <c r="N2041" s="63" t="s">
        <v>5764</v>
      </c>
      <c r="O2041" s="87" t="s">
        <v>5765</v>
      </c>
      <c r="P2041" s="63">
        <v>0</v>
      </c>
      <c r="Q2041" s="63"/>
      <c r="R2041" s="51"/>
      <c r="S2041" s="51"/>
      <c r="T2041" s="51"/>
    </row>
    <row r="2042" spans="1:20" ht="47.25">
      <c r="A2042" s="153"/>
      <c r="B2042" s="154"/>
      <c r="C2042" s="155" t="s">
        <v>5714</v>
      </c>
      <c r="D2042" s="154" t="s">
        <v>5766</v>
      </c>
      <c r="E2042" s="153" t="s">
        <v>270</v>
      </c>
      <c r="F2042" s="90">
        <v>151</v>
      </c>
      <c r="G2042" s="156" t="str">
        <f t="shared" si="74"/>
        <v>Đ</v>
      </c>
      <c r="H2042" s="90">
        <v>547</v>
      </c>
      <c r="I2042" s="157">
        <v>2</v>
      </c>
      <c r="J2042" s="157">
        <v>2</v>
      </c>
      <c r="K2042" s="157">
        <v>5</v>
      </c>
      <c r="L2042" s="157" t="s">
        <v>543</v>
      </c>
      <c r="M2042" s="153" t="str">
        <f t="shared" si="66"/>
        <v>X</v>
      </c>
      <c r="N2042" s="153" t="s">
        <v>5767</v>
      </c>
      <c r="O2042" s="173" t="s">
        <v>1008</v>
      </c>
      <c r="P2042" s="153">
        <v>0</v>
      </c>
      <c r="Q2042" s="153"/>
      <c r="R2042" s="51"/>
      <c r="S2042" s="51"/>
      <c r="T2042" s="51"/>
    </row>
    <row r="2043" spans="1:20" ht="47.25">
      <c r="A2043" s="63"/>
      <c r="B2043" s="72"/>
      <c r="C2043" s="61" t="s">
        <v>5714</v>
      </c>
      <c r="D2043" s="72" t="s">
        <v>5768</v>
      </c>
      <c r="E2043" s="63" t="s">
        <v>270</v>
      </c>
      <c r="F2043" s="90">
        <v>153</v>
      </c>
      <c r="G2043" s="64" t="str">
        <f t="shared" si="74"/>
        <v>Đ</v>
      </c>
      <c r="H2043" s="90">
        <v>603</v>
      </c>
      <c r="I2043" s="91">
        <v>4</v>
      </c>
      <c r="J2043" s="91">
        <v>2</v>
      </c>
      <c r="K2043" s="91">
        <v>4</v>
      </c>
      <c r="L2043" s="91" t="s">
        <v>460</v>
      </c>
      <c r="M2043" s="63" t="str">
        <f t="shared" ref="M2043:M2297" si="78">LEFT(L2043,1)</f>
        <v>X</v>
      </c>
      <c r="N2043" s="63" t="s">
        <v>5769</v>
      </c>
      <c r="O2043" s="87" t="s">
        <v>1031</v>
      </c>
      <c r="P2043" s="63">
        <v>0</v>
      </c>
      <c r="Q2043" s="63"/>
      <c r="R2043" s="51"/>
      <c r="S2043" s="51"/>
      <c r="T2043" s="51"/>
    </row>
    <row r="2044" spans="1:20" ht="47.25">
      <c r="A2044" s="153"/>
      <c r="B2044" s="154"/>
      <c r="C2044" s="155" t="s">
        <v>5714</v>
      </c>
      <c r="D2044" s="154" t="s">
        <v>5770</v>
      </c>
      <c r="E2044" s="153" t="s">
        <v>270</v>
      </c>
      <c r="F2044" s="90">
        <v>174</v>
      </c>
      <c r="G2044" s="156" t="str">
        <f t="shared" si="74"/>
        <v>Đ</v>
      </c>
      <c r="H2044" s="90">
        <v>661</v>
      </c>
      <c r="I2044" s="157">
        <v>7</v>
      </c>
      <c r="J2044" s="157">
        <v>2</v>
      </c>
      <c r="K2044" s="157">
        <v>5</v>
      </c>
      <c r="L2044" s="157" t="s">
        <v>543</v>
      </c>
      <c r="M2044" s="153" t="str">
        <f t="shared" si="78"/>
        <v>X</v>
      </c>
      <c r="N2044" s="153" t="s">
        <v>5771</v>
      </c>
      <c r="O2044" s="173" t="s">
        <v>5772</v>
      </c>
      <c r="P2044" s="153">
        <v>0</v>
      </c>
      <c r="Q2044" s="153"/>
      <c r="R2044" s="51"/>
      <c r="S2044" s="51"/>
      <c r="T2044" s="51"/>
    </row>
    <row r="2045" spans="1:20" ht="63">
      <c r="A2045" s="63"/>
      <c r="B2045" s="72"/>
      <c r="C2045" s="61" t="s">
        <v>5714</v>
      </c>
      <c r="D2045" s="72" t="s">
        <v>5773</v>
      </c>
      <c r="E2045" s="63" t="s">
        <v>270</v>
      </c>
      <c r="F2045" s="90">
        <v>167</v>
      </c>
      <c r="G2045" s="64" t="str">
        <f t="shared" si="74"/>
        <v>Đ</v>
      </c>
      <c r="H2045" s="90">
        <v>576</v>
      </c>
      <c r="I2045" s="91">
        <v>9</v>
      </c>
      <c r="J2045" s="91">
        <v>2</v>
      </c>
      <c r="K2045" s="91">
        <v>4</v>
      </c>
      <c r="L2045" s="91" t="s">
        <v>274</v>
      </c>
      <c r="M2045" s="63" t="str">
        <f t="shared" si="78"/>
        <v>X</v>
      </c>
      <c r="N2045" s="63" t="s">
        <v>5774</v>
      </c>
      <c r="O2045" s="87" t="s">
        <v>1034</v>
      </c>
      <c r="P2045" s="63">
        <v>0</v>
      </c>
      <c r="Q2045" s="63"/>
      <c r="R2045" s="51"/>
      <c r="S2045" s="51"/>
      <c r="T2045" s="51"/>
    </row>
    <row r="2046" spans="1:20" ht="63">
      <c r="A2046" s="153"/>
      <c r="B2046" s="154"/>
      <c r="C2046" s="155" t="s">
        <v>5714</v>
      </c>
      <c r="D2046" s="154" t="s">
        <v>5775</v>
      </c>
      <c r="E2046" s="153" t="s">
        <v>270</v>
      </c>
      <c r="F2046" s="90">
        <v>206</v>
      </c>
      <c r="G2046" s="156" t="str">
        <f t="shared" si="74"/>
        <v>Đ</v>
      </c>
      <c r="H2046" s="90">
        <v>756</v>
      </c>
      <c r="I2046" s="157">
        <v>14</v>
      </c>
      <c r="J2046" s="157">
        <v>3</v>
      </c>
      <c r="K2046" s="157">
        <v>5</v>
      </c>
      <c r="L2046" s="157" t="s">
        <v>274</v>
      </c>
      <c r="M2046" s="153" t="str">
        <f t="shared" si="78"/>
        <v>X</v>
      </c>
      <c r="N2046" s="153" t="s">
        <v>5776</v>
      </c>
      <c r="O2046" s="173" t="s">
        <v>5777</v>
      </c>
      <c r="P2046" s="153">
        <v>0</v>
      </c>
      <c r="Q2046" s="153"/>
      <c r="R2046" s="51"/>
      <c r="S2046" s="51"/>
      <c r="T2046" s="51"/>
    </row>
    <row r="2047" spans="1:20" ht="78.75">
      <c r="A2047" s="63"/>
      <c r="B2047" s="72"/>
      <c r="C2047" s="61" t="s">
        <v>5714</v>
      </c>
      <c r="D2047" s="72" t="s">
        <v>5778</v>
      </c>
      <c r="E2047" s="63" t="s">
        <v>270</v>
      </c>
      <c r="F2047" s="90">
        <v>183</v>
      </c>
      <c r="G2047" s="64" t="str">
        <f t="shared" si="74"/>
        <v>Đ</v>
      </c>
      <c r="H2047" s="90">
        <v>664</v>
      </c>
      <c r="I2047" s="91">
        <v>10</v>
      </c>
      <c r="J2047" s="91">
        <v>3</v>
      </c>
      <c r="K2047" s="91">
        <v>4</v>
      </c>
      <c r="L2047" s="91" t="s">
        <v>767</v>
      </c>
      <c r="M2047" s="63" t="str">
        <f t="shared" si="78"/>
        <v>X</v>
      </c>
      <c r="N2047" s="63" t="s">
        <v>5779</v>
      </c>
      <c r="O2047" s="87" t="s">
        <v>1008</v>
      </c>
      <c r="P2047" s="63">
        <v>0</v>
      </c>
      <c r="Q2047" s="63"/>
      <c r="R2047" s="51"/>
      <c r="S2047" s="51"/>
      <c r="T2047" s="51"/>
    </row>
    <row r="2048" spans="1:20" ht="63">
      <c r="A2048" s="153"/>
      <c r="B2048" s="154"/>
      <c r="C2048" s="155" t="s">
        <v>5714</v>
      </c>
      <c r="D2048" s="154" t="s">
        <v>5780</v>
      </c>
      <c r="E2048" s="153" t="s">
        <v>270</v>
      </c>
      <c r="F2048" s="90">
        <v>142</v>
      </c>
      <c r="G2048" s="156" t="str">
        <f t="shared" si="74"/>
        <v>K</v>
      </c>
      <c r="H2048" s="90">
        <v>482</v>
      </c>
      <c r="I2048" s="157">
        <v>5</v>
      </c>
      <c r="J2048" s="157">
        <v>4</v>
      </c>
      <c r="K2048" s="157">
        <v>1</v>
      </c>
      <c r="L2048" s="157" t="s">
        <v>274</v>
      </c>
      <c r="M2048" s="153" t="str">
        <f t="shared" si="78"/>
        <v>X</v>
      </c>
      <c r="N2048" s="153" t="s">
        <v>5781</v>
      </c>
      <c r="O2048" s="173" t="s">
        <v>1100</v>
      </c>
      <c r="P2048" s="153">
        <v>0</v>
      </c>
      <c r="Q2048" s="153"/>
      <c r="R2048" s="51"/>
      <c r="S2048" s="51"/>
      <c r="T2048" s="51"/>
    </row>
    <row r="2049" spans="1:20" ht="63">
      <c r="A2049" s="63"/>
      <c r="B2049" s="72"/>
      <c r="C2049" s="61" t="s">
        <v>5714</v>
      </c>
      <c r="D2049" s="72" t="s">
        <v>5782</v>
      </c>
      <c r="E2049" s="63" t="s">
        <v>270</v>
      </c>
      <c r="F2049" s="90">
        <v>169</v>
      </c>
      <c r="G2049" s="64" t="str">
        <f t="shared" si="74"/>
        <v>Đ</v>
      </c>
      <c r="H2049" s="90">
        <v>675</v>
      </c>
      <c r="I2049" s="91">
        <v>4</v>
      </c>
      <c r="J2049" s="91">
        <v>5</v>
      </c>
      <c r="K2049" s="91">
        <v>4</v>
      </c>
      <c r="L2049" s="91" t="s">
        <v>460</v>
      </c>
      <c r="M2049" s="63" t="str">
        <f t="shared" si="78"/>
        <v>X</v>
      </c>
      <c r="N2049" s="63" t="s">
        <v>5783</v>
      </c>
      <c r="O2049" s="87" t="s">
        <v>1008</v>
      </c>
      <c r="P2049" s="63">
        <v>0</v>
      </c>
      <c r="Q2049" s="63"/>
      <c r="R2049" s="51"/>
      <c r="S2049" s="51"/>
      <c r="T2049" s="51"/>
    </row>
    <row r="2050" spans="1:20" ht="63">
      <c r="A2050" s="153"/>
      <c r="B2050" s="154"/>
      <c r="C2050" s="155" t="s">
        <v>5714</v>
      </c>
      <c r="D2050" s="154" t="s">
        <v>2730</v>
      </c>
      <c r="E2050" s="153" t="s">
        <v>265</v>
      </c>
      <c r="F2050" s="90">
        <v>88</v>
      </c>
      <c r="G2050" s="156" t="str">
        <f t="shared" si="74"/>
        <v>K</v>
      </c>
      <c r="H2050" s="90">
        <v>365</v>
      </c>
      <c r="I2050" s="157">
        <v>3</v>
      </c>
      <c r="J2050" s="157">
        <v>2</v>
      </c>
      <c r="K2050" s="157">
        <v>1</v>
      </c>
      <c r="L2050" s="157" t="s">
        <v>543</v>
      </c>
      <c r="M2050" s="153" t="str">
        <f t="shared" si="78"/>
        <v>X</v>
      </c>
      <c r="N2050" s="153" t="s">
        <v>5784</v>
      </c>
      <c r="O2050" s="173" t="s">
        <v>5785</v>
      </c>
      <c r="P2050" s="153">
        <v>0</v>
      </c>
      <c r="Q2050" s="153"/>
      <c r="R2050" s="51"/>
      <c r="S2050" s="51"/>
      <c r="T2050" s="51"/>
    </row>
    <row r="2051" spans="1:20" ht="63">
      <c r="A2051" s="63"/>
      <c r="B2051" s="72"/>
      <c r="C2051" s="61" t="s">
        <v>5714</v>
      </c>
      <c r="D2051" s="72" t="s">
        <v>5786</v>
      </c>
      <c r="E2051" s="63" t="s">
        <v>270</v>
      </c>
      <c r="F2051" s="90">
        <v>163</v>
      </c>
      <c r="G2051" s="64" t="str">
        <f t="shared" si="74"/>
        <v>Đ</v>
      </c>
      <c r="H2051" s="90">
        <v>600</v>
      </c>
      <c r="I2051" s="91">
        <v>9</v>
      </c>
      <c r="J2051" s="91">
        <v>2</v>
      </c>
      <c r="K2051" s="91">
        <v>4</v>
      </c>
      <c r="L2051" s="91" t="s">
        <v>460</v>
      </c>
      <c r="M2051" s="63" t="str">
        <f t="shared" si="78"/>
        <v>X</v>
      </c>
      <c r="N2051" s="63" t="s">
        <v>5787</v>
      </c>
      <c r="O2051" s="87" t="s">
        <v>5785</v>
      </c>
      <c r="P2051" s="63">
        <v>0</v>
      </c>
      <c r="Q2051" s="63"/>
      <c r="R2051" s="51"/>
      <c r="S2051" s="51"/>
      <c r="T2051" s="51"/>
    </row>
    <row r="2052" spans="1:20" ht="78.75">
      <c r="A2052" s="153"/>
      <c r="B2052" s="154"/>
      <c r="C2052" s="155" t="s">
        <v>5714</v>
      </c>
      <c r="D2052" s="154" t="s">
        <v>3493</v>
      </c>
      <c r="E2052" s="153" t="s">
        <v>265</v>
      </c>
      <c r="F2052" s="90">
        <v>97</v>
      </c>
      <c r="G2052" s="156" t="str">
        <f t="shared" si="74"/>
        <v>K</v>
      </c>
      <c r="H2052" s="90">
        <v>374</v>
      </c>
      <c r="I2052" s="157">
        <v>2</v>
      </c>
      <c r="J2052" s="157">
        <v>1</v>
      </c>
      <c r="K2052" s="157">
        <v>2</v>
      </c>
      <c r="L2052" s="157" t="s">
        <v>543</v>
      </c>
      <c r="M2052" s="153" t="str">
        <f t="shared" si="78"/>
        <v>X</v>
      </c>
      <c r="N2052" s="153" t="s">
        <v>5788</v>
      </c>
      <c r="O2052" s="173" t="s">
        <v>5772</v>
      </c>
      <c r="P2052" s="153">
        <v>0</v>
      </c>
      <c r="Q2052" s="153"/>
      <c r="R2052" s="51"/>
      <c r="S2052" s="51"/>
      <c r="T2052" s="51"/>
    </row>
    <row r="2053" spans="1:20" ht="47.25">
      <c r="A2053" s="63"/>
      <c r="B2053" s="72"/>
      <c r="C2053" s="61" t="s">
        <v>5714</v>
      </c>
      <c r="D2053" s="72" t="s">
        <v>4264</v>
      </c>
      <c r="E2053" s="63" t="s">
        <v>270</v>
      </c>
      <c r="F2053" s="90">
        <v>187</v>
      </c>
      <c r="G2053" s="64" t="str">
        <f t="shared" si="74"/>
        <v>Đ</v>
      </c>
      <c r="H2053" s="90">
        <v>681</v>
      </c>
      <c r="I2053" s="91">
        <v>5</v>
      </c>
      <c r="J2053" s="91">
        <v>2</v>
      </c>
      <c r="K2053" s="91">
        <v>5</v>
      </c>
      <c r="L2053" s="91" t="s">
        <v>543</v>
      </c>
      <c r="M2053" s="63" t="str">
        <f t="shared" si="78"/>
        <v>X</v>
      </c>
      <c r="N2053" s="63" t="s">
        <v>5789</v>
      </c>
      <c r="O2053" s="87" t="s">
        <v>1100</v>
      </c>
      <c r="P2053" s="63">
        <v>0</v>
      </c>
      <c r="Q2053" s="63"/>
      <c r="R2053" s="51"/>
      <c r="S2053" s="51"/>
      <c r="T2053" s="51"/>
    </row>
    <row r="2054" spans="1:20" ht="63">
      <c r="A2054" s="153"/>
      <c r="B2054" s="154"/>
      <c r="C2054" s="155" t="s">
        <v>5714</v>
      </c>
      <c r="D2054" s="154" t="s">
        <v>4159</v>
      </c>
      <c r="E2054" s="153" t="s">
        <v>270</v>
      </c>
      <c r="F2054" s="90">
        <v>134</v>
      </c>
      <c r="G2054" s="156" t="str">
        <f t="shared" si="74"/>
        <v>K</v>
      </c>
      <c r="H2054" s="90">
        <v>461</v>
      </c>
      <c r="I2054" s="157">
        <v>2</v>
      </c>
      <c r="J2054" s="157">
        <v>2</v>
      </c>
      <c r="K2054" s="157">
        <v>7</v>
      </c>
      <c r="L2054" s="157" t="s">
        <v>301</v>
      </c>
      <c r="M2054" s="153" t="str">
        <f t="shared" si="78"/>
        <v>X</v>
      </c>
      <c r="N2054" s="153" t="s">
        <v>5790</v>
      </c>
      <c r="O2054" s="173" t="s">
        <v>1008</v>
      </c>
      <c r="P2054" s="153">
        <v>0</v>
      </c>
      <c r="Q2054" s="153"/>
      <c r="R2054" s="51"/>
      <c r="S2054" s="51"/>
      <c r="T2054" s="51"/>
    </row>
    <row r="2055" spans="1:20">
      <c r="A2055" s="59">
        <f t="shared" ref="A2055:A2064" si="79">IF(LEN(B2055)=0,"",SUBTOTAL(3,$B$3:B2055))</f>
        <v>67</v>
      </c>
      <c r="B2055" s="60" t="s">
        <v>5791</v>
      </c>
      <c r="C2055" s="61" t="s">
        <v>5791</v>
      </c>
      <c r="D2055" s="72" t="s">
        <v>5792</v>
      </c>
      <c r="E2055" s="63" t="s">
        <v>270</v>
      </c>
      <c r="F2055" s="73">
        <v>245</v>
      </c>
      <c r="G2055" s="64" t="str">
        <f t="shared" si="74"/>
        <v>Đ</v>
      </c>
      <c r="H2055" s="73">
        <v>974</v>
      </c>
      <c r="I2055" s="63">
        <v>140</v>
      </c>
      <c r="J2055" s="63">
        <v>6</v>
      </c>
      <c r="K2055" s="63">
        <v>10</v>
      </c>
      <c r="L2055" s="63" t="s">
        <v>318</v>
      </c>
      <c r="M2055" s="63" t="str">
        <f t="shared" si="78"/>
        <v>X</v>
      </c>
      <c r="N2055" s="63" t="s">
        <v>5793</v>
      </c>
      <c r="O2055" s="63" t="s">
        <v>5794</v>
      </c>
      <c r="P2055" s="63">
        <v>0</v>
      </c>
      <c r="Q2055" s="63"/>
      <c r="R2055" s="51"/>
      <c r="S2055" s="51"/>
      <c r="T2055" s="51"/>
    </row>
    <row r="2056" spans="1:20">
      <c r="A2056" s="153" t="str">
        <f t="shared" si="79"/>
        <v/>
      </c>
      <c r="B2056" s="154"/>
      <c r="C2056" s="155" t="s">
        <v>5791</v>
      </c>
      <c r="D2056" s="154" t="s">
        <v>5795</v>
      </c>
      <c r="E2056" s="153" t="s">
        <v>270</v>
      </c>
      <c r="F2056" s="160">
        <v>200</v>
      </c>
      <c r="G2056" s="156" t="str">
        <f t="shared" si="74"/>
        <v>Đ</v>
      </c>
      <c r="H2056" s="160">
        <v>875</v>
      </c>
      <c r="I2056" s="153">
        <v>189</v>
      </c>
      <c r="J2056" s="153">
        <v>9</v>
      </c>
      <c r="K2056" s="153">
        <v>11</v>
      </c>
      <c r="L2056" s="153" t="s">
        <v>274</v>
      </c>
      <c r="M2056" s="153" t="str">
        <f t="shared" si="78"/>
        <v>X</v>
      </c>
      <c r="N2056" s="153" t="s">
        <v>5796</v>
      </c>
      <c r="O2056" s="153" t="s">
        <v>1392</v>
      </c>
      <c r="P2056" s="153">
        <v>0</v>
      </c>
      <c r="Q2056" s="153"/>
      <c r="R2056" s="51"/>
      <c r="S2056" s="51"/>
      <c r="T2056" s="51"/>
    </row>
    <row r="2057" spans="1:20">
      <c r="A2057" s="63" t="str">
        <f t="shared" si="79"/>
        <v/>
      </c>
      <c r="B2057" s="72"/>
      <c r="C2057" s="61" t="s">
        <v>5791</v>
      </c>
      <c r="D2057" s="72" t="s">
        <v>5797</v>
      </c>
      <c r="E2057" s="63" t="s">
        <v>270</v>
      </c>
      <c r="F2057" s="73">
        <v>187</v>
      </c>
      <c r="G2057" s="64" t="str">
        <f t="shared" si="74"/>
        <v>Đ</v>
      </c>
      <c r="H2057" s="73">
        <v>830</v>
      </c>
      <c r="I2057" s="63">
        <v>176</v>
      </c>
      <c r="J2057" s="63">
        <v>7</v>
      </c>
      <c r="K2057" s="63">
        <v>9</v>
      </c>
      <c r="L2057" s="63" t="s">
        <v>274</v>
      </c>
      <c r="M2057" s="63" t="str">
        <f t="shared" si="78"/>
        <v>X</v>
      </c>
      <c r="N2057" s="63" t="s">
        <v>5798</v>
      </c>
      <c r="O2057" s="63" t="s">
        <v>1392</v>
      </c>
      <c r="P2057" s="63">
        <v>0</v>
      </c>
      <c r="Q2057" s="63"/>
      <c r="R2057" s="51"/>
      <c r="S2057" s="51"/>
      <c r="T2057" s="51"/>
    </row>
    <row r="2058" spans="1:20">
      <c r="A2058" s="153" t="str">
        <f t="shared" si="79"/>
        <v/>
      </c>
      <c r="B2058" s="154"/>
      <c r="C2058" s="155" t="s">
        <v>5791</v>
      </c>
      <c r="D2058" s="154" t="s">
        <v>5799</v>
      </c>
      <c r="E2058" s="153" t="s">
        <v>270</v>
      </c>
      <c r="F2058" s="160">
        <v>127</v>
      </c>
      <c r="G2058" s="156" t="str">
        <f t="shared" si="74"/>
        <v>K</v>
      </c>
      <c r="H2058" s="160">
        <v>633</v>
      </c>
      <c r="I2058" s="153">
        <v>95</v>
      </c>
      <c r="J2058" s="153">
        <v>3</v>
      </c>
      <c r="K2058" s="153">
        <v>9</v>
      </c>
      <c r="L2058" s="153" t="s">
        <v>301</v>
      </c>
      <c r="M2058" s="153" t="str">
        <f t="shared" si="78"/>
        <v>X</v>
      </c>
      <c r="N2058" s="153" t="s">
        <v>5800</v>
      </c>
      <c r="O2058" s="153" t="s">
        <v>716</v>
      </c>
      <c r="P2058" s="153">
        <v>0</v>
      </c>
      <c r="Q2058" s="153"/>
      <c r="R2058" s="51"/>
      <c r="S2058" s="51"/>
      <c r="T2058" s="51"/>
    </row>
    <row r="2059" spans="1:20">
      <c r="A2059" s="63" t="str">
        <f t="shared" si="79"/>
        <v/>
      </c>
      <c r="B2059" s="72"/>
      <c r="C2059" s="61" t="s">
        <v>5791</v>
      </c>
      <c r="D2059" s="72" t="s">
        <v>5801</v>
      </c>
      <c r="E2059" s="63" t="s">
        <v>270</v>
      </c>
      <c r="F2059" s="73">
        <v>230</v>
      </c>
      <c r="G2059" s="64" t="str">
        <f t="shared" si="74"/>
        <v>Đ</v>
      </c>
      <c r="H2059" s="73">
        <v>987</v>
      </c>
      <c r="I2059" s="63">
        <v>155</v>
      </c>
      <c r="J2059" s="63">
        <v>3</v>
      </c>
      <c r="K2059" s="63">
        <v>4</v>
      </c>
      <c r="L2059" s="63" t="s">
        <v>543</v>
      </c>
      <c r="M2059" s="63" t="str">
        <f t="shared" si="78"/>
        <v>X</v>
      </c>
      <c r="N2059" s="63" t="s">
        <v>5802</v>
      </c>
      <c r="O2059" s="63" t="s">
        <v>1011</v>
      </c>
      <c r="P2059" s="63">
        <v>0</v>
      </c>
      <c r="Q2059" s="63"/>
      <c r="R2059" s="51"/>
      <c r="S2059" s="51"/>
      <c r="T2059" s="51"/>
    </row>
    <row r="2060" spans="1:20">
      <c r="A2060" s="153" t="str">
        <f t="shared" si="79"/>
        <v/>
      </c>
      <c r="B2060" s="154"/>
      <c r="C2060" s="155" t="s">
        <v>5791</v>
      </c>
      <c r="D2060" s="154" t="s">
        <v>5803</v>
      </c>
      <c r="E2060" s="153" t="s">
        <v>270</v>
      </c>
      <c r="F2060" s="160">
        <v>131</v>
      </c>
      <c r="G2060" s="156" t="str">
        <f t="shared" si="74"/>
        <v>K</v>
      </c>
      <c r="H2060" s="160">
        <v>574</v>
      </c>
      <c r="I2060" s="153">
        <v>78</v>
      </c>
      <c r="J2060" s="153">
        <v>5</v>
      </c>
      <c r="K2060" s="153">
        <v>12</v>
      </c>
      <c r="L2060" s="153" t="s">
        <v>274</v>
      </c>
      <c r="M2060" s="153" t="str">
        <f t="shared" si="78"/>
        <v>X</v>
      </c>
      <c r="N2060" s="153" t="s">
        <v>5804</v>
      </c>
      <c r="O2060" s="153" t="s">
        <v>1017</v>
      </c>
      <c r="P2060" s="153">
        <v>0</v>
      </c>
      <c r="Q2060" s="153"/>
      <c r="R2060" s="51"/>
      <c r="S2060" s="51"/>
      <c r="T2060" s="51"/>
    </row>
    <row r="2061" spans="1:20">
      <c r="A2061" s="63" t="str">
        <f t="shared" si="79"/>
        <v/>
      </c>
      <c r="B2061" s="72"/>
      <c r="C2061" s="61" t="s">
        <v>5791</v>
      </c>
      <c r="D2061" s="72" t="s">
        <v>5805</v>
      </c>
      <c r="E2061" s="63" t="s">
        <v>270</v>
      </c>
      <c r="F2061" s="73">
        <v>212</v>
      </c>
      <c r="G2061" s="64" t="str">
        <f t="shared" si="74"/>
        <v>Đ</v>
      </c>
      <c r="H2061" s="73">
        <v>857</v>
      </c>
      <c r="I2061" s="63">
        <v>45</v>
      </c>
      <c r="J2061" s="63">
        <v>3</v>
      </c>
      <c r="K2061" s="63">
        <v>13</v>
      </c>
      <c r="L2061" s="63" t="s">
        <v>318</v>
      </c>
      <c r="M2061" s="63" t="str">
        <f t="shared" si="78"/>
        <v>X</v>
      </c>
      <c r="N2061" s="63" t="s">
        <v>5806</v>
      </c>
      <c r="O2061" s="63" t="s">
        <v>1131</v>
      </c>
      <c r="P2061" s="63">
        <v>0</v>
      </c>
      <c r="Q2061" s="63"/>
      <c r="R2061" s="51"/>
      <c r="S2061" s="51"/>
      <c r="T2061" s="51"/>
    </row>
    <row r="2062" spans="1:20">
      <c r="A2062" s="153" t="str">
        <f t="shared" si="79"/>
        <v/>
      </c>
      <c r="B2062" s="154"/>
      <c r="C2062" s="155" t="s">
        <v>5791</v>
      </c>
      <c r="D2062" s="154" t="s">
        <v>5807</v>
      </c>
      <c r="E2062" s="153" t="s">
        <v>270</v>
      </c>
      <c r="F2062" s="160">
        <v>229</v>
      </c>
      <c r="G2062" s="156" t="str">
        <f t="shared" si="74"/>
        <v>Đ</v>
      </c>
      <c r="H2062" s="160">
        <v>857</v>
      </c>
      <c r="I2062" s="153">
        <v>145</v>
      </c>
      <c r="J2062" s="153">
        <v>4</v>
      </c>
      <c r="K2062" s="153">
        <v>5</v>
      </c>
      <c r="L2062" s="153" t="s">
        <v>766</v>
      </c>
      <c r="M2062" s="153" t="str">
        <f t="shared" si="78"/>
        <v>X</v>
      </c>
      <c r="N2062" s="153" t="s">
        <v>5808</v>
      </c>
      <c r="O2062" s="153" t="s">
        <v>1392</v>
      </c>
      <c r="P2062" s="153">
        <v>0</v>
      </c>
      <c r="Q2062" s="153"/>
      <c r="R2062" s="51"/>
      <c r="S2062" s="51"/>
      <c r="T2062" s="51"/>
    </row>
    <row r="2063" spans="1:20">
      <c r="A2063" s="63" t="str">
        <f t="shared" si="79"/>
        <v/>
      </c>
      <c r="B2063" s="72"/>
      <c r="C2063" s="61" t="s">
        <v>5791</v>
      </c>
      <c r="D2063" s="72" t="s">
        <v>5809</v>
      </c>
      <c r="E2063" s="63" t="s">
        <v>270</v>
      </c>
      <c r="F2063" s="73">
        <v>206</v>
      </c>
      <c r="G2063" s="64" t="str">
        <f t="shared" si="74"/>
        <v>Đ</v>
      </c>
      <c r="H2063" s="73">
        <v>770</v>
      </c>
      <c r="I2063" s="63">
        <v>142</v>
      </c>
      <c r="J2063" s="63">
        <v>2</v>
      </c>
      <c r="K2063" s="63">
        <v>6</v>
      </c>
      <c r="L2063" s="63" t="s">
        <v>543</v>
      </c>
      <c r="M2063" s="63" t="str">
        <f t="shared" si="78"/>
        <v>X</v>
      </c>
      <c r="N2063" s="63" t="s">
        <v>5810</v>
      </c>
      <c r="O2063" s="63" t="s">
        <v>1415</v>
      </c>
      <c r="P2063" s="63">
        <v>0</v>
      </c>
      <c r="Q2063" s="63"/>
      <c r="R2063" s="51"/>
      <c r="S2063" s="51"/>
      <c r="T2063" s="51"/>
    </row>
    <row r="2064" spans="1:20">
      <c r="A2064" s="153" t="str">
        <f t="shared" si="79"/>
        <v/>
      </c>
      <c r="B2064" s="154"/>
      <c r="C2064" s="155" t="s">
        <v>5791</v>
      </c>
      <c r="D2064" s="154" t="s">
        <v>5811</v>
      </c>
      <c r="E2064" s="153" t="s">
        <v>270</v>
      </c>
      <c r="F2064" s="160">
        <v>268</v>
      </c>
      <c r="G2064" s="156" t="str">
        <f t="shared" si="74"/>
        <v>Đ</v>
      </c>
      <c r="H2064" s="160">
        <v>993</v>
      </c>
      <c r="I2064" s="153">
        <v>55</v>
      </c>
      <c r="J2064" s="153">
        <v>3</v>
      </c>
      <c r="K2064" s="153">
        <v>6</v>
      </c>
      <c r="L2064" s="153" t="s">
        <v>274</v>
      </c>
      <c r="M2064" s="153" t="str">
        <f t="shared" si="78"/>
        <v>X</v>
      </c>
      <c r="N2064" s="153" t="s">
        <v>5812</v>
      </c>
      <c r="O2064" s="153" t="s">
        <v>1108</v>
      </c>
      <c r="P2064" s="153">
        <v>0</v>
      </c>
      <c r="Q2064" s="153"/>
      <c r="R2064" s="51"/>
      <c r="S2064" s="51"/>
      <c r="T2064" s="51"/>
    </row>
    <row r="2065" spans="1:20">
      <c r="A2065" s="63"/>
      <c r="B2065" s="72"/>
      <c r="C2065" s="61" t="s">
        <v>5791</v>
      </c>
      <c r="D2065" s="72" t="s">
        <v>5813</v>
      </c>
      <c r="E2065" s="63" t="s">
        <v>270</v>
      </c>
      <c r="F2065" s="73">
        <v>158</v>
      </c>
      <c r="G2065" s="64" t="str">
        <f t="shared" si="74"/>
        <v>Đ</v>
      </c>
      <c r="H2065" s="73">
        <v>673</v>
      </c>
      <c r="I2065" s="63">
        <v>36</v>
      </c>
      <c r="J2065" s="63">
        <v>2</v>
      </c>
      <c r="K2065" s="63">
        <v>17</v>
      </c>
      <c r="L2065" s="63" t="s">
        <v>301</v>
      </c>
      <c r="M2065" s="63" t="str">
        <f t="shared" si="78"/>
        <v>X</v>
      </c>
      <c r="N2065" s="63" t="s">
        <v>5806</v>
      </c>
      <c r="O2065" s="63" t="s">
        <v>1108</v>
      </c>
      <c r="P2065" s="63">
        <v>0</v>
      </c>
      <c r="Q2065" s="63"/>
      <c r="R2065" s="51"/>
      <c r="S2065" s="51"/>
      <c r="T2065" s="51"/>
    </row>
    <row r="2066" spans="1:20">
      <c r="A2066" s="153"/>
      <c r="B2066" s="154"/>
      <c r="C2066" s="155" t="s">
        <v>5791</v>
      </c>
      <c r="D2066" s="154" t="s">
        <v>5814</v>
      </c>
      <c r="E2066" s="153" t="s">
        <v>270</v>
      </c>
      <c r="F2066" s="160">
        <v>259</v>
      </c>
      <c r="G2066" s="156" t="str">
        <f t="shared" si="74"/>
        <v>Đ</v>
      </c>
      <c r="H2066" s="160">
        <v>910</v>
      </c>
      <c r="I2066" s="153">
        <v>53</v>
      </c>
      <c r="J2066" s="153">
        <v>6</v>
      </c>
      <c r="K2066" s="153">
        <v>1</v>
      </c>
      <c r="L2066" s="153" t="s">
        <v>460</v>
      </c>
      <c r="M2066" s="153" t="str">
        <f t="shared" si="78"/>
        <v>X</v>
      </c>
      <c r="N2066" s="153" t="s">
        <v>5812</v>
      </c>
      <c r="O2066" s="153" t="s">
        <v>1436</v>
      </c>
      <c r="P2066" s="153">
        <v>0</v>
      </c>
      <c r="Q2066" s="153"/>
      <c r="R2066" s="51"/>
      <c r="S2066" s="51"/>
      <c r="T2066" s="51"/>
    </row>
    <row r="2067" spans="1:20">
      <c r="A2067" s="63"/>
      <c r="B2067" s="72"/>
      <c r="C2067" s="61" t="s">
        <v>5791</v>
      </c>
      <c r="D2067" s="72" t="s">
        <v>5815</v>
      </c>
      <c r="E2067" s="63" t="s">
        <v>270</v>
      </c>
      <c r="F2067" s="73">
        <v>202</v>
      </c>
      <c r="G2067" s="64" t="str">
        <f t="shared" si="74"/>
        <v>Đ</v>
      </c>
      <c r="H2067" s="73">
        <v>857</v>
      </c>
      <c r="I2067" s="63">
        <v>155</v>
      </c>
      <c r="J2067" s="63">
        <v>4</v>
      </c>
      <c r="K2067" s="63">
        <v>8</v>
      </c>
      <c r="L2067" s="63" t="s">
        <v>266</v>
      </c>
      <c r="M2067" s="63" t="str">
        <f t="shared" si="78"/>
        <v>X</v>
      </c>
      <c r="N2067" s="63" t="s">
        <v>5816</v>
      </c>
      <c r="O2067" s="63" t="s">
        <v>5817</v>
      </c>
      <c r="P2067" s="63">
        <v>0</v>
      </c>
      <c r="Q2067" s="63"/>
      <c r="R2067" s="51"/>
      <c r="S2067" s="51"/>
      <c r="T2067" s="51"/>
    </row>
    <row r="2068" spans="1:20">
      <c r="A2068" s="153"/>
      <c r="B2068" s="154"/>
      <c r="C2068" s="155" t="s">
        <v>5791</v>
      </c>
      <c r="D2068" s="154" t="s">
        <v>5818</v>
      </c>
      <c r="E2068" s="153" t="s">
        <v>270</v>
      </c>
      <c r="F2068" s="160">
        <v>205</v>
      </c>
      <c r="G2068" s="156" t="str">
        <f t="shared" si="74"/>
        <v>Đ</v>
      </c>
      <c r="H2068" s="160">
        <v>830</v>
      </c>
      <c r="I2068" s="153">
        <v>172</v>
      </c>
      <c r="J2068" s="153">
        <v>10</v>
      </c>
      <c r="K2068" s="153">
        <v>23</v>
      </c>
      <c r="L2068" s="153" t="s">
        <v>301</v>
      </c>
      <c r="M2068" s="153" t="str">
        <f t="shared" si="78"/>
        <v>X</v>
      </c>
      <c r="N2068" s="153" t="s">
        <v>5819</v>
      </c>
      <c r="O2068" s="153" t="s">
        <v>5817</v>
      </c>
      <c r="P2068" s="153">
        <v>0</v>
      </c>
      <c r="Q2068" s="153"/>
      <c r="R2068" s="51"/>
      <c r="S2068" s="51"/>
      <c r="T2068" s="51"/>
    </row>
    <row r="2069" spans="1:20">
      <c r="A2069" s="63"/>
      <c r="B2069" s="72"/>
      <c r="C2069" s="61" t="s">
        <v>5791</v>
      </c>
      <c r="D2069" s="72" t="s">
        <v>4706</v>
      </c>
      <c r="E2069" s="63" t="s">
        <v>270</v>
      </c>
      <c r="F2069" s="73">
        <v>170</v>
      </c>
      <c r="G2069" s="64" t="str">
        <f t="shared" si="74"/>
        <v>Đ</v>
      </c>
      <c r="H2069" s="73">
        <v>778</v>
      </c>
      <c r="I2069" s="63">
        <v>123</v>
      </c>
      <c r="J2069" s="63">
        <v>2</v>
      </c>
      <c r="K2069" s="63">
        <v>1</v>
      </c>
      <c r="L2069" s="63" t="s">
        <v>460</v>
      </c>
      <c r="M2069" s="63" t="str">
        <f t="shared" si="78"/>
        <v>X</v>
      </c>
      <c r="N2069" s="63" t="s">
        <v>5802</v>
      </c>
      <c r="O2069" s="63" t="s">
        <v>1584</v>
      </c>
      <c r="P2069" s="63">
        <v>0</v>
      </c>
      <c r="Q2069" s="63"/>
      <c r="R2069" s="51"/>
      <c r="S2069" s="51"/>
      <c r="T2069" s="51"/>
    </row>
    <row r="2070" spans="1:20">
      <c r="A2070" s="153"/>
      <c r="B2070" s="154"/>
      <c r="C2070" s="155" t="s">
        <v>5791</v>
      </c>
      <c r="D2070" s="154" t="s">
        <v>5820</v>
      </c>
      <c r="E2070" s="153" t="s">
        <v>270</v>
      </c>
      <c r="F2070" s="160">
        <v>168</v>
      </c>
      <c r="G2070" s="156" t="str">
        <f t="shared" si="74"/>
        <v>Đ</v>
      </c>
      <c r="H2070" s="160">
        <v>655</v>
      </c>
      <c r="I2070" s="153">
        <v>131</v>
      </c>
      <c r="J2070" s="153">
        <v>5</v>
      </c>
      <c r="K2070" s="153">
        <v>8</v>
      </c>
      <c r="L2070" s="153" t="s">
        <v>279</v>
      </c>
      <c r="M2070" s="153" t="str">
        <f t="shared" si="78"/>
        <v>X</v>
      </c>
      <c r="N2070" s="153" t="s">
        <v>5821</v>
      </c>
      <c r="O2070" s="153" t="s">
        <v>985</v>
      </c>
      <c r="P2070" s="153">
        <v>0</v>
      </c>
      <c r="Q2070" s="153"/>
      <c r="R2070" s="51"/>
      <c r="S2070" s="51"/>
      <c r="T2070" s="51"/>
    </row>
    <row r="2071" spans="1:20">
      <c r="A2071" s="63"/>
      <c r="B2071" s="72"/>
      <c r="C2071" s="61" t="s">
        <v>5791</v>
      </c>
      <c r="D2071" s="72" t="s">
        <v>5822</v>
      </c>
      <c r="E2071" s="63" t="s">
        <v>265</v>
      </c>
      <c r="F2071" s="73">
        <v>128</v>
      </c>
      <c r="G2071" s="64" t="str">
        <f t="shared" si="74"/>
        <v>K</v>
      </c>
      <c r="H2071" s="73">
        <v>411</v>
      </c>
      <c r="I2071" s="63">
        <v>67</v>
      </c>
      <c r="J2071" s="63">
        <v>5</v>
      </c>
      <c r="K2071" s="63">
        <v>3</v>
      </c>
      <c r="L2071" s="63" t="s">
        <v>274</v>
      </c>
      <c r="M2071" s="63" t="str">
        <f t="shared" si="78"/>
        <v>X</v>
      </c>
      <c r="N2071" s="63" t="s">
        <v>5823</v>
      </c>
      <c r="O2071" s="63" t="s">
        <v>980</v>
      </c>
      <c r="P2071" s="63">
        <v>0</v>
      </c>
      <c r="Q2071" s="63"/>
      <c r="R2071" s="51"/>
      <c r="S2071" s="51"/>
      <c r="T2071" s="51"/>
    </row>
    <row r="2072" spans="1:20">
      <c r="A2072" s="153"/>
      <c r="B2072" s="154"/>
      <c r="C2072" s="155" t="s">
        <v>5791</v>
      </c>
      <c r="D2072" s="154" t="s">
        <v>5824</v>
      </c>
      <c r="E2072" s="153" t="s">
        <v>270</v>
      </c>
      <c r="F2072" s="160">
        <v>160</v>
      </c>
      <c r="G2072" s="156" t="str">
        <f t="shared" si="74"/>
        <v>Đ</v>
      </c>
      <c r="H2072" s="160">
        <v>583</v>
      </c>
      <c r="I2072" s="153">
        <v>28</v>
      </c>
      <c r="J2072" s="153">
        <v>1</v>
      </c>
      <c r="K2072" s="153">
        <v>1</v>
      </c>
      <c r="L2072" s="153" t="s">
        <v>543</v>
      </c>
      <c r="M2072" s="153" t="str">
        <f t="shared" si="78"/>
        <v>X</v>
      </c>
      <c r="N2072" s="153" t="s">
        <v>5825</v>
      </c>
      <c r="O2072" s="153" t="s">
        <v>5826</v>
      </c>
      <c r="P2072" s="153">
        <v>0</v>
      </c>
      <c r="Q2072" s="153"/>
      <c r="R2072" s="51"/>
      <c r="S2072" s="51"/>
      <c r="T2072" s="51"/>
    </row>
    <row r="2073" spans="1:20">
      <c r="A2073" s="63"/>
      <c r="B2073" s="72"/>
      <c r="C2073" s="61" t="s">
        <v>5791</v>
      </c>
      <c r="D2073" s="72" t="s">
        <v>5827</v>
      </c>
      <c r="E2073" s="63" t="s">
        <v>265</v>
      </c>
      <c r="F2073" s="73">
        <v>123</v>
      </c>
      <c r="G2073" s="64" t="str">
        <f t="shared" si="74"/>
        <v>K</v>
      </c>
      <c r="H2073" s="73">
        <v>421</v>
      </c>
      <c r="I2073" s="63">
        <v>43</v>
      </c>
      <c r="J2073" s="63">
        <v>3</v>
      </c>
      <c r="K2073" s="63">
        <v>0</v>
      </c>
      <c r="L2073" s="63" t="s">
        <v>543</v>
      </c>
      <c r="M2073" s="63" t="str">
        <f t="shared" si="78"/>
        <v>X</v>
      </c>
      <c r="N2073" s="63" t="s">
        <v>5828</v>
      </c>
      <c r="O2073" s="63" t="s">
        <v>1584</v>
      </c>
      <c r="P2073" s="63">
        <v>0</v>
      </c>
      <c r="Q2073" s="63"/>
      <c r="R2073" s="51"/>
      <c r="S2073" s="51"/>
      <c r="T2073" s="51"/>
    </row>
    <row r="2074" spans="1:20">
      <c r="A2074" s="153"/>
      <c r="B2074" s="154"/>
      <c r="C2074" s="155" t="s">
        <v>5791</v>
      </c>
      <c r="D2074" s="154" t="s">
        <v>5829</v>
      </c>
      <c r="E2074" s="153" t="s">
        <v>270</v>
      </c>
      <c r="F2074" s="160">
        <v>187</v>
      </c>
      <c r="G2074" s="156" t="str">
        <f t="shared" si="74"/>
        <v>Đ</v>
      </c>
      <c r="H2074" s="160">
        <v>784</v>
      </c>
      <c r="I2074" s="153">
        <v>108</v>
      </c>
      <c r="J2074" s="153">
        <v>4</v>
      </c>
      <c r="K2074" s="153">
        <v>3</v>
      </c>
      <c r="L2074" s="153" t="s">
        <v>778</v>
      </c>
      <c r="M2074" s="153" t="str">
        <f t="shared" si="78"/>
        <v>X</v>
      </c>
      <c r="N2074" s="153" t="s">
        <v>5830</v>
      </c>
      <c r="O2074" s="153" t="s">
        <v>5817</v>
      </c>
      <c r="P2074" s="153">
        <v>0</v>
      </c>
      <c r="Q2074" s="153"/>
      <c r="R2074" s="51"/>
      <c r="S2074" s="51"/>
      <c r="T2074" s="51"/>
    </row>
    <row r="2075" spans="1:20">
      <c r="A2075" s="63"/>
      <c r="B2075" s="72"/>
      <c r="C2075" s="61" t="s">
        <v>5791</v>
      </c>
      <c r="D2075" s="72" t="s">
        <v>5831</v>
      </c>
      <c r="E2075" s="63" t="s">
        <v>270</v>
      </c>
      <c r="F2075" s="73">
        <v>147</v>
      </c>
      <c r="G2075" s="64" t="str">
        <f t="shared" si="74"/>
        <v>K</v>
      </c>
      <c r="H2075" s="73">
        <v>604</v>
      </c>
      <c r="I2075" s="63">
        <v>23</v>
      </c>
      <c r="J2075" s="63">
        <v>2</v>
      </c>
      <c r="K2075" s="63">
        <v>0</v>
      </c>
      <c r="L2075" s="63" t="s">
        <v>301</v>
      </c>
      <c r="M2075" s="63" t="str">
        <f t="shared" si="78"/>
        <v>X</v>
      </c>
      <c r="N2075" s="63" t="s">
        <v>5832</v>
      </c>
      <c r="O2075" s="63" t="s">
        <v>980</v>
      </c>
      <c r="P2075" s="63">
        <v>0</v>
      </c>
      <c r="Q2075" s="63"/>
      <c r="R2075" s="51"/>
      <c r="S2075" s="51"/>
      <c r="T2075" s="51"/>
    </row>
    <row r="2076" spans="1:20">
      <c r="A2076" s="153"/>
      <c r="B2076" s="154"/>
      <c r="C2076" s="155" t="s">
        <v>5791</v>
      </c>
      <c r="D2076" s="154" t="s">
        <v>5833</v>
      </c>
      <c r="E2076" s="153" t="s">
        <v>270</v>
      </c>
      <c r="F2076" s="160">
        <v>146</v>
      </c>
      <c r="G2076" s="156" t="str">
        <f t="shared" si="74"/>
        <v>K</v>
      </c>
      <c r="H2076" s="160">
        <v>565</v>
      </c>
      <c r="I2076" s="153">
        <v>39</v>
      </c>
      <c r="J2076" s="153">
        <v>4</v>
      </c>
      <c r="K2076" s="153">
        <v>2</v>
      </c>
      <c r="L2076" s="153" t="s">
        <v>766</v>
      </c>
      <c r="M2076" s="153" t="str">
        <f t="shared" si="78"/>
        <v>X</v>
      </c>
      <c r="N2076" s="153" t="s">
        <v>5834</v>
      </c>
      <c r="O2076" s="153" t="s">
        <v>1436</v>
      </c>
      <c r="P2076" s="153">
        <v>0</v>
      </c>
      <c r="Q2076" s="153"/>
      <c r="R2076" s="51"/>
      <c r="S2076" s="51"/>
      <c r="T2076" s="51"/>
    </row>
    <row r="2077" spans="1:20">
      <c r="A2077" s="63"/>
      <c r="B2077" s="72"/>
      <c r="C2077" s="61" t="s">
        <v>5791</v>
      </c>
      <c r="D2077" s="72" t="s">
        <v>5835</v>
      </c>
      <c r="E2077" s="63" t="s">
        <v>270</v>
      </c>
      <c r="F2077" s="73">
        <v>146</v>
      </c>
      <c r="G2077" s="64" t="str">
        <f t="shared" si="74"/>
        <v>K</v>
      </c>
      <c r="H2077" s="73">
        <v>563</v>
      </c>
      <c r="I2077" s="63">
        <v>38</v>
      </c>
      <c r="J2077" s="63">
        <v>3</v>
      </c>
      <c r="K2077" s="63">
        <v>5</v>
      </c>
      <c r="L2077" s="63" t="s">
        <v>301</v>
      </c>
      <c r="M2077" s="63" t="str">
        <f t="shared" si="78"/>
        <v>X</v>
      </c>
      <c r="N2077" s="63" t="s">
        <v>5836</v>
      </c>
      <c r="O2077" s="63" t="s">
        <v>1320</v>
      </c>
      <c r="P2077" s="63">
        <v>0</v>
      </c>
      <c r="Q2077" s="63"/>
      <c r="R2077" s="51"/>
      <c r="S2077" s="51"/>
      <c r="T2077" s="51"/>
    </row>
    <row r="2078" spans="1:20">
      <c r="A2078" s="153"/>
      <c r="B2078" s="154"/>
      <c r="C2078" s="155" t="s">
        <v>5791</v>
      </c>
      <c r="D2078" s="154" t="s">
        <v>3281</v>
      </c>
      <c r="E2078" s="153" t="s">
        <v>270</v>
      </c>
      <c r="F2078" s="160">
        <v>137</v>
      </c>
      <c r="G2078" s="156" t="str">
        <f t="shared" si="74"/>
        <v>K</v>
      </c>
      <c r="H2078" s="160">
        <v>502</v>
      </c>
      <c r="I2078" s="153">
        <v>23</v>
      </c>
      <c r="J2078" s="153">
        <v>0</v>
      </c>
      <c r="K2078" s="153">
        <v>2</v>
      </c>
      <c r="L2078" s="153" t="s">
        <v>766</v>
      </c>
      <c r="M2078" s="153" t="str">
        <f t="shared" si="78"/>
        <v>X</v>
      </c>
      <c r="N2078" s="153" t="s">
        <v>5837</v>
      </c>
      <c r="O2078" s="153" t="s">
        <v>1142</v>
      </c>
      <c r="P2078" s="153">
        <v>0</v>
      </c>
      <c r="Q2078" s="153"/>
      <c r="R2078" s="51"/>
      <c r="S2078" s="51"/>
      <c r="T2078" s="51"/>
    </row>
    <row r="2079" spans="1:20">
      <c r="A2079" s="63"/>
      <c r="B2079" s="72"/>
      <c r="C2079" s="61" t="s">
        <v>5791</v>
      </c>
      <c r="D2079" s="72" t="s">
        <v>5838</v>
      </c>
      <c r="E2079" s="63" t="s">
        <v>270</v>
      </c>
      <c r="F2079" s="73">
        <v>132</v>
      </c>
      <c r="G2079" s="64" t="str">
        <f t="shared" si="74"/>
        <v>K</v>
      </c>
      <c r="H2079" s="73">
        <v>440</v>
      </c>
      <c r="I2079" s="63">
        <v>37</v>
      </c>
      <c r="J2079" s="63">
        <v>2</v>
      </c>
      <c r="K2079" s="63">
        <v>0</v>
      </c>
      <c r="L2079" s="63" t="s">
        <v>543</v>
      </c>
      <c r="M2079" s="63" t="str">
        <f t="shared" si="78"/>
        <v>X</v>
      </c>
      <c r="N2079" s="63" t="s">
        <v>5839</v>
      </c>
      <c r="O2079" s="63" t="s">
        <v>1627</v>
      </c>
      <c r="P2079" s="63">
        <v>0</v>
      </c>
      <c r="Q2079" s="63"/>
      <c r="R2079" s="51"/>
      <c r="S2079" s="51"/>
      <c r="T2079" s="51"/>
    </row>
    <row r="2080" spans="1:20">
      <c r="A2080" s="153"/>
      <c r="B2080" s="154"/>
      <c r="C2080" s="155" t="s">
        <v>5791</v>
      </c>
      <c r="D2080" s="154" t="s">
        <v>5840</v>
      </c>
      <c r="E2080" s="153" t="s">
        <v>270</v>
      </c>
      <c r="F2080" s="160">
        <v>153</v>
      </c>
      <c r="G2080" s="156" t="str">
        <f t="shared" si="74"/>
        <v>Đ</v>
      </c>
      <c r="H2080" s="160">
        <v>566</v>
      </c>
      <c r="I2080" s="153">
        <v>55</v>
      </c>
      <c r="J2080" s="153">
        <v>2</v>
      </c>
      <c r="K2080" s="153">
        <v>1</v>
      </c>
      <c r="L2080" s="153" t="s">
        <v>543</v>
      </c>
      <c r="M2080" s="153" t="str">
        <f t="shared" si="78"/>
        <v>X</v>
      </c>
      <c r="N2080" s="153" t="s">
        <v>5841</v>
      </c>
      <c r="O2080" s="153" t="s">
        <v>1554</v>
      </c>
      <c r="P2080" s="153">
        <v>0</v>
      </c>
      <c r="Q2080" s="153"/>
      <c r="R2080" s="51"/>
      <c r="S2080" s="51"/>
      <c r="T2080" s="51"/>
    </row>
    <row r="2081" spans="1:20">
      <c r="A2081" s="63"/>
      <c r="B2081" s="72"/>
      <c r="C2081" s="61" t="s">
        <v>5791</v>
      </c>
      <c r="D2081" s="72" t="s">
        <v>5842</v>
      </c>
      <c r="E2081" s="63" t="s">
        <v>270</v>
      </c>
      <c r="F2081" s="73">
        <v>149</v>
      </c>
      <c r="G2081" s="64" t="str">
        <f t="shared" si="74"/>
        <v>K</v>
      </c>
      <c r="H2081" s="73">
        <v>638</v>
      </c>
      <c r="I2081" s="63">
        <v>68</v>
      </c>
      <c r="J2081" s="63">
        <v>7</v>
      </c>
      <c r="K2081" s="63">
        <v>13</v>
      </c>
      <c r="L2081" s="63" t="s">
        <v>460</v>
      </c>
      <c r="M2081" s="63" t="str">
        <f t="shared" si="78"/>
        <v>X</v>
      </c>
      <c r="N2081" s="63" t="s">
        <v>5843</v>
      </c>
      <c r="O2081" s="63" t="s">
        <v>5844</v>
      </c>
      <c r="P2081" s="63">
        <v>0</v>
      </c>
      <c r="Q2081" s="63"/>
      <c r="R2081" s="51"/>
      <c r="S2081" s="51"/>
      <c r="T2081" s="51"/>
    </row>
    <row r="2082" spans="1:20" ht="63">
      <c r="A2082" s="162">
        <f t="shared" ref="A2082:A2085" si="80">IF(LEN(B2082)=0,"",SUBTOTAL(3,$B$3:B2082))</f>
        <v>68</v>
      </c>
      <c r="B2082" s="163" t="s">
        <v>5845</v>
      </c>
      <c r="C2082" s="155" t="s">
        <v>5845</v>
      </c>
      <c r="D2082" s="154" t="s">
        <v>3310</v>
      </c>
      <c r="E2082" s="153" t="s">
        <v>300</v>
      </c>
      <c r="F2082" s="160">
        <v>82</v>
      </c>
      <c r="G2082" s="156" t="str">
        <f t="shared" si="74"/>
        <v>K</v>
      </c>
      <c r="H2082" s="160">
        <v>397</v>
      </c>
      <c r="I2082" s="153">
        <v>71</v>
      </c>
      <c r="J2082" s="153">
        <v>11</v>
      </c>
      <c r="K2082" s="153">
        <v>3</v>
      </c>
      <c r="L2082" s="153" t="s">
        <v>301</v>
      </c>
      <c r="M2082" s="153" t="str">
        <f t="shared" si="78"/>
        <v>X</v>
      </c>
      <c r="N2082" s="153" t="s">
        <v>5846</v>
      </c>
      <c r="O2082" s="153" t="s">
        <v>1011</v>
      </c>
      <c r="P2082" s="153">
        <v>0</v>
      </c>
      <c r="Q2082" s="153"/>
      <c r="R2082" s="51"/>
      <c r="S2082" s="51"/>
      <c r="T2082" s="51"/>
    </row>
    <row r="2083" spans="1:20" ht="63">
      <c r="A2083" s="63" t="str">
        <f t="shared" si="80"/>
        <v/>
      </c>
      <c r="B2083" s="72"/>
      <c r="C2083" s="61" t="s">
        <v>5845</v>
      </c>
      <c r="D2083" s="213" t="s">
        <v>5847</v>
      </c>
      <c r="E2083" s="63" t="s">
        <v>300</v>
      </c>
      <c r="F2083" s="170">
        <v>72</v>
      </c>
      <c r="G2083" s="64" t="str">
        <f t="shared" si="74"/>
        <v>K</v>
      </c>
      <c r="H2083" s="170">
        <v>317</v>
      </c>
      <c r="I2083" s="179">
        <v>71</v>
      </c>
      <c r="J2083" s="179">
        <v>16</v>
      </c>
      <c r="K2083" s="179">
        <v>9</v>
      </c>
      <c r="L2083" s="179" t="s">
        <v>311</v>
      </c>
      <c r="M2083" s="63" t="str">
        <f t="shared" si="78"/>
        <v>X</v>
      </c>
      <c r="N2083" s="179" t="s">
        <v>5848</v>
      </c>
      <c r="O2083" s="179" t="s">
        <v>1151</v>
      </c>
      <c r="P2083" s="179" t="s">
        <v>1663</v>
      </c>
      <c r="Q2083" s="63"/>
      <c r="R2083" s="51"/>
      <c r="S2083" s="51"/>
      <c r="T2083" s="51"/>
    </row>
    <row r="2084" spans="1:20" ht="47.25">
      <c r="A2084" s="153" t="str">
        <f t="shared" si="80"/>
        <v/>
      </c>
      <c r="B2084" s="154"/>
      <c r="C2084" s="155" t="s">
        <v>5845</v>
      </c>
      <c r="D2084" s="214" t="s">
        <v>5849</v>
      </c>
      <c r="E2084" s="153" t="s">
        <v>300</v>
      </c>
      <c r="F2084" s="167">
        <v>75</v>
      </c>
      <c r="G2084" s="156" t="str">
        <f t="shared" si="74"/>
        <v>K</v>
      </c>
      <c r="H2084" s="167">
        <v>303</v>
      </c>
      <c r="I2084" s="180">
        <v>74</v>
      </c>
      <c r="J2084" s="180">
        <v>21</v>
      </c>
      <c r="K2084" s="180">
        <v>1</v>
      </c>
      <c r="L2084" s="180" t="s">
        <v>301</v>
      </c>
      <c r="M2084" s="153" t="str">
        <f t="shared" si="78"/>
        <v>X</v>
      </c>
      <c r="N2084" s="180" t="s">
        <v>5850</v>
      </c>
      <c r="O2084" s="180" t="s">
        <v>1320</v>
      </c>
      <c r="P2084" s="180" t="s">
        <v>1663</v>
      </c>
      <c r="Q2084" s="153"/>
      <c r="R2084" s="51"/>
      <c r="S2084" s="51"/>
      <c r="T2084" s="51"/>
    </row>
    <row r="2085" spans="1:20" ht="63">
      <c r="A2085" s="63" t="str">
        <f t="shared" si="80"/>
        <v/>
      </c>
      <c r="B2085" s="72"/>
      <c r="C2085" s="61" t="s">
        <v>5845</v>
      </c>
      <c r="D2085" s="213" t="s">
        <v>5851</v>
      </c>
      <c r="E2085" s="63" t="s">
        <v>300</v>
      </c>
      <c r="F2085" s="170">
        <v>98</v>
      </c>
      <c r="G2085" s="64" t="str">
        <f t="shared" si="74"/>
        <v>K</v>
      </c>
      <c r="H2085" s="170">
        <v>383</v>
      </c>
      <c r="I2085" s="179">
        <v>82</v>
      </c>
      <c r="J2085" s="179">
        <v>5</v>
      </c>
      <c r="K2085" s="179">
        <v>0</v>
      </c>
      <c r="L2085" s="179" t="s">
        <v>301</v>
      </c>
      <c r="M2085" s="63" t="str">
        <f t="shared" si="78"/>
        <v>X</v>
      </c>
      <c r="N2085" s="179" t="s">
        <v>5852</v>
      </c>
      <c r="O2085" s="179" t="s">
        <v>1011</v>
      </c>
      <c r="P2085" s="179">
        <v>0</v>
      </c>
      <c r="Q2085" s="63"/>
      <c r="R2085" s="51"/>
      <c r="S2085" s="51"/>
      <c r="T2085" s="51"/>
    </row>
    <row r="2086" spans="1:20" ht="63">
      <c r="A2086" s="153"/>
      <c r="B2086" s="154"/>
      <c r="C2086" s="155" t="s">
        <v>5845</v>
      </c>
      <c r="D2086" s="214" t="s">
        <v>5853</v>
      </c>
      <c r="E2086" s="153" t="s">
        <v>300</v>
      </c>
      <c r="F2086" s="167">
        <v>80</v>
      </c>
      <c r="G2086" s="156" t="str">
        <f t="shared" si="74"/>
        <v>K</v>
      </c>
      <c r="H2086" s="167">
        <v>369</v>
      </c>
      <c r="I2086" s="180">
        <v>80</v>
      </c>
      <c r="J2086" s="180">
        <v>33</v>
      </c>
      <c r="K2086" s="180">
        <v>19</v>
      </c>
      <c r="L2086" s="180" t="s">
        <v>290</v>
      </c>
      <c r="M2086" s="153" t="str">
        <f t="shared" si="78"/>
        <v>C</v>
      </c>
      <c r="N2086" s="180" t="s">
        <v>5854</v>
      </c>
      <c r="O2086" s="180" t="s">
        <v>2925</v>
      </c>
      <c r="P2086" s="180" t="s">
        <v>1663</v>
      </c>
      <c r="Q2086" s="153"/>
      <c r="R2086" s="51"/>
      <c r="S2086" s="51"/>
      <c r="T2086" s="51"/>
    </row>
    <row r="2087" spans="1:20" ht="63">
      <c r="A2087" s="63"/>
      <c r="B2087" s="72"/>
      <c r="C2087" s="61" t="s">
        <v>5845</v>
      </c>
      <c r="D2087" s="213" t="s">
        <v>5855</v>
      </c>
      <c r="E2087" s="63" t="s">
        <v>300</v>
      </c>
      <c r="F2087" s="170">
        <v>73</v>
      </c>
      <c r="G2087" s="64" t="str">
        <f t="shared" si="74"/>
        <v>K</v>
      </c>
      <c r="H2087" s="170">
        <v>314</v>
      </c>
      <c r="I2087" s="179">
        <v>73</v>
      </c>
      <c r="J2087" s="179">
        <v>57</v>
      </c>
      <c r="K2087" s="179">
        <v>13</v>
      </c>
      <c r="L2087" s="179" t="s">
        <v>311</v>
      </c>
      <c r="M2087" s="63" t="str">
        <f t="shared" si="78"/>
        <v>X</v>
      </c>
      <c r="N2087" s="179" t="s">
        <v>5856</v>
      </c>
      <c r="O2087" s="179" t="s">
        <v>5857</v>
      </c>
      <c r="P2087" s="179" t="s">
        <v>1663</v>
      </c>
      <c r="Q2087" s="63"/>
      <c r="R2087" s="51"/>
      <c r="S2087" s="51"/>
      <c r="T2087" s="51"/>
    </row>
    <row r="2088" spans="1:20" ht="47.25">
      <c r="A2088" s="153"/>
      <c r="B2088" s="154"/>
      <c r="C2088" s="155" t="s">
        <v>5845</v>
      </c>
      <c r="D2088" s="214" t="s">
        <v>5858</v>
      </c>
      <c r="E2088" s="153" t="s">
        <v>265</v>
      </c>
      <c r="F2088" s="167">
        <v>149</v>
      </c>
      <c r="G2088" s="156" t="str">
        <f t="shared" si="74"/>
        <v>K</v>
      </c>
      <c r="H2088" s="167">
        <v>782</v>
      </c>
      <c r="I2088" s="180">
        <v>149</v>
      </c>
      <c r="J2088" s="180">
        <v>88</v>
      </c>
      <c r="K2088" s="180">
        <v>28</v>
      </c>
      <c r="L2088" s="180" t="s">
        <v>301</v>
      </c>
      <c r="M2088" s="153" t="str">
        <f t="shared" si="78"/>
        <v>X</v>
      </c>
      <c r="N2088" s="180" t="s">
        <v>5859</v>
      </c>
      <c r="O2088" s="180" t="s">
        <v>1584</v>
      </c>
      <c r="P2088" s="180" t="s">
        <v>1663</v>
      </c>
      <c r="Q2088" s="153"/>
      <c r="R2088" s="51"/>
      <c r="S2088" s="51"/>
      <c r="T2088" s="51"/>
    </row>
    <row r="2089" spans="1:20" ht="31.5">
      <c r="A2089" s="63"/>
      <c r="B2089" s="72"/>
      <c r="C2089" s="61" t="s">
        <v>5845</v>
      </c>
      <c r="D2089" s="213" t="s">
        <v>5860</v>
      </c>
      <c r="E2089" s="63" t="s">
        <v>300</v>
      </c>
      <c r="F2089" s="170">
        <v>30</v>
      </c>
      <c r="G2089" s="64" t="str">
        <f t="shared" si="74"/>
        <v>K</v>
      </c>
      <c r="H2089" s="170">
        <v>133</v>
      </c>
      <c r="I2089" s="179">
        <v>30</v>
      </c>
      <c r="J2089" s="179">
        <v>28</v>
      </c>
      <c r="K2089" s="179">
        <v>0</v>
      </c>
      <c r="L2089" s="179" t="s">
        <v>311</v>
      </c>
      <c r="M2089" s="63" t="str">
        <f t="shared" si="78"/>
        <v>X</v>
      </c>
      <c r="N2089" s="179" t="s">
        <v>5861</v>
      </c>
      <c r="O2089" s="179" t="s">
        <v>5862</v>
      </c>
      <c r="P2089" s="179" t="s">
        <v>1663</v>
      </c>
      <c r="Q2089" s="63"/>
      <c r="R2089" s="51"/>
      <c r="S2089" s="51"/>
      <c r="T2089" s="51"/>
    </row>
    <row r="2090" spans="1:20" ht="31.5">
      <c r="A2090" s="153"/>
      <c r="B2090" s="154"/>
      <c r="C2090" s="155" t="s">
        <v>5845</v>
      </c>
      <c r="D2090" s="214" t="s">
        <v>5863</v>
      </c>
      <c r="E2090" s="153" t="s">
        <v>265</v>
      </c>
      <c r="F2090" s="167">
        <v>112</v>
      </c>
      <c r="G2090" s="156" t="str">
        <f t="shared" si="74"/>
        <v>K</v>
      </c>
      <c r="H2090" s="167">
        <v>483</v>
      </c>
      <c r="I2090" s="180">
        <v>112</v>
      </c>
      <c r="J2090" s="180">
        <v>50</v>
      </c>
      <c r="K2090" s="180">
        <v>14</v>
      </c>
      <c r="L2090" s="180" t="s">
        <v>301</v>
      </c>
      <c r="M2090" s="153" t="str">
        <f t="shared" si="78"/>
        <v>X</v>
      </c>
      <c r="N2090" s="180" t="s">
        <v>5864</v>
      </c>
      <c r="O2090" s="180" t="s">
        <v>5865</v>
      </c>
      <c r="P2090" s="180" t="s">
        <v>1663</v>
      </c>
      <c r="Q2090" s="153"/>
      <c r="R2090" s="51"/>
      <c r="S2090" s="51"/>
      <c r="T2090" s="51"/>
    </row>
    <row r="2091" spans="1:20" ht="63">
      <c r="A2091" s="63"/>
      <c r="B2091" s="72"/>
      <c r="C2091" s="61" t="s">
        <v>5845</v>
      </c>
      <c r="D2091" s="213" t="s">
        <v>5866</v>
      </c>
      <c r="E2091" s="63" t="s">
        <v>300</v>
      </c>
      <c r="F2091" s="170">
        <v>92</v>
      </c>
      <c r="G2091" s="64" t="str">
        <f t="shared" si="74"/>
        <v>K</v>
      </c>
      <c r="H2091" s="170">
        <v>426</v>
      </c>
      <c r="I2091" s="179">
        <v>92</v>
      </c>
      <c r="J2091" s="179">
        <v>35</v>
      </c>
      <c r="K2091" s="179">
        <v>7</v>
      </c>
      <c r="L2091" s="179" t="s">
        <v>301</v>
      </c>
      <c r="M2091" s="63" t="str">
        <f t="shared" si="78"/>
        <v>X</v>
      </c>
      <c r="N2091" s="179" t="s">
        <v>5867</v>
      </c>
      <c r="O2091" s="179" t="s">
        <v>1031</v>
      </c>
      <c r="P2091" s="179" t="s">
        <v>1663</v>
      </c>
      <c r="Q2091" s="63"/>
      <c r="R2091" s="51"/>
      <c r="S2091" s="51"/>
      <c r="T2091" s="51"/>
    </row>
    <row r="2092" spans="1:20" ht="63">
      <c r="A2092" s="153"/>
      <c r="B2092" s="154"/>
      <c r="C2092" s="155" t="s">
        <v>5845</v>
      </c>
      <c r="D2092" s="214" t="s">
        <v>5868</v>
      </c>
      <c r="E2092" s="153" t="s">
        <v>265</v>
      </c>
      <c r="F2092" s="167">
        <v>105</v>
      </c>
      <c r="G2092" s="156" t="str">
        <f t="shared" si="74"/>
        <v>K</v>
      </c>
      <c r="H2092" s="167">
        <v>432</v>
      </c>
      <c r="I2092" s="180">
        <v>105</v>
      </c>
      <c r="J2092" s="180">
        <v>29</v>
      </c>
      <c r="K2092" s="180">
        <v>31</v>
      </c>
      <c r="L2092" s="180" t="s">
        <v>311</v>
      </c>
      <c r="M2092" s="153" t="str">
        <f t="shared" si="78"/>
        <v>X</v>
      </c>
      <c r="N2092" s="180" t="s">
        <v>5869</v>
      </c>
      <c r="O2092" s="180" t="s">
        <v>2414</v>
      </c>
      <c r="P2092" s="180" t="s">
        <v>1663</v>
      </c>
      <c r="Q2092" s="153"/>
      <c r="R2092" s="51"/>
      <c r="S2092" s="51"/>
      <c r="T2092" s="51"/>
    </row>
    <row r="2093" spans="1:20" ht="47.25">
      <c r="A2093" s="63"/>
      <c r="B2093" s="72"/>
      <c r="C2093" s="61" t="s">
        <v>5845</v>
      </c>
      <c r="D2093" s="213" t="s">
        <v>1800</v>
      </c>
      <c r="E2093" s="63" t="s">
        <v>265</v>
      </c>
      <c r="F2093" s="170">
        <v>106</v>
      </c>
      <c r="G2093" s="64" t="str">
        <f t="shared" si="74"/>
        <v>K</v>
      </c>
      <c r="H2093" s="170">
        <v>448</v>
      </c>
      <c r="I2093" s="179">
        <v>106</v>
      </c>
      <c r="J2093" s="179">
        <v>13</v>
      </c>
      <c r="K2093" s="179">
        <v>2</v>
      </c>
      <c r="L2093" s="179" t="s">
        <v>301</v>
      </c>
      <c r="M2093" s="63" t="str">
        <f t="shared" si="78"/>
        <v>X</v>
      </c>
      <c r="N2093" s="179" t="s">
        <v>5870</v>
      </c>
      <c r="O2093" s="179" t="s">
        <v>1135</v>
      </c>
      <c r="P2093" s="179">
        <v>0</v>
      </c>
      <c r="Q2093" s="63"/>
      <c r="R2093" s="51"/>
      <c r="S2093" s="51"/>
      <c r="T2093" s="51"/>
    </row>
    <row r="2094" spans="1:20" ht="47.25">
      <c r="A2094" s="153"/>
      <c r="B2094" s="154"/>
      <c r="C2094" s="155" t="s">
        <v>5845</v>
      </c>
      <c r="D2094" s="214" t="s">
        <v>1934</v>
      </c>
      <c r="E2094" s="153" t="s">
        <v>300</v>
      </c>
      <c r="F2094" s="167">
        <v>87</v>
      </c>
      <c r="G2094" s="156" t="str">
        <f t="shared" si="74"/>
        <v>K</v>
      </c>
      <c r="H2094" s="167">
        <v>366</v>
      </c>
      <c r="I2094" s="180">
        <v>87</v>
      </c>
      <c r="J2094" s="180">
        <v>23</v>
      </c>
      <c r="K2094" s="180">
        <v>23</v>
      </c>
      <c r="L2094" s="180" t="s">
        <v>290</v>
      </c>
      <c r="M2094" s="153" t="str">
        <f t="shared" si="78"/>
        <v>C</v>
      </c>
      <c r="N2094" s="197" t="s">
        <v>5871</v>
      </c>
      <c r="O2094" s="180" t="s">
        <v>990</v>
      </c>
      <c r="P2094" s="180" t="s">
        <v>1663</v>
      </c>
      <c r="Q2094" s="153"/>
      <c r="R2094" s="51"/>
      <c r="S2094" s="51"/>
      <c r="T2094" s="51"/>
    </row>
    <row r="2095" spans="1:20" ht="63">
      <c r="A2095" s="63" t="str">
        <f>IF(LEN(B2095)=0,"",SUBTOTAL(3,$B$3:B2095))</f>
        <v/>
      </c>
      <c r="B2095" s="72"/>
      <c r="C2095" s="61" t="s">
        <v>5845</v>
      </c>
      <c r="D2095" s="213" t="s">
        <v>5872</v>
      </c>
      <c r="E2095" s="63" t="s">
        <v>300</v>
      </c>
      <c r="F2095" s="170">
        <v>70</v>
      </c>
      <c r="G2095" s="64" t="str">
        <f t="shared" si="74"/>
        <v>K</v>
      </c>
      <c r="H2095" s="170">
        <v>353</v>
      </c>
      <c r="I2095" s="179">
        <v>70</v>
      </c>
      <c r="J2095" s="179">
        <v>4</v>
      </c>
      <c r="K2095" s="179">
        <v>16</v>
      </c>
      <c r="L2095" s="179" t="s">
        <v>311</v>
      </c>
      <c r="M2095" s="63" t="str">
        <f t="shared" si="78"/>
        <v>X</v>
      </c>
      <c r="N2095" s="179" t="s">
        <v>5873</v>
      </c>
      <c r="O2095" s="179" t="s">
        <v>1580</v>
      </c>
      <c r="P2095" s="179" t="s">
        <v>1663</v>
      </c>
      <c r="Q2095" s="63"/>
      <c r="R2095" s="51"/>
      <c r="S2095" s="51"/>
      <c r="T2095" s="51"/>
    </row>
    <row r="2096" spans="1:20" ht="31.5">
      <c r="A2096" s="153"/>
      <c r="B2096" s="154"/>
      <c r="C2096" s="155" t="s">
        <v>5845</v>
      </c>
      <c r="D2096" s="214" t="s">
        <v>5874</v>
      </c>
      <c r="E2096" s="153" t="s">
        <v>300</v>
      </c>
      <c r="F2096" s="167">
        <v>35</v>
      </c>
      <c r="G2096" s="156" t="str">
        <f t="shared" si="74"/>
        <v>K</v>
      </c>
      <c r="H2096" s="167">
        <v>163</v>
      </c>
      <c r="I2096" s="180">
        <v>35</v>
      </c>
      <c r="J2096" s="180">
        <v>18</v>
      </c>
      <c r="K2096" s="180">
        <v>3</v>
      </c>
      <c r="L2096" s="180" t="s">
        <v>311</v>
      </c>
      <c r="M2096" s="153" t="str">
        <f t="shared" si="78"/>
        <v>X</v>
      </c>
      <c r="N2096" s="180" t="s">
        <v>5875</v>
      </c>
      <c r="O2096" s="180" t="s">
        <v>5876</v>
      </c>
      <c r="P2096" s="180" t="s">
        <v>1663</v>
      </c>
      <c r="Q2096" s="153"/>
      <c r="R2096" s="51"/>
      <c r="S2096" s="51"/>
      <c r="T2096" s="51"/>
    </row>
    <row r="2097" spans="1:20" ht="47.25">
      <c r="A2097" s="63" t="str">
        <f t="shared" ref="A2097:A2110" si="81">IF(LEN(B2097)=0,"",SUBTOTAL(3,$B$3:B2097))</f>
        <v/>
      </c>
      <c r="B2097" s="72"/>
      <c r="C2097" s="61" t="s">
        <v>5845</v>
      </c>
      <c r="D2097" s="213" t="s">
        <v>5877</v>
      </c>
      <c r="E2097" s="63" t="s">
        <v>300</v>
      </c>
      <c r="F2097" s="170">
        <v>70</v>
      </c>
      <c r="G2097" s="64" t="str">
        <f t="shared" si="74"/>
        <v>K</v>
      </c>
      <c r="H2097" s="170">
        <v>310</v>
      </c>
      <c r="I2097" s="179">
        <v>69</v>
      </c>
      <c r="J2097" s="179">
        <v>19</v>
      </c>
      <c r="K2097" s="179">
        <v>5</v>
      </c>
      <c r="L2097" s="179" t="s">
        <v>301</v>
      </c>
      <c r="M2097" s="63" t="str">
        <f t="shared" si="78"/>
        <v>X</v>
      </c>
      <c r="N2097" s="179" t="s">
        <v>5878</v>
      </c>
      <c r="O2097" s="179" t="s">
        <v>1017</v>
      </c>
      <c r="P2097" s="179" t="s">
        <v>1663</v>
      </c>
      <c r="Q2097" s="63"/>
      <c r="R2097" s="51"/>
      <c r="S2097" s="51"/>
      <c r="T2097" s="51"/>
    </row>
    <row r="2098" spans="1:20" ht="78.75">
      <c r="A2098" s="153" t="str">
        <f t="shared" si="81"/>
        <v/>
      </c>
      <c r="B2098" s="154"/>
      <c r="C2098" s="155" t="s">
        <v>5845</v>
      </c>
      <c r="D2098" s="214" t="s">
        <v>5879</v>
      </c>
      <c r="E2098" s="153" t="s">
        <v>265</v>
      </c>
      <c r="F2098" s="167">
        <v>128</v>
      </c>
      <c r="G2098" s="156" t="str">
        <f t="shared" si="74"/>
        <v>K</v>
      </c>
      <c r="H2098" s="167">
        <v>527</v>
      </c>
      <c r="I2098" s="180">
        <v>128</v>
      </c>
      <c r="J2098" s="180">
        <v>18</v>
      </c>
      <c r="K2098" s="180">
        <v>15</v>
      </c>
      <c r="L2098" s="180" t="s">
        <v>301</v>
      </c>
      <c r="M2098" s="153" t="str">
        <f t="shared" si="78"/>
        <v>X</v>
      </c>
      <c r="N2098" s="180" t="s">
        <v>5880</v>
      </c>
      <c r="O2098" s="180" t="s">
        <v>2414</v>
      </c>
      <c r="P2098" s="180" t="s">
        <v>1663</v>
      </c>
      <c r="Q2098" s="153"/>
      <c r="R2098" s="51"/>
      <c r="S2098" s="51"/>
      <c r="T2098" s="51"/>
    </row>
    <row r="2099" spans="1:20" ht="78.75">
      <c r="A2099" s="63" t="str">
        <f t="shared" si="81"/>
        <v/>
      </c>
      <c r="B2099" s="72"/>
      <c r="C2099" s="61" t="s">
        <v>5845</v>
      </c>
      <c r="D2099" s="213" t="s">
        <v>5881</v>
      </c>
      <c r="E2099" s="63" t="s">
        <v>300</v>
      </c>
      <c r="F2099" s="170">
        <v>92</v>
      </c>
      <c r="G2099" s="64" t="str">
        <f t="shared" si="74"/>
        <v>K</v>
      </c>
      <c r="H2099" s="170">
        <v>419</v>
      </c>
      <c r="I2099" s="179">
        <v>81</v>
      </c>
      <c r="J2099" s="179">
        <v>32</v>
      </c>
      <c r="K2099" s="179">
        <v>12</v>
      </c>
      <c r="L2099" s="179" t="s">
        <v>311</v>
      </c>
      <c r="M2099" s="63" t="str">
        <f t="shared" si="78"/>
        <v>X</v>
      </c>
      <c r="N2099" s="179" t="s">
        <v>5882</v>
      </c>
      <c r="O2099" s="179" t="s">
        <v>1151</v>
      </c>
      <c r="P2099" s="179" t="s">
        <v>1663</v>
      </c>
      <c r="Q2099" s="63"/>
      <c r="R2099" s="51"/>
      <c r="S2099" s="51"/>
      <c r="T2099" s="51"/>
    </row>
    <row r="2100" spans="1:20" ht="63">
      <c r="A2100" s="153" t="str">
        <f t="shared" si="81"/>
        <v/>
      </c>
      <c r="B2100" s="154"/>
      <c r="C2100" s="155" t="s">
        <v>5845</v>
      </c>
      <c r="D2100" s="214" t="s">
        <v>5883</v>
      </c>
      <c r="E2100" s="153" t="s">
        <v>300</v>
      </c>
      <c r="F2100" s="167">
        <v>78</v>
      </c>
      <c r="G2100" s="156" t="str">
        <f t="shared" si="74"/>
        <v>K</v>
      </c>
      <c r="H2100" s="167">
        <v>346</v>
      </c>
      <c r="I2100" s="180">
        <v>75</v>
      </c>
      <c r="J2100" s="180">
        <v>9</v>
      </c>
      <c r="K2100" s="180">
        <v>11</v>
      </c>
      <c r="L2100" s="180" t="s">
        <v>301</v>
      </c>
      <c r="M2100" s="153" t="str">
        <f t="shared" si="78"/>
        <v>X</v>
      </c>
      <c r="N2100" s="180" t="s">
        <v>5884</v>
      </c>
      <c r="O2100" s="180" t="s">
        <v>1119</v>
      </c>
      <c r="P2100" s="180" t="s">
        <v>1663</v>
      </c>
      <c r="Q2100" s="153"/>
      <c r="R2100" s="51"/>
      <c r="S2100" s="51"/>
      <c r="T2100" s="51"/>
    </row>
    <row r="2101" spans="1:20">
      <c r="A2101" s="59">
        <f t="shared" si="81"/>
        <v>69</v>
      </c>
      <c r="B2101" s="60" t="s">
        <v>5885</v>
      </c>
      <c r="C2101" s="61" t="s">
        <v>5885</v>
      </c>
      <c r="D2101" s="72" t="s">
        <v>5886</v>
      </c>
      <c r="E2101" s="63" t="s">
        <v>270</v>
      </c>
      <c r="F2101" s="73">
        <v>150</v>
      </c>
      <c r="G2101" s="64" t="str">
        <f t="shared" si="74"/>
        <v>Đ</v>
      </c>
      <c r="H2101" s="73">
        <v>776</v>
      </c>
      <c r="I2101" s="63">
        <v>150</v>
      </c>
      <c r="J2101" s="63">
        <v>99</v>
      </c>
      <c r="K2101" s="63">
        <v>18</v>
      </c>
      <c r="L2101" s="63" t="s">
        <v>460</v>
      </c>
      <c r="M2101" s="63" t="str">
        <f t="shared" si="78"/>
        <v>X</v>
      </c>
      <c r="N2101" s="63" t="s">
        <v>2145</v>
      </c>
      <c r="O2101" s="63" t="s">
        <v>2417</v>
      </c>
      <c r="P2101" s="63" t="s">
        <v>1663</v>
      </c>
      <c r="Q2101" s="63"/>
      <c r="R2101" s="51"/>
      <c r="S2101" s="51"/>
      <c r="T2101" s="51"/>
    </row>
    <row r="2102" spans="1:20" ht="47.25">
      <c r="A2102" s="153" t="str">
        <f t="shared" si="81"/>
        <v/>
      </c>
      <c r="B2102" s="154"/>
      <c r="C2102" s="155" t="s">
        <v>5885</v>
      </c>
      <c r="D2102" s="154" t="s">
        <v>5887</v>
      </c>
      <c r="E2102" s="153" t="s">
        <v>270</v>
      </c>
      <c r="F2102" s="160">
        <v>208</v>
      </c>
      <c r="G2102" s="156" t="str">
        <f t="shared" si="74"/>
        <v>Đ</v>
      </c>
      <c r="H2102" s="160">
        <v>1018</v>
      </c>
      <c r="I2102" s="153">
        <v>201</v>
      </c>
      <c r="J2102" s="153">
        <v>84</v>
      </c>
      <c r="K2102" s="153">
        <v>3</v>
      </c>
      <c r="L2102" s="153" t="s">
        <v>460</v>
      </c>
      <c r="M2102" s="153" t="str">
        <f t="shared" si="78"/>
        <v>X</v>
      </c>
      <c r="N2102" s="153" t="s">
        <v>5888</v>
      </c>
      <c r="O2102" s="153" t="s">
        <v>4519</v>
      </c>
      <c r="P2102" s="153" t="s">
        <v>1663</v>
      </c>
      <c r="Q2102" s="153"/>
      <c r="R2102" s="51"/>
      <c r="S2102" s="51"/>
      <c r="T2102" s="51"/>
    </row>
    <row r="2103" spans="1:20" ht="47.25">
      <c r="A2103" s="63" t="str">
        <f t="shared" si="81"/>
        <v/>
      </c>
      <c r="B2103" s="72"/>
      <c r="C2103" s="61" t="s">
        <v>5885</v>
      </c>
      <c r="D2103" s="72" t="s">
        <v>5889</v>
      </c>
      <c r="E2103" s="63" t="s">
        <v>300</v>
      </c>
      <c r="F2103" s="73">
        <v>33</v>
      </c>
      <c r="G2103" s="64" t="str">
        <f t="shared" si="74"/>
        <v>K</v>
      </c>
      <c r="H2103" s="73">
        <v>109</v>
      </c>
      <c r="I2103" s="63">
        <v>11</v>
      </c>
      <c r="J2103" s="63">
        <v>2</v>
      </c>
      <c r="K2103" s="63">
        <v>1</v>
      </c>
      <c r="L2103" s="63" t="s">
        <v>543</v>
      </c>
      <c r="M2103" s="63" t="str">
        <f t="shared" si="78"/>
        <v>X</v>
      </c>
      <c r="N2103" s="63" t="s">
        <v>5890</v>
      </c>
      <c r="O2103" s="63" t="s">
        <v>4519</v>
      </c>
      <c r="P2103" s="63">
        <v>0</v>
      </c>
      <c r="Q2103" s="63"/>
      <c r="R2103" s="51"/>
      <c r="S2103" s="51"/>
      <c r="T2103" s="51"/>
    </row>
    <row r="2104" spans="1:20" ht="47.25">
      <c r="A2104" s="153" t="str">
        <f t="shared" si="81"/>
        <v/>
      </c>
      <c r="B2104" s="154"/>
      <c r="C2104" s="155" t="s">
        <v>5885</v>
      </c>
      <c r="D2104" s="154" t="s">
        <v>5891</v>
      </c>
      <c r="E2104" s="153" t="s">
        <v>270</v>
      </c>
      <c r="F2104" s="160">
        <v>106</v>
      </c>
      <c r="G2104" s="156" t="str">
        <f t="shared" si="74"/>
        <v>K</v>
      </c>
      <c r="H2104" s="160">
        <v>398</v>
      </c>
      <c r="I2104" s="153">
        <v>42</v>
      </c>
      <c r="J2104" s="153">
        <v>1</v>
      </c>
      <c r="K2104" s="153">
        <v>0</v>
      </c>
      <c r="L2104" s="153" t="s">
        <v>301</v>
      </c>
      <c r="M2104" s="153" t="str">
        <f t="shared" si="78"/>
        <v>X</v>
      </c>
      <c r="N2104" s="153" t="s">
        <v>5892</v>
      </c>
      <c r="O2104" s="153" t="s">
        <v>985</v>
      </c>
      <c r="P2104" s="153">
        <v>0</v>
      </c>
      <c r="Q2104" s="153"/>
      <c r="R2104" s="51"/>
      <c r="S2104" s="51"/>
      <c r="T2104" s="51"/>
    </row>
    <row r="2105" spans="1:20" ht="47.25">
      <c r="A2105" s="63" t="str">
        <f t="shared" si="81"/>
        <v/>
      </c>
      <c r="B2105" s="72"/>
      <c r="C2105" s="61" t="s">
        <v>5885</v>
      </c>
      <c r="D2105" s="72" t="s">
        <v>5893</v>
      </c>
      <c r="E2105" s="63" t="s">
        <v>270</v>
      </c>
      <c r="F2105" s="73">
        <v>131</v>
      </c>
      <c r="G2105" s="64" t="str">
        <f t="shared" si="74"/>
        <v>K</v>
      </c>
      <c r="H2105" s="73">
        <v>522</v>
      </c>
      <c r="I2105" s="63">
        <v>85</v>
      </c>
      <c r="J2105" s="63">
        <v>16</v>
      </c>
      <c r="K2105" s="63">
        <v>10</v>
      </c>
      <c r="L2105" s="63" t="s">
        <v>274</v>
      </c>
      <c r="M2105" s="63" t="str">
        <f t="shared" si="78"/>
        <v>X</v>
      </c>
      <c r="N2105" s="63" t="s">
        <v>5894</v>
      </c>
      <c r="O2105" s="63" t="s">
        <v>2433</v>
      </c>
      <c r="P2105" s="63" t="s">
        <v>1663</v>
      </c>
      <c r="Q2105" s="63"/>
      <c r="R2105" s="51"/>
      <c r="S2105" s="51"/>
      <c r="T2105" s="51"/>
    </row>
    <row r="2106" spans="1:20" ht="31.5">
      <c r="A2106" s="153" t="str">
        <f t="shared" si="81"/>
        <v/>
      </c>
      <c r="B2106" s="154"/>
      <c r="C2106" s="155" t="s">
        <v>5885</v>
      </c>
      <c r="D2106" s="154" t="s">
        <v>5895</v>
      </c>
      <c r="E2106" s="153" t="s">
        <v>265</v>
      </c>
      <c r="F2106" s="160">
        <v>99</v>
      </c>
      <c r="G2106" s="156" t="str">
        <f t="shared" si="74"/>
        <v>K</v>
      </c>
      <c r="H2106" s="160">
        <v>407</v>
      </c>
      <c r="I2106" s="153">
        <v>91</v>
      </c>
      <c r="J2106" s="153">
        <v>10</v>
      </c>
      <c r="K2106" s="153">
        <v>0</v>
      </c>
      <c r="L2106" s="153" t="s">
        <v>460</v>
      </c>
      <c r="M2106" s="153" t="str">
        <f t="shared" si="78"/>
        <v>X</v>
      </c>
      <c r="N2106" s="153" t="s">
        <v>5896</v>
      </c>
      <c r="O2106" s="153" t="s">
        <v>1142</v>
      </c>
      <c r="P2106" s="153">
        <v>0</v>
      </c>
      <c r="Q2106" s="153"/>
      <c r="R2106" s="51"/>
      <c r="S2106" s="51"/>
      <c r="T2106" s="51"/>
    </row>
    <row r="2107" spans="1:20" ht="31.5">
      <c r="A2107" s="63" t="str">
        <f t="shared" si="81"/>
        <v/>
      </c>
      <c r="B2107" s="72"/>
      <c r="C2107" s="61" t="s">
        <v>5885</v>
      </c>
      <c r="D2107" s="72" t="s">
        <v>5897</v>
      </c>
      <c r="E2107" s="63" t="s">
        <v>300</v>
      </c>
      <c r="F2107" s="73">
        <v>52</v>
      </c>
      <c r="G2107" s="64" t="str">
        <f t="shared" si="74"/>
        <v>K</v>
      </c>
      <c r="H2107" s="73">
        <v>211</v>
      </c>
      <c r="I2107" s="63">
        <v>52</v>
      </c>
      <c r="J2107" s="63">
        <v>1</v>
      </c>
      <c r="K2107" s="63">
        <v>0</v>
      </c>
      <c r="L2107" s="63" t="s">
        <v>274</v>
      </c>
      <c r="M2107" s="63" t="str">
        <f t="shared" si="78"/>
        <v>X</v>
      </c>
      <c r="N2107" s="63" t="s">
        <v>5898</v>
      </c>
      <c r="O2107" s="63" t="s">
        <v>1142</v>
      </c>
      <c r="P2107" s="63">
        <v>0</v>
      </c>
      <c r="Q2107" s="63"/>
      <c r="R2107" s="51"/>
      <c r="S2107" s="51"/>
      <c r="T2107" s="51"/>
    </row>
    <row r="2108" spans="1:20" ht="31.5">
      <c r="A2108" s="153" t="str">
        <f t="shared" si="81"/>
        <v/>
      </c>
      <c r="B2108" s="154"/>
      <c r="C2108" s="155" t="s">
        <v>5885</v>
      </c>
      <c r="D2108" s="164" t="s">
        <v>2710</v>
      </c>
      <c r="E2108" s="153" t="s">
        <v>265</v>
      </c>
      <c r="F2108" s="160">
        <v>72</v>
      </c>
      <c r="G2108" s="156" t="str">
        <f t="shared" si="74"/>
        <v>K</v>
      </c>
      <c r="H2108" s="160">
        <v>325</v>
      </c>
      <c r="I2108" s="153">
        <v>63</v>
      </c>
      <c r="J2108" s="153">
        <v>3</v>
      </c>
      <c r="K2108" s="153">
        <v>1</v>
      </c>
      <c r="L2108" s="153" t="s">
        <v>301</v>
      </c>
      <c r="M2108" s="153" t="str">
        <f t="shared" si="78"/>
        <v>X</v>
      </c>
      <c r="N2108" s="153" t="s">
        <v>5899</v>
      </c>
      <c r="O2108" s="153" t="s">
        <v>1142</v>
      </c>
      <c r="P2108" s="153">
        <v>0</v>
      </c>
      <c r="Q2108" s="153"/>
      <c r="R2108" s="51"/>
      <c r="S2108" s="51"/>
      <c r="T2108" s="51"/>
    </row>
    <row r="2109" spans="1:20" ht="31.5">
      <c r="A2109" s="63" t="str">
        <f t="shared" si="81"/>
        <v/>
      </c>
      <c r="B2109" s="72"/>
      <c r="C2109" s="61" t="s">
        <v>5885</v>
      </c>
      <c r="D2109" s="62" t="s">
        <v>3550</v>
      </c>
      <c r="E2109" s="63" t="s">
        <v>265</v>
      </c>
      <c r="F2109" s="73">
        <v>76</v>
      </c>
      <c r="G2109" s="64" t="str">
        <f t="shared" si="74"/>
        <v>K</v>
      </c>
      <c r="H2109" s="73">
        <v>209</v>
      </c>
      <c r="I2109" s="63">
        <v>41</v>
      </c>
      <c r="J2109" s="63">
        <v>2</v>
      </c>
      <c r="K2109" s="63">
        <v>1</v>
      </c>
      <c r="L2109" s="63" t="s">
        <v>301</v>
      </c>
      <c r="M2109" s="63" t="str">
        <f t="shared" si="78"/>
        <v>X</v>
      </c>
      <c r="N2109" s="63" t="s">
        <v>5900</v>
      </c>
      <c r="O2109" s="63" t="s">
        <v>1320</v>
      </c>
      <c r="P2109" s="63">
        <v>0</v>
      </c>
      <c r="Q2109" s="63"/>
      <c r="R2109" s="51"/>
      <c r="S2109" s="51"/>
      <c r="T2109" s="51"/>
    </row>
    <row r="2110" spans="1:20" ht="31.5">
      <c r="A2110" s="153" t="str">
        <f t="shared" si="81"/>
        <v/>
      </c>
      <c r="B2110" s="154"/>
      <c r="C2110" s="155" t="s">
        <v>5885</v>
      </c>
      <c r="D2110" s="154" t="s">
        <v>3552</v>
      </c>
      <c r="E2110" s="153" t="s">
        <v>265</v>
      </c>
      <c r="F2110" s="160">
        <v>91</v>
      </c>
      <c r="G2110" s="156" t="str">
        <f t="shared" si="74"/>
        <v>K</v>
      </c>
      <c r="H2110" s="160">
        <v>384</v>
      </c>
      <c r="I2110" s="153">
        <v>22</v>
      </c>
      <c r="J2110" s="153">
        <v>4</v>
      </c>
      <c r="K2110" s="153">
        <v>1</v>
      </c>
      <c r="L2110" s="153" t="s">
        <v>274</v>
      </c>
      <c r="M2110" s="153" t="str">
        <f t="shared" si="78"/>
        <v>X</v>
      </c>
      <c r="N2110" s="153" t="s">
        <v>5901</v>
      </c>
      <c r="O2110" s="153" t="s">
        <v>1320</v>
      </c>
      <c r="P2110" s="153">
        <v>0</v>
      </c>
      <c r="Q2110" s="153"/>
      <c r="R2110" s="51"/>
      <c r="S2110" s="51"/>
      <c r="T2110" s="51"/>
    </row>
    <row r="2111" spans="1:20" ht="31.5">
      <c r="A2111" s="63"/>
      <c r="B2111" s="72"/>
      <c r="C2111" s="61" t="s">
        <v>5885</v>
      </c>
      <c r="D2111" s="72" t="s">
        <v>2625</v>
      </c>
      <c r="E2111" s="63" t="s">
        <v>270</v>
      </c>
      <c r="F2111" s="73">
        <v>173</v>
      </c>
      <c r="G2111" s="64" t="str">
        <f t="shared" si="74"/>
        <v>Đ</v>
      </c>
      <c r="H2111" s="73">
        <v>692</v>
      </c>
      <c r="I2111" s="63">
        <v>61</v>
      </c>
      <c r="J2111" s="63">
        <v>1</v>
      </c>
      <c r="K2111" s="63">
        <v>1</v>
      </c>
      <c r="L2111" s="63" t="s">
        <v>460</v>
      </c>
      <c r="M2111" s="63" t="str">
        <f t="shared" si="78"/>
        <v>X</v>
      </c>
      <c r="N2111" s="63" t="s">
        <v>5902</v>
      </c>
      <c r="O2111" s="63" t="s">
        <v>1017</v>
      </c>
      <c r="P2111" s="63">
        <v>0</v>
      </c>
      <c r="Q2111" s="63"/>
      <c r="R2111" s="51"/>
      <c r="S2111" s="51"/>
      <c r="T2111" s="51"/>
    </row>
    <row r="2112" spans="1:20" ht="31.5">
      <c r="A2112" s="153"/>
      <c r="B2112" s="154"/>
      <c r="C2112" s="155" t="s">
        <v>5885</v>
      </c>
      <c r="D2112" s="154" t="s">
        <v>5903</v>
      </c>
      <c r="E2112" s="153" t="s">
        <v>270</v>
      </c>
      <c r="F2112" s="160">
        <v>117</v>
      </c>
      <c r="G2112" s="156" t="str">
        <f t="shared" si="74"/>
        <v>K</v>
      </c>
      <c r="H2112" s="160">
        <v>501</v>
      </c>
      <c r="I2112" s="153">
        <v>115</v>
      </c>
      <c r="J2112" s="153">
        <v>4</v>
      </c>
      <c r="K2112" s="153">
        <v>3</v>
      </c>
      <c r="L2112" s="153" t="s">
        <v>301</v>
      </c>
      <c r="M2112" s="153" t="str">
        <f t="shared" si="78"/>
        <v>X</v>
      </c>
      <c r="N2112" s="153" t="s">
        <v>5904</v>
      </c>
      <c r="O2112" s="153" t="s">
        <v>1415</v>
      </c>
      <c r="P2112" s="153">
        <v>0</v>
      </c>
      <c r="Q2112" s="153"/>
      <c r="R2112" s="51"/>
      <c r="S2112" s="51"/>
      <c r="T2112" s="51"/>
    </row>
    <row r="2113" spans="1:20" ht="31.5">
      <c r="A2113" s="63"/>
      <c r="B2113" s="72"/>
      <c r="C2113" s="61" t="s">
        <v>5885</v>
      </c>
      <c r="D2113" s="62" t="s">
        <v>5905</v>
      </c>
      <c r="E2113" s="63" t="s">
        <v>270</v>
      </c>
      <c r="F2113" s="73">
        <v>152</v>
      </c>
      <c r="G2113" s="64" t="str">
        <f t="shared" si="74"/>
        <v>Đ</v>
      </c>
      <c r="H2113" s="73">
        <v>627</v>
      </c>
      <c r="I2113" s="63">
        <v>132</v>
      </c>
      <c r="J2113" s="63">
        <v>2</v>
      </c>
      <c r="K2113" s="63">
        <v>1</v>
      </c>
      <c r="L2113" s="63" t="s">
        <v>274</v>
      </c>
      <c r="M2113" s="63" t="str">
        <f t="shared" si="78"/>
        <v>X</v>
      </c>
      <c r="N2113" s="63" t="s">
        <v>5906</v>
      </c>
      <c r="O2113" s="63" t="s">
        <v>1142</v>
      </c>
      <c r="P2113" s="63">
        <v>0</v>
      </c>
      <c r="Q2113" s="63"/>
      <c r="R2113" s="51"/>
      <c r="S2113" s="51"/>
      <c r="T2113" s="51"/>
    </row>
    <row r="2114" spans="1:20" ht="31.5">
      <c r="A2114" s="153"/>
      <c r="B2114" s="154"/>
      <c r="C2114" s="155" t="s">
        <v>5885</v>
      </c>
      <c r="D2114" s="154" t="s">
        <v>5439</v>
      </c>
      <c r="E2114" s="153" t="s">
        <v>270</v>
      </c>
      <c r="F2114" s="160">
        <v>169</v>
      </c>
      <c r="G2114" s="156" t="str">
        <f t="shared" si="74"/>
        <v>Đ</v>
      </c>
      <c r="H2114" s="160">
        <v>648</v>
      </c>
      <c r="I2114" s="153">
        <v>27</v>
      </c>
      <c r="J2114" s="153">
        <v>3</v>
      </c>
      <c r="K2114" s="153">
        <v>4</v>
      </c>
      <c r="L2114" s="153" t="s">
        <v>460</v>
      </c>
      <c r="M2114" s="153" t="str">
        <f t="shared" si="78"/>
        <v>X</v>
      </c>
      <c r="N2114" s="153" t="s">
        <v>5907</v>
      </c>
      <c r="O2114" s="153" t="s">
        <v>1580</v>
      </c>
      <c r="P2114" s="153">
        <v>0</v>
      </c>
      <c r="Q2114" s="153"/>
      <c r="R2114" s="51"/>
      <c r="S2114" s="51"/>
      <c r="T2114" s="51"/>
    </row>
    <row r="2115" spans="1:20" ht="47.25">
      <c r="A2115" s="63"/>
      <c r="B2115" s="72"/>
      <c r="C2115" s="61" t="s">
        <v>5885</v>
      </c>
      <c r="D2115" s="62" t="s">
        <v>5908</v>
      </c>
      <c r="E2115" s="63" t="s">
        <v>270</v>
      </c>
      <c r="F2115" s="73">
        <v>160</v>
      </c>
      <c r="G2115" s="64" t="str">
        <f t="shared" si="74"/>
        <v>Đ</v>
      </c>
      <c r="H2115" s="73">
        <v>604</v>
      </c>
      <c r="I2115" s="63">
        <v>32</v>
      </c>
      <c r="J2115" s="63">
        <v>2</v>
      </c>
      <c r="K2115" s="63">
        <v>8</v>
      </c>
      <c r="L2115" s="63" t="s">
        <v>301</v>
      </c>
      <c r="M2115" s="63" t="str">
        <f t="shared" si="78"/>
        <v>X</v>
      </c>
      <c r="N2115" s="63" t="s">
        <v>5909</v>
      </c>
      <c r="O2115" s="63" t="s">
        <v>1436</v>
      </c>
      <c r="P2115" s="63">
        <v>0</v>
      </c>
      <c r="Q2115" s="63"/>
      <c r="R2115" s="51"/>
      <c r="S2115" s="51"/>
      <c r="T2115" s="51"/>
    </row>
    <row r="2116" spans="1:20" ht="47.25">
      <c r="A2116" s="153"/>
      <c r="B2116" s="154"/>
      <c r="C2116" s="155" t="s">
        <v>5885</v>
      </c>
      <c r="D2116" s="164" t="s">
        <v>5910</v>
      </c>
      <c r="E2116" s="153" t="s">
        <v>270</v>
      </c>
      <c r="F2116" s="160">
        <v>122</v>
      </c>
      <c r="G2116" s="156" t="str">
        <f t="shared" si="74"/>
        <v>K</v>
      </c>
      <c r="H2116" s="160">
        <v>313</v>
      </c>
      <c r="I2116" s="153">
        <v>58</v>
      </c>
      <c r="J2116" s="153">
        <v>3</v>
      </c>
      <c r="K2116" s="153">
        <v>4</v>
      </c>
      <c r="L2116" s="153" t="s">
        <v>460</v>
      </c>
      <c r="M2116" s="153" t="str">
        <f t="shared" si="78"/>
        <v>X</v>
      </c>
      <c r="N2116" s="153" t="s">
        <v>5911</v>
      </c>
      <c r="O2116" s="153" t="s">
        <v>1320</v>
      </c>
      <c r="P2116" s="153">
        <v>0</v>
      </c>
      <c r="Q2116" s="153"/>
      <c r="R2116" s="51"/>
      <c r="S2116" s="51"/>
      <c r="T2116" s="51"/>
    </row>
    <row r="2117" spans="1:20" ht="31.5">
      <c r="A2117" s="63"/>
      <c r="B2117" s="72"/>
      <c r="C2117" s="61" t="s">
        <v>5885</v>
      </c>
      <c r="D2117" s="72" t="s">
        <v>5912</v>
      </c>
      <c r="E2117" s="63" t="s">
        <v>270</v>
      </c>
      <c r="F2117" s="73">
        <v>122</v>
      </c>
      <c r="G2117" s="64" t="str">
        <f t="shared" si="74"/>
        <v>K</v>
      </c>
      <c r="H2117" s="73">
        <v>501</v>
      </c>
      <c r="I2117" s="63">
        <v>109</v>
      </c>
      <c r="J2117" s="63">
        <v>2</v>
      </c>
      <c r="K2117" s="63">
        <v>1</v>
      </c>
      <c r="L2117" s="63" t="s">
        <v>5913</v>
      </c>
      <c r="M2117" s="63" t="str">
        <f t="shared" si="78"/>
        <v>S</v>
      </c>
      <c r="N2117" s="63" t="s">
        <v>5896</v>
      </c>
      <c r="O2117" s="63" t="s">
        <v>1108</v>
      </c>
      <c r="P2117" s="63">
        <v>0</v>
      </c>
      <c r="Q2117" s="63"/>
      <c r="R2117" s="51"/>
      <c r="S2117" s="51"/>
      <c r="T2117" s="51"/>
    </row>
    <row r="2118" spans="1:20" ht="31.5">
      <c r="A2118" s="153"/>
      <c r="B2118" s="154"/>
      <c r="C2118" s="155" t="s">
        <v>5885</v>
      </c>
      <c r="D2118" s="154" t="s">
        <v>5914</v>
      </c>
      <c r="E2118" s="153" t="s">
        <v>265</v>
      </c>
      <c r="F2118" s="160">
        <v>96</v>
      </c>
      <c r="G2118" s="156" t="str">
        <f t="shared" si="74"/>
        <v>K</v>
      </c>
      <c r="H2118" s="160">
        <v>648</v>
      </c>
      <c r="I2118" s="153">
        <v>80</v>
      </c>
      <c r="J2118" s="153">
        <v>1</v>
      </c>
      <c r="K2118" s="153">
        <v>2</v>
      </c>
      <c r="L2118" s="153" t="s">
        <v>274</v>
      </c>
      <c r="M2118" s="153" t="str">
        <f t="shared" si="78"/>
        <v>X</v>
      </c>
      <c r="N2118" s="241" t="s">
        <v>5915</v>
      </c>
      <c r="O2118" s="153" t="s">
        <v>1108</v>
      </c>
      <c r="P2118" s="153">
        <v>0</v>
      </c>
      <c r="Q2118" s="153"/>
      <c r="R2118" s="51"/>
      <c r="S2118" s="51"/>
      <c r="T2118" s="51"/>
    </row>
    <row r="2119" spans="1:20" ht="31.5">
      <c r="A2119" s="63"/>
      <c r="B2119" s="72"/>
      <c r="C2119" s="61" t="s">
        <v>5885</v>
      </c>
      <c r="D2119" s="62" t="s">
        <v>2741</v>
      </c>
      <c r="E2119" s="63" t="s">
        <v>270</v>
      </c>
      <c r="F2119" s="73">
        <v>120</v>
      </c>
      <c r="G2119" s="64" t="str">
        <f t="shared" si="74"/>
        <v>K</v>
      </c>
      <c r="H2119" s="73">
        <v>470</v>
      </c>
      <c r="I2119" s="63">
        <v>32</v>
      </c>
      <c r="J2119" s="63">
        <v>7</v>
      </c>
      <c r="K2119" s="63">
        <v>1</v>
      </c>
      <c r="L2119" s="63" t="s">
        <v>274</v>
      </c>
      <c r="M2119" s="63" t="str">
        <f t="shared" si="78"/>
        <v>X</v>
      </c>
      <c r="N2119" s="63" t="s">
        <v>5916</v>
      </c>
      <c r="O2119" s="63" t="s">
        <v>1142</v>
      </c>
      <c r="P2119" s="63">
        <v>0</v>
      </c>
      <c r="Q2119" s="63"/>
      <c r="R2119" s="51"/>
      <c r="S2119" s="51"/>
      <c r="T2119" s="51"/>
    </row>
    <row r="2120" spans="1:20" ht="47.25">
      <c r="A2120" s="162">
        <f t="shared" ref="A2120:A2150" si="82">IF(LEN(B2120)=0,"",SUBTOTAL(3,$B$3:B2120))</f>
        <v>70</v>
      </c>
      <c r="B2120" s="163" t="s">
        <v>5917</v>
      </c>
      <c r="C2120" s="155" t="s">
        <v>5917</v>
      </c>
      <c r="D2120" s="154" t="s">
        <v>5918</v>
      </c>
      <c r="E2120" s="153" t="s">
        <v>300</v>
      </c>
      <c r="F2120" s="196">
        <v>14</v>
      </c>
      <c r="G2120" s="156" t="str">
        <f t="shared" si="74"/>
        <v>K</v>
      </c>
      <c r="H2120" s="196">
        <v>80</v>
      </c>
      <c r="I2120" s="158">
        <v>14</v>
      </c>
      <c r="J2120" s="158">
        <v>0</v>
      </c>
      <c r="K2120" s="158">
        <v>4</v>
      </c>
      <c r="L2120" s="153" t="s">
        <v>311</v>
      </c>
      <c r="M2120" s="153" t="str">
        <f t="shared" si="78"/>
        <v>X</v>
      </c>
      <c r="N2120" s="153" t="s">
        <v>1987</v>
      </c>
      <c r="O2120" s="153" t="s">
        <v>1369</v>
      </c>
      <c r="P2120" s="158" t="s">
        <v>1663</v>
      </c>
      <c r="Q2120" s="153" t="s">
        <v>5919</v>
      </c>
      <c r="R2120" s="51"/>
      <c r="S2120" s="51"/>
      <c r="T2120" s="51"/>
    </row>
    <row r="2121" spans="1:20" ht="31.5">
      <c r="A2121" s="63" t="str">
        <f t="shared" si="82"/>
        <v/>
      </c>
      <c r="B2121" s="72"/>
      <c r="C2121" s="61" t="s">
        <v>5917</v>
      </c>
      <c r="D2121" s="72" t="s">
        <v>5920</v>
      </c>
      <c r="E2121" s="63" t="s">
        <v>300</v>
      </c>
      <c r="F2121" s="86">
        <v>41</v>
      </c>
      <c r="G2121" s="64" t="str">
        <f t="shared" si="74"/>
        <v>K</v>
      </c>
      <c r="H2121" s="86">
        <v>171</v>
      </c>
      <c r="I2121" s="65">
        <v>41</v>
      </c>
      <c r="J2121" s="242">
        <v>4</v>
      </c>
      <c r="K2121" s="65">
        <v>5</v>
      </c>
      <c r="L2121" s="63" t="s">
        <v>301</v>
      </c>
      <c r="M2121" s="63" t="str">
        <f t="shared" si="78"/>
        <v>X</v>
      </c>
      <c r="N2121" s="63" t="s">
        <v>5921</v>
      </c>
      <c r="O2121" s="63" t="s">
        <v>2640</v>
      </c>
      <c r="P2121" s="65" t="s">
        <v>1663</v>
      </c>
      <c r="Q2121" s="65"/>
      <c r="R2121" s="51"/>
      <c r="S2121" s="51"/>
      <c r="T2121" s="51"/>
    </row>
    <row r="2122" spans="1:20">
      <c r="A2122" s="153" t="str">
        <f t="shared" si="82"/>
        <v/>
      </c>
      <c r="B2122" s="154"/>
      <c r="C2122" s="155" t="s">
        <v>5917</v>
      </c>
      <c r="D2122" s="154" t="s">
        <v>5922</v>
      </c>
      <c r="E2122" s="153" t="s">
        <v>300</v>
      </c>
      <c r="F2122" s="196">
        <v>76</v>
      </c>
      <c r="G2122" s="156" t="str">
        <f t="shared" si="74"/>
        <v>K</v>
      </c>
      <c r="H2122" s="196">
        <v>333</v>
      </c>
      <c r="I2122" s="158">
        <v>76</v>
      </c>
      <c r="J2122" s="243">
        <v>15</v>
      </c>
      <c r="K2122" s="158">
        <v>13</v>
      </c>
      <c r="L2122" s="153" t="s">
        <v>301</v>
      </c>
      <c r="M2122" s="153" t="str">
        <f t="shared" si="78"/>
        <v>X</v>
      </c>
      <c r="N2122" s="153" t="s">
        <v>5923</v>
      </c>
      <c r="O2122" s="153" t="s">
        <v>2640</v>
      </c>
      <c r="P2122" s="158" t="s">
        <v>1663</v>
      </c>
      <c r="Q2122" s="158"/>
      <c r="R2122" s="51"/>
      <c r="S2122" s="51"/>
      <c r="T2122" s="51"/>
    </row>
    <row r="2123" spans="1:20">
      <c r="A2123" s="63" t="str">
        <f t="shared" si="82"/>
        <v/>
      </c>
      <c r="B2123" s="72"/>
      <c r="C2123" s="61" t="s">
        <v>5917</v>
      </c>
      <c r="D2123" s="72" t="s">
        <v>5924</v>
      </c>
      <c r="E2123" s="63" t="s">
        <v>300</v>
      </c>
      <c r="F2123" s="86">
        <v>34</v>
      </c>
      <c r="G2123" s="64" t="str">
        <f t="shared" si="74"/>
        <v>K</v>
      </c>
      <c r="H2123" s="86">
        <v>125</v>
      </c>
      <c r="I2123" s="65">
        <v>32</v>
      </c>
      <c r="J2123" s="242">
        <v>1</v>
      </c>
      <c r="K2123" s="65">
        <v>0</v>
      </c>
      <c r="L2123" s="63" t="s">
        <v>301</v>
      </c>
      <c r="M2123" s="63" t="str">
        <f t="shared" si="78"/>
        <v>X</v>
      </c>
      <c r="N2123" s="63" t="s">
        <v>5925</v>
      </c>
      <c r="O2123" s="63" t="s">
        <v>2647</v>
      </c>
      <c r="P2123" s="65">
        <v>0</v>
      </c>
      <c r="Q2123" s="65"/>
      <c r="R2123" s="51"/>
      <c r="S2123" s="51"/>
      <c r="T2123" s="51"/>
    </row>
    <row r="2124" spans="1:20" ht="31.5">
      <c r="A2124" s="153" t="str">
        <f t="shared" si="82"/>
        <v/>
      </c>
      <c r="B2124" s="154"/>
      <c r="C2124" s="155" t="s">
        <v>5917</v>
      </c>
      <c r="D2124" s="154" t="s">
        <v>1934</v>
      </c>
      <c r="E2124" s="153" t="s">
        <v>300</v>
      </c>
      <c r="F2124" s="196">
        <v>77</v>
      </c>
      <c r="G2124" s="156" t="str">
        <f t="shared" si="74"/>
        <v>K</v>
      </c>
      <c r="H2124" s="196">
        <v>326</v>
      </c>
      <c r="I2124" s="158">
        <v>76</v>
      </c>
      <c r="J2124" s="243">
        <v>7</v>
      </c>
      <c r="K2124" s="158">
        <v>5</v>
      </c>
      <c r="L2124" s="153" t="s">
        <v>311</v>
      </c>
      <c r="M2124" s="153" t="str">
        <f t="shared" si="78"/>
        <v>X</v>
      </c>
      <c r="N2124" s="153" t="s">
        <v>5926</v>
      </c>
      <c r="O2124" s="153" t="s">
        <v>2647</v>
      </c>
      <c r="P2124" s="158" t="s">
        <v>1663</v>
      </c>
      <c r="Q2124" s="158"/>
      <c r="R2124" s="51"/>
      <c r="S2124" s="51"/>
      <c r="T2124" s="51"/>
    </row>
    <row r="2125" spans="1:20" ht="31.5">
      <c r="A2125" s="63" t="str">
        <f t="shared" si="82"/>
        <v/>
      </c>
      <c r="B2125" s="72"/>
      <c r="C2125" s="61" t="s">
        <v>5917</v>
      </c>
      <c r="D2125" s="72" t="s">
        <v>1961</v>
      </c>
      <c r="E2125" s="63" t="s">
        <v>265</v>
      </c>
      <c r="F2125" s="86">
        <v>107</v>
      </c>
      <c r="G2125" s="64" t="str">
        <f t="shared" si="74"/>
        <v>K</v>
      </c>
      <c r="H2125" s="86">
        <v>414</v>
      </c>
      <c r="I2125" s="65">
        <v>107</v>
      </c>
      <c r="J2125" s="242">
        <v>26</v>
      </c>
      <c r="K2125" s="65">
        <v>9</v>
      </c>
      <c r="L2125" s="63" t="s">
        <v>301</v>
      </c>
      <c r="M2125" s="63" t="str">
        <f t="shared" si="78"/>
        <v>X</v>
      </c>
      <c r="N2125" s="63" t="s">
        <v>5927</v>
      </c>
      <c r="O2125" s="63" t="s">
        <v>1571</v>
      </c>
      <c r="P2125" s="65" t="s">
        <v>1663</v>
      </c>
      <c r="Q2125" s="65"/>
      <c r="R2125" s="51"/>
      <c r="S2125" s="51"/>
      <c r="T2125" s="51"/>
    </row>
    <row r="2126" spans="1:20" ht="31.5">
      <c r="A2126" s="153" t="str">
        <f t="shared" si="82"/>
        <v/>
      </c>
      <c r="B2126" s="154"/>
      <c r="C2126" s="155" t="s">
        <v>5917</v>
      </c>
      <c r="D2126" s="154" t="s">
        <v>5928</v>
      </c>
      <c r="E2126" s="153" t="s">
        <v>300</v>
      </c>
      <c r="F2126" s="196">
        <v>26</v>
      </c>
      <c r="G2126" s="156" t="str">
        <f t="shared" si="74"/>
        <v>K</v>
      </c>
      <c r="H2126" s="196">
        <v>108</v>
      </c>
      <c r="I2126" s="158">
        <v>26</v>
      </c>
      <c r="J2126" s="243">
        <v>7</v>
      </c>
      <c r="K2126" s="158">
        <v>3</v>
      </c>
      <c r="L2126" s="153" t="s">
        <v>311</v>
      </c>
      <c r="M2126" s="153" t="str">
        <f t="shared" si="78"/>
        <v>X</v>
      </c>
      <c r="N2126" s="153" t="s">
        <v>5929</v>
      </c>
      <c r="O2126" s="153" t="s">
        <v>2627</v>
      </c>
      <c r="P2126" s="158" t="s">
        <v>1663</v>
      </c>
      <c r="Q2126" s="158"/>
      <c r="R2126" s="51"/>
      <c r="S2126" s="51"/>
      <c r="T2126" s="51"/>
    </row>
    <row r="2127" spans="1:20" ht="31.5">
      <c r="A2127" s="63" t="str">
        <f t="shared" si="82"/>
        <v/>
      </c>
      <c r="B2127" s="72"/>
      <c r="C2127" s="61" t="s">
        <v>5917</v>
      </c>
      <c r="D2127" s="72" t="s">
        <v>5930</v>
      </c>
      <c r="E2127" s="63" t="s">
        <v>300</v>
      </c>
      <c r="F2127" s="86">
        <v>38</v>
      </c>
      <c r="G2127" s="64" t="str">
        <f t="shared" si="74"/>
        <v>K</v>
      </c>
      <c r="H2127" s="86">
        <v>170</v>
      </c>
      <c r="I2127" s="65">
        <v>37</v>
      </c>
      <c r="J2127" s="242">
        <v>6</v>
      </c>
      <c r="K2127" s="65">
        <v>3</v>
      </c>
      <c r="L2127" s="63" t="s">
        <v>301</v>
      </c>
      <c r="M2127" s="63" t="str">
        <f t="shared" si="78"/>
        <v>X</v>
      </c>
      <c r="N2127" s="63" t="s">
        <v>5926</v>
      </c>
      <c r="O2127" s="63" t="s">
        <v>2607</v>
      </c>
      <c r="P2127" s="65" t="s">
        <v>1663</v>
      </c>
      <c r="Q2127" s="65"/>
      <c r="R2127" s="51"/>
      <c r="S2127" s="51"/>
      <c r="T2127" s="51"/>
    </row>
    <row r="2128" spans="1:20" ht="31.5">
      <c r="A2128" s="153" t="str">
        <f t="shared" si="82"/>
        <v/>
      </c>
      <c r="B2128" s="154"/>
      <c r="C2128" s="155" t="s">
        <v>5917</v>
      </c>
      <c r="D2128" s="154" t="s">
        <v>3289</v>
      </c>
      <c r="E2128" s="153" t="s">
        <v>300</v>
      </c>
      <c r="F2128" s="196">
        <v>33</v>
      </c>
      <c r="G2128" s="156" t="str">
        <f t="shared" si="74"/>
        <v>K</v>
      </c>
      <c r="H2128" s="196">
        <v>144</v>
      </c>
      <c r="I2128" s="158">
        <v>33</v>
      </c>
      <c r="J2128" s="243">
        <v>1</v>
      </c>
      <c r="K2128" s="158">
        <v>6</v>
      </c>
      <c r="L2128" s="153" t="s">
        <v>301</v>
      </c>
      <c r="M2128" s="153" t="str">
        <f t="shared" si="78"/>
        <v>X</v>
      </c>
      <c r="N2128" s="153" t="s">
        <v>5929</v>
      </c>
      <c r="O2128" s="153" t="s">
        <v>2603</v>
      </c>
      <c r="P2128" s="158" t="s">
        <v>1663</v>
      </c>
      <c r="Q2128" s="158"/>
      <c r="R2128" s="51"/>
      <c r="S2128" s="51"/>
      <c r="T2128" s="51"/>
    </row>
    <row r="2129" spans="1:20" ht="47.25">
      <c r="A2129" s="63" t="str">
        <f t="shared" si="82"/>
        <v/>
      </c>
      <c r="B2129" s="72"/>
      <c r="C2129" s="61" t="s">
        <v>5917</v>
      </c>
      <c r="D2129" s="72" t="s">
        <v>5931</v>
      </c>
      <c r="E2129" s="63" t="s">
        <v>300</v>
      </c>
      <c r="F2129" s="86">
        <v>88</v>
      </c>
      <c r="G2129" s="64" t="str">
        <f t="shared" si="74"/>
        <v>K</v>
      </c>
      <c r="H2129" s="86">
        <v>387</v>
      </c>
      <c r="I2129" s="65">
        <v>88</v>
      </c>
      <c r="J2129" s="242">
        <v>17</v>
      </c>
      <c r="K2129" s="65">
        <v>8</v>
      </c>
      <c r="L2129" s="63" t="s">
        <v>301</v>
      </c>
      <c r="M2129" s="63" t="str">
        <f t="shared" si="78"/>
        <v>X</v>
      </c>
      <c r="N2129" s="63" t="s">
        <v>5932</v>
      </c>
      <c r="O2129" s="63" t="s">
        <v>1369</v>
      </c>
      <c r="P2129" s="65" t="s">
        <v>1663</v>
      </c>
      <c r="Q2129" s="63" t="s">
        <v>5919</v>
      </c>
      <c r="R2129" s="51"/>
      <c r="S2129" s="51"/>
      <c r="T2129" s="51"/>
    </row>
    <row r="2130" spans="1:20" ht="47.25">
      <c r="A2130" s="153" t="str">
        <f t="shared" si="82"/>
        <v/>
      </c>
      <c r="B2130" s="154"/>
      <c r="C2130" s="155" t="s">
        <v>5917</v>
      </c>
      <c r="D2130" s="154" t="s">
        <v>3824</v>
      </c>
      <c r="E2130" s="153" t="s">
        <v>265</v>
      </c>
      <c r="F2130" s="196">
        <v>122</v>
      </c>
      <c r="G2130" s="156" t="str">
        <f t="shared" si="74"/>
        <v>K</v>
      </c>
      <c r="H2130" s="196">
        <v>429</v>
      </c>
      <c r="I2130" s="158">
        <v>122</v>
      </c>
      <c r="J2130" s="243">
        <v>9</v>
      </c>
      <c r="K2130" s="158">
        <v>6</v>
      </c>
      <c r="L2130" s="153" t="s">
        <v>301</v>
      </c>
      <c r="M2130" s="153" t="str">
        <f t="shared" si="78"/>
        <v>X</v>
      </c>
      <c r="N2130" s="153" t="s">
        <v>5933</v>
      </c>
      <c r="O2130" s="153" t="s">
        <v>2667</v>
      </c>
      <c r="P2130" s="158">
        <v>0</v>
      </c>
      <c r="Q2130" s="158"/>
      <c r="R2130" s="51"/>
      <c r="S2130" s="51"/>
      <c r="T2130" s="51"/>
    </row>
    <row r="2131" spans="1:20" ht="31.5">
      <c r="A2131" s="63" t="str">
        <f t="shared" si="82"/>
        <v/>
      </c>
      <c r="B2131" s="72"/>
      <c r="C2131" s="61" t="s">
        <v>5917</v>
      </c>
      <c r="D2131" s="72" t="s">
        <v>5934</v>
      </c>
      <c r="E2131" s="63" t="s">
        <v>300</v>
      </c>
      <c r="F2131" s="86">
        <v>91</v>
      </c>
      <c r="G2131" s="64" t="str">
        <f t="shared" si="74"/>
        <v>K</v>
      </c>
      <c r="H2131" s="86">
        <v>351</v>
      </c>
      <c r="I2131" s="65">
        <v>90</v>
      </c>
      <c r="J2131" s="242">
        <v>9</v>
      </c>
      <c r="K2131" s="65">
        <v>9</v>
      </c>
      <c r="L2131" s="63" t="s">
        <v>301</v>
      </c>
      <c r="M2131" s="63" t="str">
        <f t="shared" si="78"/>
        <v>X</v>
      </c>
      <c r="N2131" s="63" t="s">
        <v>5935</v>
      </c>
      <c r="O2131" s="63" t="s">
        <v>968</v>
      </c>
      <c r="P2131" s="65" t="s">
        <v>1663</v>
      </c>
      <c r="Q2131" s="65"/>
      <c r="R2131" s="51"/>
      <c r="S2131" s="51"/>
      <c r="T2131" s="51"/>
    </row>
    <row r="2132" spans="1:20" ht="31.5">
      <c r="A2132" s="153" t="str">
        <f t="shared" si="82"/>
        <v/>
      </c>
      <c r="B2132" s="154"/>
      <c r="C2132" s="155" t="s">
        <v>5917</v>
      </c>
      <c r="D2132" s="154" t="s">
        <v>5936</v>
      </c>
      <c r="E2132" s="153" t="s">
        <v>265</v>
      </c>
      <c r="F2132" s="196">
        <v>103</v>
      </c>
      <c r="G2132" s="156" t="str">
        <f t="shared" si="74"/>
        <v>K</v>
      </c>
      <c r="H2132" s="196">
        <v>423</v>
      </c>
      <c r="I2132" s="158">
        <v>101</v>
      </c>
      <c r="J2132" s="243">
        <v>6</v>
      </c>
      <c r="K2132" s="158">
        <v>0</v>
      </c>
      <c r="L2132" s="153" t="s">
        <v>301</v>
      </c>
      <c r="M2132" s="153" t="str">
        <f t="shared" si="78"/>
        <v>X</v>
      </c>
      <c r="N2132" s="153" t="s">
        <v>5935</v>
      </c>
      <c r="O2132" s="153" t="s">
        <v>1369</v>
      </c>
      <c r="P2132" s="158">
        <v>0</v>
      </c>
      <c r="Q2132" s="158"/>
      <c r="R2132" s="51"/>
      <c r="S2132" s="51"/>
      <c r="T2132" s="51"/>
    </row>
    <row r="2133" spans="1:20" ht="47.25">
      <c r="A2133" s="63" t="str">
        <f t="shared" si="82"/>
        <v/>
      </c>
      <c r="B2133" s="72"/>
      <c r="C2133" s="61" t="s">
        <v>5917</v>
      </c>
      <c r="D2133" s="72" t="s">
        <v>5937</v>
      </c>
      <c r="E2133" s="63" t="s">
        <v>300</v>
      </c>
      <c r="F2133" s="86">
        <v>36</v>
      </c>
      <c r="G2133" s="64" t="str">
        <f t="shared" si="74"/>
        <v>K</v>
      </c>
      <c r="H2133" s="86">
        <v>138</v>
      </c>
      <c r="I2133" s="65">
        <v>36</v>
      </c>
      <c r="J2133" s="242">
        <v>8</v>
      </c>
      <c r="K2133" s="65">
        <v>4</v>
      </c>
      <c r="L2133" s="63" t="s">
        <v>301</v>
      </c>
      <c r="M2133" s="63" t="str">
        <f t="shared" si="78"/>
        <v>X</v>
      </c>
      <c r="N2133" s="63" t="s">
        <v>5938</v>
      </c>
      <c r="O2133" s="63" t="s">
        <v>2640</v>
      </c>
      <c r="P2133" s="65" t="s">
        <v>1663</v>
      </c>
      <c r="Q2133" s="63" t="s">
        <v>5919</v>
      </c>
      <c r="R2133" s="51"/>
      <c r="S2133" s="51"/>
      <c r="T2133" s="51"/>
    </row>
    <row r="2134" spans="1:20" ht="31.5">
      <c r="A2134" s="153" t="str">
        <f t="shared" si="82"/>
        <v/>
      </c>
      <c r="B2134" s="154"/>
      <c r="C2134" s="155" t="s">
        <v>5917</v>
      </c>
      <c r="D2134" s="154" t="s">
        <v>5939</v>
      </c>
      <c r="E2134" s="153" t="s">
        <v>300</v>
      </c>
      <c r="F2134" s="196">
        <v>24</v>
      </c>
      <c r="G2134" s="156" t="str">
        <f t="shared" si="74"/>
        <v>K</v>
      </c>
      <c r="H2134" s="196">
        <v>107</v>
      </c>
      <c r="I2134" s="158">
        <v>24</v>
      </c>
      <c r="J2134" s="243">
        <v>7</v>
      </c>
      <c r="K2134" s="158">
        <v>1</v>
      </c>
      <c r="L2134" s="153" t="s">
        <v>351</v>
      </c>
      <c r="M2134" s="153" t="str">
        <f t="shared" si="78"/>
        <v>X</v>
      </c>
      <c r="N2134" s="153" t="s">
        <v>2206</v>
      </c>
      <c r="O2134" s="153" t="s">
        <v>2603</v>
      </c>
      <c r="P2134" s="158" t="s">
        <v>1663</v>
      </c>
      <c r="Q2134" s="153" t="s">
        <v>5940</v>
      </c>
      <c r="R2134" s="51"/>
      <c r="S2134" s="51"/>
      <c r="T2134" s="51"/>
    </row>
    <row r="2135" spans="1:20" ht="31.5">
      <c r="A2135" s="63" t="str">
        <f t="shared" si="82"/>
        <v/>
      </c>
      <c r="B2135" s="72"/>
      <c r="C2135" s="61" t="s">
        <v>5917</v>
      </c>
      <c r="D2135" s="72" t="s">
        <v>5941</v>
      </c>
      <c r="E2135" s="63" t="s">
        <v>300</v>
      </c>
      <c r="F2135" s="86">
        <v>34</v>
      </c>
      <c r="G2135" s="64" t="str">
        <f t="shared" si="74"/>
        <v>K</v>
      </c>
      <c r="H2135" s="86">
        <v>135</v>
      </c>
      <c r="I2135" s="65">
        <v>34</v>
      </c>
      <c r="J2135" s="242">
        <v>7</v>
      </c>
      <c r="K2135" s="65">
        <v>4</v>
      </c>
      <c r="L2135" s="63" t="s">
        <v>301</v>
      </c>
      <c r="M2135" s="63" t="str">
        <f t="shared" si="78"/>
        <v>X</v>
      </c>
      <c r="N2135" s="63" t="s">
        <v>5942</v>
      </c>
      <c r="O2135" s="63" t="s">
        <v>2607</v>
      </c>
      <c r="P2135" s="65" t="s">
        <v>1663</v>
      </c>
      <c r="Q2135" s="65"/>
      <c r="R2135" s="51"/>
      <c r="S2135" s="51"/>
      <c r="T2135" s="51"/>
    </row>
    <row r="2136" spans="1:20" ht="31.5">
      <c r="A2136" s="153" t="str">
        <f t="shared" si="82"/>
        <v/>
      </c>
      <c r="B2136" s="154"/>
      <c r="C2136" s="155" t="s">
        <v>5917</v>
      </c>
      <c r="D2136" s="154" t="s">
        <v>2497</v>
      </c>
      <c r="E2136" s="153" t="s">
        <v>300</v>
      </c>
      <c r="F2136" s="196">
        <v>22</v>
      </c>
      <c r="G2136" s="156" t="str">
        <f t="shared" si="74"/>
        <v>K</v>
      </c>
      <c r="H2136" s="196">
        <v>89</v>
      </c>
      <c r="I2136" s="158">
        <v>22</v>
      </c>
      <c r="J2136" s="243">
        <v>5</v>
      </c>
      <c r="K2136" s="158">
        <v>3</v>
      </c>
      <c r="L2136" s="153" t="s">
        <v>301</v>
      </c>
      <c r="M2136" s="153" t="str">
        <f t="shared" si="78"/>
        <v>X</v>
      </c>
      <c r="N2136" s="153" t="s">
        <v>1987</v>
      </c>
      <c r="O2136" s="153" t="s">
        <v>2616</v>
      </c>
      <c r="P2136" s="158" t="s">
        <v>1663</v>
      </c>
      <c r="Q2136" s="153" t="s">
        <v>5940</v>
      </c>
      <c r="R2136" s="51"/>
      <c r="S2136" s="51"/>
      <c r="T2136" s="51"/>
    </row>
    <row r="2137" spans="1:20">
      <c r="A2137" s="63" t="str">
        <f t="shared" si="82"/>
        <v/>
      </c>
      <c r="B2137" s="72"/>
      <c r="C2137" s="61" t="s">
        <v>5917</v>
      </c>
      <c r="D2137" s="72" t="s">
        <v>5943</v>
      </c>
      <c r="E2137" s="63" t="s">
        <v>300</v>
      </c>
      <c r="F2137" s="86">
        <v>57</v>
      </c>
      <c r="G2137" s="64" t="str">
        <f t="shared" si="74"/>
        <v>K</v>
      </c>
      <c r="H2137" s="86">
        <v>246</v>
      </c>
      <c r="I2137" s="65">
        <v>57</v>
      </c>
      <c r="J2137" s="242">
        <v>4</v>
      </c>
      <c r="K2137" s="65">
        <v>2</v>
      </c>
      <c r="L2137" s="63" t="s">
        <v>301</v>
      </c>
      <c r="M2137" s="63" t="str">
        <f t="shared" si="78"/>
        <v>X</v>
      </c>
      <c r="N2137" s="63" t="s">
        <v>2206</v>
      </c>
      <c r="O2137" s="63" t="s">
        <v>2607</v>
      </c>
      <c r="P2137" s="65">
        <v>0</v>
      </c>
      <c r="Q2137" s="65"/>
      <c r="R2137" s="51"/>
      <c r="S2137" s="51"/>
      <c r="T2137" s="51"/>
    </row>
    <row r="2138" spans="1:20">
      <c r="A2138" s="153" t="str">
        <f t="shared" si="82"/>
        <v/>
      </c>
      <c r="B2138" s="154"/>
      <c r="C2138" s="155" t="s">
        <v>5917</v>
      </c>
      <c r="D2138" s="154" t="s">
        <v>5944</v>
      </c>
      <c r="E2138" s="153" t="s">
        <v>300</v>
      </c>
      <c r="F2138" s="196">
        <v>39</v>
      </c>
      <c r="G2138" s="156" t="str">
        <f t="shared" si="74"/>
        <v>K</v>
      </c>
      <c r="H2138" s="196">
        <v>154</v>
      </c>
      <c r="I2138" s="158">
        <v>39</v>
      </c>
      <c r="J2138" s="243">
        <v>6</v>
      </c>
      <c r="K2138" s="158">
        <v>7</v>
      </c>
      <c r="L2138" s="153" t="s">
        <v>301</v>
      </c>
      <c r="M2138" s="153" t="str">
        <f t="shared" si="78"/>
        <v>X</v>
      </c>
      <c r="N2138" s="153" t="s">
        <v>1987</v>
      </c>
      <c r="O2138" s="153" t="s">
        <v>2601</v>
      </c>
      <c r="P2138" s="158" t="s">
        <v>1663</v>
      </c>
      <c r="Q2138" s="158"/>
      <c r="R2138" s="51"/>
      <c r="S2138" s="51"/>
      <c r="T2138" s="51"/>
    </row>
    <row r="2139" spans="1:20" ht="31.5">
      <c r="A2139" s="63" t="str">
        <f t="shared" si="82"/>
        <v/>
      </c>
      <c r="B2139" s="72"/>
      <c r="C2139" s="61" t="s">
        <v>5917</v>
      </c>
      <c r="D2139" s="72" t="s">
        <v>5945</v>
      </c>
      <c r="E2139" s="63" t="s">
        <v>300</v>
      </c>
      <c r="F2139" s="86">
        <v>55</v>
      </c>
      <c r="G2139" s="64" t="str">
        <f t="shared" si="74"/>
        <v>K</v>
      </c>
      <c r="H2139" s="86">
        <v>205</v>
      </c>
      <c r="I2139" s="65">
        <v>55</v>
      </c>
      <c r="J2139" s="242">
        <v>9</v>
      </c>
      <c r="K2139" s="65">
        <v>15</v>
      </c>
      <c r="L2139" s="63" t="s">
        <v>301</v>
      </c>
      <c r="M2139" s="63" t="str">
        <f t="shared" si="78"/>
        <v>X</v>
      </c>
      <c r="N2139" s="63" t="s">
        <v>5946</v>
      </c>
      <c r="O2139" s="63" t="s">
        <v>2610</v>
      </c>
      <c r="P2139" s="65" t="s">
        <v>1663</v>
      </c>
      <c r="Q2139" s="65"/>
      <c r="R2139" s="51"/>
      <c r="S2139" s="51"/>
      <c r="T2139" s="51"/>
    </row>
    <row r="2140" spans="1:20" ht="47.25">
      <c r="A2140" s="162">
        <f t="shared" si="82"/>
        <v>71</v>
      </c>
      <c r="B2140" s="163" t="s">
        <v>5947</v>
      </c>
      <c r="C2140" s="155" t="s">
        <v>5947</v>
      </c>
      <c r="D2140" s="154" t="s">
        <v>5948</v>
      </c>
      <c r="E2140" s="153" t="s">
        <v>270</v>
      </c>
      <c r="F2140" s="244">
        <v>238</v>
      </c>
      <c r="G2140" s="156" t="str">
        <f t="shared" si="74"/>
        <v>Đ</v>
      </c>
      <c r="H2140" s="245">
        <v>955</v>
      </c>
      <c r="I2140" s="246">
        <v>101</v>
      </c>
      <c r="J2140" s="247">
        <v>0</v>
      </c>
      <c r="K2140" s="153">
        <v>0</v>
      </c>
      <c r="L2140" s="153" t="s">
        <v>768</v>
      </c>
      <c r="M2140" s="153" t="str">
        <f t="shared" si="78"/>
        <v>X</v>
      </c>
      <c r="N2140" s="248" t="s">
        <v>5949</v>
      </c>
      <c r="O2140" s="153" t="s">
        <v>3117</v>
      </c>
      <c r="P2140" s="153">
        <v>0</v>
      </c>
      <c r="Q2140" s="153"/>
      <c r="R2140" s="51"/>
      <c r="S2140" s="51"/>
      <c r="T2140" s="51"/>
    </row>
    <row r="2141" spans="1:20" ht="47.25">
      <c r="A2141" s="63" t="str">
        <f t="shared" si="82"/>
        <v/>
      </c>
      <c r="B2141" s="72"/>
      <c r="C2141" s="61" t="s">
        <v>5947</v>
      </c>
      <c r="D2141" s="62" t="s">
        <v>5950</v>
      </c>
      <c r="E2141" s="63" t="s">
        <v>270</v>
      </c>
      <c r="F2141" s="245">
        <v>216</v>
      </c>
      <c r="G2141" s="64" t="str">
        <f t="shared" si="74"/>
        <v>Đ</v>
      </c>
      <c r="H2141" s="245">
        <v>776</v>
      </c>
      <c r="I2141" s="249">
        <v>139</v>
      </c>
      <c r="J2141" s="250">
        <v>3</v>
      </c>
      <c r="K2141" s="63">
        <v>2</v>
      </c>
      <c r="L2141" s="63" t="s">
        <v>1117</v>
      </c>
      <c r="M2141" s="63" t="str">
        <f t="shared" si="78"/>
        <v>X</v>
      </c>
      <c r="N2141" s="251" t="s">
        <v>5951</v>
      </c>
      <c r="O2141" s="63" t="s">
        <v>2793</v>
      </c>
      <c r="P2141" s="63">
        <v>0</v>
      </c>
      <c r="Q2141" s="63"/>
      <c r="R2141" s="51"/>
      <c r="S2141" s="51"/>
      <c r="T2141" s="51"/>
    </row>
    <row r="2142" spans="1:20" ht="47.25">
      <c r="A2142" s="153" t="str">
        <f t="shared" si="82"/>
        <v/>
      </c>
      <c r="B2142" s="154"/>
      <c r="C2142" s="155" t="s">
        <v>5947</v>
      </c>
      <c r="D2142" s="164" t="s">
        <v>3281</v>
      </c>
      <c r="E2142" s="153" t="s">
        <v>270</v>
      </c>
      <c r="F2142" s="244">
        <v>209</v>
      </c>
      <c r="G2142" s="156" t="str">
        <f t="shared" si="74"/>
        <v>Đ</v>
      </c>
      <c r="H2142" s="245">
        <v>832</v>
      </c>
      <c r="I2142" s="246">
        <v>185</v>
      </c>
      <c r="J2142" s="247">
        <v>0</v>
      </c>
      <c r="K2142" s="153">
        <v>3</v>
      </c>
      <c r="L2142" s="153" t="s">
        <v>543</v>
      </c>
      <c r="M2142" s="153" t="str">
        <f t="shared" si="78"/>
        <v>X</v>
      </c>
      <c r="N2142" s="248" t="s">
        <v>5952</v>
      </c>
      <c r="O2142" s="153" t="s">
        <v>2793</v>
      </c>
      <c r="P2142" s="153">
        <v>0</v>
      </c>
      <c r="Q2142" s="153"/>
      <c r="R2142" s="51"/>
      <c r="S2142" s="51"/>
      <c r="T2142" s="51"/>
    </row>
    <row r="2143" spans="1:20" ht="47.25">
      <c r="A2143" s="63" t="str">
        <f t="shared" si="82"/>
        <v/>
      </c>
      <c r="B2143" s="72"/>
      <c r="C2143" s="61" t="s">
        <v>5947</v>
      </c>
      <c r="D2143" s="62" t="s">
        <v>5953</v>
      </c>
      <c r="E2143" s="63" t="s">
        <v>270</v>
      </c>
      <c r="F2143" s="245">
        <v>175</v>
      </c>
      <c r="G2143" s="64" t="str">
        <f t="shared" si="74"/>
        <v>Đ</v>
      </c>
      <c r="H2143" s="245">
        <v>736</v>
      </c>
      <c r="I2143" s="249">
        <v>138</v>
      </c>
      <c r="J2143" s="250">
        <v>1</v>
      </c>
      <c r="K2143" s="63">
        <v>0</v>
      </c>
      <c r="L2143" s="63" t="s">
        <v>266</v>
      </c>
      <c r="M2143" s="63" t="str">
        <f t="shared" si="78"/>
        <v>X</v>
      </c>
      <c r="N2143" s="251" t="s">
        <v>5954</v>
      </c>
      <c r="O2143" s="63" t="s">
        <v>2793</v>
      </c>
      <c r="P2143" s="63">
        <v>0</v>
      </c>
      <c r="Q2143" s="63"/>
      <c r="R2143" s="51"/>
      <c r="S2143" s="51"/>
      <c r="T2143" s="51"/>
    </row>
    <row r="2144" spans="1:20" ht="47.25">
      <c r="A2144" s="153" t="str">
        <f t="shared" si="82"/>
        <v/>
      </c>
      <c r="B2144" s="154"/>
      <c r="C2144" s="155" t="s">
        <v>5947</v>
      </c>
      <c r="D2144" s="164" t="s">
        <v>5955</v>
      </c>
      <c r="E2144" s="153" t="s">
        <v>270</v>
      </c>
      <c r="F2144" s="244">
        <v>169</v>
      </c>
      <c r="G2144" s="156" t="str">
        <f t="shared" si="74"/>
        <v>Đ</v>
      </c>
      <c r="H2144" s="245">
        <v>726</v>
      </c>
      <c r="I2144" s="246">
        <v>129</v>
      </c>
      <c r="J2144" s="247">
        <v>12</v>
      </c>
      <c r="K2144" s="153">
        <v>3</v>
      </c>
      <c r="L2144" s="153" t="s">
        <v>301</v>
      </c>
      <c r="M2144" s="153" t="str">
        <f t="shared" si="78"/>
        <v>X</v>
      </c>
      <c r="N2144" s="248" t="s">
        <v>5956</v>
      </c>
      <c r="O2144" s="153" t="s">
        <v>1399</v>
      </c>
      <c r="P2144" s="153">
        <v>0</v>
      </c>
      <c r="Q2144" s="153"/>
      <c r="R2144" s="51"/>
      <c r="S2144" s="51"/>
      <c r="T2144" s="51"/>
    </row>
    <row r="2145" spans="1:20" ht="47.25">
      <c r="A2145" s="63" t="str">
        <f t="shared" si="82"/>
        <v/>
      </c>
      <c r="B2145" s="72"/>
      <c r="C2145" s="61" t="s">
        <v>5947</v>
      </c>
      <c r="D2145" s="62" t="s">
        <v>5957</v>
      </c>
      <c r="E2145" s="63" t="s">
        <v>270</v>
      </c>
      <c r="F2145" s="245">
        <v>184</v>
      </c>
      <c r="G2145" s="64" t="str">
        <f t="shared" si="74"/>
        <v>Đ</v>
      </c>
      <c r="H2145" s="245">
        <v>794</v>
      </c>
      <c r="I2145" s="249">
        <v>134</v>
      </c>
      <c r="J2145" s="250">
        <v>2</v>
      </c>
      <c r="K2145" s="63">
        <v>1</v>
      </c>
      <c r="L2145" s="63" t="s">
        <v>460</v>
      </c>
      <c r="M2145" s="63" t="str">
        <f t="shared" si="78"/>
        <v>X</v>
      </c>
      <c r="N2145" s="251" t="s">
        <v>5958</v>
      </c>
      <c r="O2145" s="63" t="s">
        <v>2647</v>
      </c>
      <c r="P2145" s="63">
        <v>0</v>
      </c>
      <c r="Q2145" s="63"/>
      <c r="R2145" s="51"/>
      <c r="S2145" s="51"/>
      <c r="T2145" s="51"/>
    </row>
    <row r="2146" spans="1:20" ht="47.25">
      <c r="A2146" s="153" t="str">
        <f t="shared" si="82"/>
        <v/>
      </c>
      <c r="B2146" s="154"/>
      <c r="C2146" s="155" t="s">
        <v>5947</v>
      </c>
      <c r="D2146" s="164" t="s">
        <v>5959</v>
      </c>
      <c r="E2146" s="153" t="s">
        <v>270</v>
      </c>
      <c r="F2146" s="244">
        <v>124</v>
      </c>
      <c r="G2146" s="156" t="str">
        <f t="shared" si="74"/>
        <v>K</v>
      </c>
      <c r="H2146" s="245">
        <v>561</v>
      </c>
      <c r="I2146" s="246">
        <v>120</v>
      </c>
      <c r="J2146" s="247">
        <v>2</v>
      </c>
      <c r="K2146" s="153">
        <v>3</v>
      </c>
      <c r="L2146" s="153" t="s">
        <v>543</v>
      </c>
      <c r="M2146" s="153" t="str">
        <f t="shared" si="78"/>
        <v>X</v>
      </c>
      <c r="N2146" s="248" t="s">
        <v>5960</v>
      </c>
      <c r="O2146" s="153" t="s">
        <v>2647</v>
      </c>
      <c r="P2146" s="153">
        <v>0</v>
      </c>
      <c r="Q2146" s="153"/>
      <c r="R2146" s="51"/>
      <c r="S2146" s="51"/>
      <c r="T2146" s="51"/>
    </row>
    <row r="2147" spans="1:20" ht="47.25">
      <c r="A2147" s="63" t="str">
        <f t="shared" si="82"/>
        <v/>
      </c>
      <c r="B2147" s="72"/>
      <c r="C2147" s="61" t="s">
        <v>5947</v>
      </c>
      <c r="D2147" s="62" t="s">
        <v>5961</v>
      </c>
      <c r="E2147" s="63" t="s">
        <v>270</v>
      </c>
      <c r="F2147" s="245">
        <v>161</v>
      </c>
      <c r="G2147" s="64" t="str">
        <f t="shared" si="74"/>
        <v>Đ</v>
      </c>
      <c r="H2147" s="245">
        <v>580</v>
      </c>
      <c r="I2147" s="249">
        <v>144</v>
      </c>
      <c r="J2147" s="250">
        <v>0</v>
      </c>
      <c r="K2147" s="63">
        <v>1</v>
      </c>
      <c r="L2147" s="63" t="s">
        <v>778</v>
      </c>
      <c r="M2147" s="63" t="str">
        <f t="shared" si="78"/>
        <v>X</v>
      </c>
      <c r="N2147" s="251" t="s">
        <v>5962</v>
      </c>
      <c r="O2147" s="63" t="s">
        <v>716</v>
      </c>
      <c r="P2147" s="63">
        <v>0</v>
      </c>
      <c r="Q2147" s="63"/>
      <c r="R2147" s="51"/>
      <c r="S2147" s="51"/>
      <c r="T2147" s="51"/>
    </row>
    <row r="2148" spans="1:20" ht="47.25">
      <c r="A2148" s="153" t="str">
        <f t="shared" si="82"/>
        <v/>
      </c>
      <c r="B2148" s="154"/>
      <c r="C2148" s="155" t="s">
        <v>5947</v>
      </c>
      <c r="D2148" s="164" t="s">
        <v>5963</v>
      </c>
      <c r="E2148" s="153" t="s">
        <v>265</v>
      </c>
      <c r="F2148" s="244">
        <v>83</v>
      </c>
      <c r="G2148" s="156" t="str">
        <f t="shared" si="74"/>
        <v>K</v>
      </c>
      <c r="H2148" s="245">
        <v>364</v>
      </c>
      <c r="I2148" s="246">
        <v>80</v>
      </c>
      <c r="J2148" s="247">
        <v>1</v>
      </c>
      <c r="K2148" s="153">
        <v>3</v>
      </c>
      <c r="L2148" s="153" t="s">
        <v>274</v>
      </c>
      <c r="M2148" s="153" t="str">
        <f t="shared" si="78"/>
        <v>X</v>
      </c>
      <c r="N2148" s="248" t="s">
        <v>5964</v>
      </c>
      <c r="O2148" s="153" t="s">
        <v>716</v>
      </c>
      <c r="P2148" s="153">
        <v>0</v>
      </c>
      <c r="Q2148" s="153"/>
      <c r="R2148" s="51"/>
      <c r="S2148" s="51"/>
      <c r="T2148" s="51"/>
    </row>
    <row r="2149" spans="1:20" ht="47.25">
      <c r="A2149" s="63" t="str">
        <f t="shared" si="82"/>
        <v/>
      </c>
      <c r="B2149" s="72"/>
      <c r="C2149" s="61" t="s">
        <v>5947</v>
      </c>
      <c r="D2149" s="62" t="s">
        <v>5965</v>
      </c>
      <c r="E2149" s="63" t="s">
        <v>265</v>
      </c>
      <c r="F2149" s="245">
        <v>83</v>
      </c>
      <c r="G2149" s="64" t="str">
        <f t="shared" si="74"/>
        <v>K</v>
      </c>
      <c r="H2149" s="245">
        <v>325</v>
      </c>
      <c r="I2149" s="249">
        <v>70</v>
      </c>
      <c r="J2149" s="250">
        <v>0</v>
      </c>
      <c r="K2149" s="63">
        <v>2</v>
      </c>
      <c r="L2149" s="63" t="s">
        <v>274</v>
      </c>
      <c r="M2149" s="63" t="str">
        <f t="shared" si="78"/>
        <v>X</v>
      </c>
      <c r="N2149" s="251" t="s">
        <v>5966</v>
      </c>
      <c r="O2149" s="63" t="s">
        <v>1369</v>
      </c>
      <c r="P2149" s="63">
        <v>0</v>
      </c>
      <c r="Q2149" s="63"/>
      <c r="R2149" s="51"/>
      <c r="S2149" s="51"/>
      <c r="T2149" s="51"/>
    </row>
    <row r="2150" spans="1:20" ht="47.25">
      <c r="A2150" s="153" t="str">
        <f t="shared" si="82"/>
        <v/>
      </c>
      <c r="B2150" s="154"/>
      <c r="C2150" s="155" t="s">
        <v>5947</v>
      </c>
      <c r="D2150" s="164" t="s">
        <v>5967</v>
      </c>
      <c r="E2150" s="153" t="s">
        <v>270</v>
      </c>
      <c r="F2150" s="244">
        <v>113</v>
      </c>
      <c r="G2150" s="156" t="str">
        <f t="shared" si="74"/>
        <v>K</v>
      </c>
      <c r="H2150" s="245">
        <v>507</v>
      </c>
      <c r="I2150" s="246">
        <v>109</v>
      </c>
      <c r="J2150" s="247">
        <v>0</v>
      </c>
      <c r="K2150" s="153">
        <v>2</v>
      </c>
      <c r="L2150" s="153" t="s">
        <v>543</v>
      </c>
      <c r="M2150" s="153" t="str">
        <f t="shared" si="78"/>
        <v>X</v>
      </c>
      <c r="N2150" s="248" t="s">
        <v>5968</v>
      </c>
      <c r="O2150" s="153" t="s">
        <v>5969</v>
      </c>
      <c r="P2150" s="153">
        <v>0</v>
      </c>
      <c r="Q2150" s="153"/>
      <c r="R2150" s="51"/>
      <c r="S2150" s="51"/>
      <c r="T2150" s="51"/>
    </row>
    <row r="2151" spans="1:20" ht="47.25">
      <c r="A2151" s="63"/>
      <c r="B2151" s="72"/>
      <c r="C2151" s="61" t="s">
        <v>5947</v>
      </c>
      <c r="D2151" s="62" t="s">
        <v>5970</v>
      </c>
      <c r="E2151" s="63" t="s">
        <v>270</v>
      </c>
      <c r="F2151" s="245">
        <v>179</v>
      </c>
      <c r="G2151" s="64" t="str">
        <f t="shared" si="74"/>
        <v>Đ</v>
      </c>
      <c r="H2151" s="245">
        <v>712</v>
      </c>
      <c r="I2151" s="249">
        <v>171</v>
      </c>
      <c r="J2151" s="250">
        <v>1</v>
      </c>
      <c r="K2151" s="63">
        <v>3</v>
      </c>
      <c r="L2151" s="63" t="s">
        <v>765</v>
      </c>
      <c r="M2151" s="63" t="str">
        <f t="shared" si="78"/>
        <v>X</v>
      </c>
      <c r="N2151" s="251" t="s">
        <v>5971</v>
      </c>
      <c r="O2151" s="63" t="s">
        <v>968</v>
      </c>
      <c r="P2151" s="63">
        <v>0</v>
      </c>
      <c r="Q2151" s="63"/>
      <c r="R2151" s="51"/>
      <c r="S2151" s="51"/>
      <c r="T2151" s="51"/>
    </row>
    <row r="2152" spans="1:20" ht="47.25">
      <c r="A2152" s="153"/>
      <c r="B2152" s="154"/>
      <c r="C2152" s="155" t="s">
        <v>5947</v>
      </c>
      <c r="D2152" s="164" t="s">
        <v>5972</v>
      </c>
      <c r="E2152" s="153" t="s">
        <v>270</v>
      </c>
      <c r="F2152" s="245">
        <v>93</v>
      </c>
      <c r="G2152" s="156" t="str">
        <f t="shared" si="74"/>
        <v>K</v>
      </c>
      <c r="H2152" s="245">
        <v>365</v>
      </c>
      <c r="I2152" s="246">
        <v>69</v>
      </c>
      <c r="J2152" s="247">
        <v>2</v>
      </c>
      <c r="K2152" s="153">
        <v>1</v>
      </c>
      <c r="L2152" s="153" t="s">
        <v>543</v>
      </c>
      <c r="M2152" s="153" t="str">
        <f t="shared" si="78"/>
        <v>X</v>
      </c>
      <c r="N2152" s="248" t="s">
        <v>5973</v>
      </c>
      <c r="O2152" s="153" t="s">
        <v>716</v>
      </c>
      <c r="P2152" s="153">
        <v>0</v>
      </c>
      <c r="Q2152" s="153"/>
      <c r="R2152" s="51"/>
      <c r="S2152" s="51"/>
      <c r="T2152" s="51"/>
    </row>
    <row r="2153" spans="1:20" ht="47.25">
      <c r="A2153" s="63"/>
      <c r="B2153" s="72"/>
      <c r="C2153" s="61" t="s">
        <v>5947</v>
      </c>
      <c r="D2153" s="62" t="s">
        <v>5974</v>
      </c>
      <c r="E2153" s="63" t="s">
        <v>270</v>
      </c>
      <c r="F2153" s="245">
        <v>213</v>
      </c>
      <c r="G2153" s="64" t="str">
        <f t="shared" si="74"/>
        <v>Đ</v>
      </c>
      <c r="H2153" s="245">
        <v>910</v>
      </c>
      <c r="I2153" s="249">
        <v>195</v>
      </c>
      <c r="J2153" s="250">
        <v>2</v>
      </c>
      <c r="K2153" s="63">
        <v>15</v>
      </c>
      <c r="L2153" s="63" t="s">
        <v>555</v>
      </c>
      <c r="M2153" s="63" t="str">
        <f t="shared" si="78"/>
        <v>X</v>
      </c>
      <c r="N2153" s="251" t="s">
        <v>5975</v>
      </c>
      <c r="O2153" s="63" t="s">
        <v>2624</v>
      </c>
      <c r="P2153" s="63">
        <v>0</v>
      </c>
      <c r="Q2153" s="63"/>
      <c r="R2153" s="51"/>
      <c r="S2153" s="51"/>
      <c r="T2153" s="51"/>
    </row>
    <row r="2154" spans="1:20" ht="189">
      <c r="A2154" s="153"/>
      <c r="B2154" s="154"/>
      <c r="C2154" s="155" t="s">
        <v>5947</v>
      </c>
      <c r="D2154" s="164" t="s">
        <v>5976</v>
      </c>
      <c r="E2154" s="153" t="s">
        <v>265</v>
      </c>
      <c r="F2154" s="245">
        <v>46</v>
      </c>
      <c r="G2154" s="156" t="str">
        <f t="shared" si="74"/>
        <v>K</v>
      </c>
      <c r="H2154" s="245">
        <v>212</v>
      </c>
      <c r="I2154" s="249">
        <v>46</v>
      </c>
      <c r="J2154" s="247">
        <v>4</v>
      </c>
      <c r="K2154" s="153">
        <v>8</v>
      </c>
      <c r="L2154" s="153" t="s">
        <v>266</v>
      </c>
      <c r="M2154" s="153" t="str">
        <f t="shared" si="78"/>
        <v>X</v>
      </c>
      <c r="N2154" s="248" t="s">
        <v>5977</v>
      </c>
      <c r="O2154" s="153" t="s">
        <v>2616</v>
      </c>
      <c r="P2154" s="153" t="s">
        <v>1663</v>
      </c>
      <c r="Q2154" s="201" t="s">
        <v>5978</v>
      </c>
      <c r="R2154" s="51"/>
      <c r="S2154" s="51"/>
      <c r="T2154" s="51"/>
    </row>
    <row r="2155" spans="1:20" ht="47.25">
      <c r="A2155" s="63"/>
      <c r="B2155" s="72"/>
      <c r="C2155" s="61" t="s">
        <v>5947</v>
      </c>
      <c r="D2155" s="62" t="s">
        <v>5979</v>
      </c>
      <c r="E2155" s="63" t="s">
        <v>270</v>
      </c>
      <c r="F2155" s="245">
        <v>211</v>
      </c>
      <c r="G2155" s="64" t="str">
        <f t="shared" si="74"/>
        <v>Đ</v>
      </c>
      <c r="H2155" s="245">
        <v>820</v>
      </c>
      <c r="I2155" s="249">
        <v>146</v>
      </c>
      <c r="J2155" s="250">
        <v>1</v>
      </c>
      <c r="K2155" s="63">
        <v>7</v>
      </c>
      <c r="L2155" s="63" t="s">
        <v>266</v>
      </c>
      <c r="M2155" s="63" t="str">
        <f t="shared" si="78"/>
        <v>X</v>
      </c>
      <c r="N2155" s="251" t="s">
        <v>5980</v>
      </c>
      <c r="O2155" s="63" t="s">
        <v>2793</v>
      </c>
      <c r="P2155" s="63">
        <v>0</v>
      </c>
      <c r="Q2155" s="63"/>
      <c r="R2155" s="51"/>
      <c r="S2155" s="51"/>
      <c r="T2155" s="51"/>
    </row>
    <row r="2156" spans="1:20" ht="47.25">
      <c r="A2156" s="153"/>
      <c r="B2156" s="154"/>
      <c r="C2156" s="155" t="s">
        <v>5947</v>
      </c>
      <c r="D2156" s="164" t="s">
        <v>5981</v>
      </c>
      <c r="E2156" s="153" t="s">
        <v>270</v>
      </c>
      <c r="F2156" s="245">
        <v>137</v>
      </c>
      <c r="G2156" s="156" t="str">
        <f t="shared" si="74"/>
        <v>K</v>
      </c>
      <c r="H2156" s="245">
        <v>575</v>
      </c>
      <c r="I2156" s="246">
        <v>83</v>
      </c>
      <c r="J2156" s="247">
        <v>3</v>
      </c>
      <c r="K2156" s="153">
        <v>2</v>
      </c>
      <c r="L2156" s="153" t="s">
        <v>301</v>
      </c>
      <c r="M2156" s="153" t="str">
        <f t="shared" si="78"/>
        <v>X</v>
      </c>
      <c r="N2156" s="248" t="s">
        <v>5982</v>
      </c>
      <c r="O2156" s="153" t="s">
        <v>1369</v>
      </c>
      <c r="P2156" s="153">
        <v>0</v>
      </c>
      <c r="Q2156" s="153"/>
      <c r="R2156" s="51"/>
      <c r="S2156" s="51"/>
      <c r="T2156" s="51"/>
    </row>
    <row r="2157" spans="1:20" ht="47.25">
      <c r="A2157" s="63"/>
      <c r="B2157" s="72"/>
      <c r="C2157" s="61" t="s">
        <v>5947</v>
      </c>
      <c r="D2157" s="62" t="s">
        <v>5983</v>
      </c>
      <c r="E2157" s="63" t="s">
        <v>270</v>
      </c>
      <c r="F2157" s="245">
        <v>93</v>
      </c>
      <c r="G2157" s="64" t="str">
        <f t="shared" si="74"/>
        <v>K</v>
      </c>
      <c r="H2157" s="245">
        <v>414</v>
      </c>
      <c r="I2157" s="249">
        <v>67</v>
      </c>
      <c r="J2157" s="250">
        <v>3</v>
      </c>
      <c r="K2157" s="63">
        <v>0</v>
      </c>
      <c r="L2157" s="63" t="s">
        <v>766</v>
      </c>
      <c r="M2157" s="63" t="str">
        <f t="shared" si="78"/>
        <v>X</v>
      </c>
      <c r="N2157" s="251" t="s">
        <v>5984</v>
      </c>
      <c r="O2157" s="63" t="s">
        <v>1369</v>
      </c>
      <c r="P2157" s="63">
        <v>0</v>
      </c>
      <c r="Q2157" s="63"/>
      <c r="R2157" s="51"/>
      <c r="S2157" s="51"/>
      <c r="T2157" s="51"/>
    </row>
    <row r="2158" spans="1:20" ht="47.25">
      <c r="A2158" s="153"/>
      <c r="B2158" s="154"/>
      <c r="C2158" s="155" t="s">
        <v>5947</v>
      </c>
      <c r="D2158" s="164" t="s">
        <v>5985</v>
      </c>
      <c r="E2158" s="153" t="s">
        <v>270</v>
      </c>
      <c r="F2158" s="245">
        <v>221</v>
      </c>
      <c r="G2158" s="156" t="str">
        <f t="shared" si="74"/>
        <v>Đ</v>
      </c>
      <c r="H2158" s="245">
        <v>950</v>
      </c>
      <c r="I2158" s="246">
        <v>176</v>
      </c>
      <c r="J2158" s="247">
        <v>7</v>
      </c>
      <c r="K2158" s="153">
        <v>4</v>
      </c>
      <c r="L2158" s="153" t="s">
        <v>460</v>
      </c>
      <c r="M2158" s="153" t="str">
        <f t="shared" si="78"/>
        <v>X</v>
      </c>
      <c r="N2158" s="248" t="s">
        <v>5986</v>
      </c>
      <c r="O2158" s="153" t="s">
        <v>2667</v>
      </c>
      <c r="P2158" s="153">
        <v>0</v>
      </c>
      <c r="Q2158" s="153"/>
      <c r="R2158" s="51"/>
      <c r="S2158" s="51"/>
      <c r="T2158" s="51"/>
    </row>
    <row r="2159" spans="1:20" ht="63">
      <c r="A2159" s="63"/>
      <c r="B2159" s="72"/>
      <c r="C2159" s="61" t="s">
        <v>5947</v>
      </c>
      <c r="D2159" s="62" t="s">
        <v>3269</v>
      </c>
      <c r="E2159" s="63" t="s">
        <v>270</v>
      </c>
      <c r="F2159" s="245">
        <v>176</v>
      </c>
      <c r="G2159" s="64" t="str">
        <f t="shared" si="74"/>
        <v>Đ</v>
      </c>
      <c r="H2159" s="245">
        <v>794</v>
      </c>
      <c r="I2159" s="249">
        <v>154</v>
      </c>
      <c r="J2159" s="250">
        <v>6</v>
      </c>
      <c r="K2159" s="63">
        <v>2</v>
      </c>
      <c r="L2159" s="63" t="s">
        <v>301</v>
      </c>
      <c r="M2159" s="63" t="str">
        <f t="shared" si="78"/>
        <v>X</v>
      </c>
      <c r="N2159" s="251" t="s">
        <v>5987</v>
      </c>
      <c r="O2159" s="63" t="s">
        <v>2667</v>
      </c>
      <c r="P2159" s="63">
        <v>0</v>
      </c>
      <c r="Q2159" s="63"/>
      <c r="R2159" s="51"/>
      <c r="S2159" s="51"/>
      <c r="T2159" s="51"/>
    </row>
    <row r="2160" spans="1:20" ht="63">
      <c r="A2160" s="153"/>
      <c r="B2160" s="154"/>
      <c r="C2160" s="155" t="s">
        <v>5947</v>
      </c>
      <c r="D2160" s="164" t="s">
        <v>5988</v>
      </c>
      <c r="E2160" s="153" t="s">
        <v>270</v>
      </c>
      <c r="F2160" s="244">
        <v>322</v>
      </c>
      <c r="G2160" s="156" t="str">
        <f t="shared" si="74"/>
        <v>Đ</v>
      </c>
      <c r="H2160" s="245">
        <v>1354</v>
      </c>
      <c r="I2160" s="246">
        <v>198</v>
      </c>
      <c r="J2160" s="247">
        <v>13</v>
      </c>
      <c r="K2160" s="153">
        <v>5</v>
      </c>
      <c r="L2160" s="153" t="s">
        <v>279</v>
      </c>
      <c r="M2160" s="153" t="str">
        <f t="shared" si="78"/>
        <v>X</v>
      </c>
      <c r="N2160" s="248" t="s">
        <v>5989</v>
      </c>
      <c r="O2160" s="153" t="s">
        <v>2640</v>
      </c>
      <c r="P2160" s="153">
        <v>0</v>
      </c>
      <c r="Q2160" s="153"/>
      <c r="R2160" s="51"/>
      <c r="S2160" s="51"/>
      <c r="T2160" s="51"/>
    </row>
    <row r="2161" spans="1:20" ht="63">
      <c r="A2161" s="63"/>
      <c r="B2161" s="72"/>
      <c r="C2161" s="61" t="s">
        <v>5947</v>
      </c>
      <c r="D2161" s="62" t="s">
        <v>5990</v>
      </c>
      <c r="E2161" s="63" t="s">
        <v>270</v>
      </c>
      <c r="F2161" s="245">
        <v>212</v>
      </c>
      <c r="G2161" s="64" t="str">
        <f t="shared" si="74"/>
        <v>Đ</v>
      </c>
      <c r="H2161" s="245">
        <v>790</v>
      </c>
      <c r="I2161" s="249">
        <v>130</v>
      </c>
      <c r="J2161" s="250">
        <v>4</v>
      </c>
      <c r="K2161" s="63">
        <v>4</v>
      </c>
      <c r="L2161" s="63" t="s">
        <v>766</v>
      </c>
      <c r="M2161" s="63" t="str">
        <f t="shared" si="78"/>
        <v>X</v>
      </c>
      <c r="N2161" s="251" t="s">
        <v>5991</v>
      </c>
      <c r="O2161" s="63" t="s">
        <v>716</v>
      </c>
      <c r="P2161" s="63">
        <v>0</v>
      </c>
      <c r="Q2161" s="63"/>
      <c r="R2161" s="51"/>
      <c r="S2161" s="51"/>
      <c r="T2161" s="51"/>
    </row>
    <row r="2162" spans="1:20" ht="47.25">
      <c r="A2162" s="153"/>
      <c r="B2162" s="154"/>
      <c r="C2162" s="155" t="s">
        <v>5947</v>
      </c>
      <c r="D2162" s="164" t="s">
        <v>5992</v>
      </c>
      <c r="E2162" s="153" t="s">
        <v>265</v>
      </c>
      <c r="F2162" s="244">
        <v>76</v>
      </c>
      <c r="G2162" s="156" t="str">
        <f t="shared" si="74"/>
        <v>K</v>
      </c>
      <c r="H2162" s="245">
        <v>304</v>
      </c>
      <c r="I2162" s="246">
        <v>36</v>
      </c>
      <c r="J2162" s="247">
        <v>2</v>
      </c>
      <c r="K2162" s="153">
        <v>2</v>
      </c>
      <c r="L2162" s="153" t="s">
        <v>301</v>
      </c>
      <c r="M2162" s="153" t="str">
        <f t="shared" si="78"/>
        <v>X</v>
      </c>
      <c r="N2162" s="248" t="s">
        <v>5993</v>
      </c>
      <c r="O2162" s="153" t="s">
        <v>1571</v>
      </c>
      <c r="P2162" s="153">
        <v>0</v>
      </c>
      <c r="Q2162" s="153"/>
      <c r="R2162" s="51"/>
      <c r="S2162" s="51"/>
      <c r="T2162" s="51"/>
    </row>
    <row r="2163" spans="1:20" ht="47.25">
      <c r="A2163" s="63"/>
      <c r="B2163" s="72"/>
      <c r="C2163" s="61" t="s">
        <v>5947</v>
      </c>
      <c r="D2163" s="62" t="s">
        <v>5994</v>
      </c>
      <c r="E2163" s="63" t="s">
        <v>270</v>
      </c>
      <c r="F2163" s="245">
        <v>195</v>
      </c>
      <c r="G2163" s="64" t="str">
        <f t="shared" si="74"/>
        <v>Đ</v>
      </c>
      <c r="H2163" s="245">
        <v>777</v>
      </c>
      <c r="I2163" s="249">
        <v>159</v>
      </c>
      <c r="J2163" s="250">
        <v>2</v>
      </c>
      <c r="K2163" s="63">
        <v>0</v>
      </c>
      <c r="L2163" s="63" t="s">
        <v>274</v>
      </c>
      <c r="M2163" s="63" t="str">
        <f t="shared" si="78"/>
        <v>X</v>
      </c>
      <c r="N2163" s="251" t="s">
        <v>5995</v>
      </c>
      <c r="O2163" s="63" t="s">
        <v>980</v>
      </c>
      <c r="P2163" s="63">
        <v>0</v>
      </c>
      <c r="Q2163" s="63"/>
      <c r="R2163" s="51"/>
      <c r="S2163" s="51"/>
      <c r="T2163" s="51"/>
    </row>
    <row r="2164" spans="1:20" ht="47.25">
      <c r="A2164" s="153"/>
      <c r="B2164" s="154"/>
      <c r="C2164" s="155" t="s">
        <v>5947</v>
      </c>
      <c r="D2164" s="164" t="s">
        <v>5996</v>
      </c>
      <c r="E2164" s="153" t="s">
        <v>265</v>
      </c>
      <c r="F2164" s="244">
        <v>76</v>
      </c>
      <c r="G2164" s="156" t="str">
        <f t="shared" si="74"/>
        <v>K</v>
      </c>
      <c r="H2164" s="245">
        <v>239</v>
      </c>
      <c r="I2164" s="246">
        <v>24</v>
      </c>
      <c r="J2164" s="247">
        <v>0</v>
      </c>
      <c r="K2164" s="153">
        <v>0</v>
      </c>
      <c r="L2164" s="153" t="s">
        <v>301</v>
      </c>
      <c r="M2164" s="153" t="str">
        <f t="shared" si="78"/>
        <v>X</v>
      </c>
      <c r="N2164" s="248" t="s">
        <v>5997</v>
      </c>
      <c r="O2164" s="153" t="s">
        <v>689</v>
      </c>
      <c r="P2164" s="153">
        <v>0</v>
      </c>
      <c r="Q2164" s="153"/>
      <c r="R2164" s="51"/>
      <c r="S2164" s="51"/>
      <c r="T2164" s="51"/>
    </row>
    <row r="2165" spans="1:20" ht="47.25">
      <c r="A2165" s="63"/>
      <c r="B2165" s="72"/>
      <c r="C2165" s="61" t="s">
        <v>5947</v>
      </c>
      <c r="D2165" s="62" t="s">
        <v>3660</v>
      </c>
      <c r="E2165" s="63" t="s">
        <v>270</v>
      </c>
      <c r="F2165" s="245">
        <v>151</v>
      </c>
      <c r="G2165" s="64" t="str">
        <f t="shared" si="74"/>
        <v>Đ</v>
      </c>
      <c r="H2165" s="245">
        <v>619</v>
      </c>
      <c r="I2165" s="249">
        <v>138</v>
      </c>
      <c r="J2165" s="250">
        <v>3</v>
      </c>
      <c r="K2165" s="63">
        <v>5</v>
      </c>
      <c r="L2165" s="63" t="s">
        <v>279</v>
      </c>
      <c r="M2165" s="63" t="str">
        <f t="shared" si="78"/>
        <v>X</v>
      </c>
      <c r="N2165" s="251" t="s">
        <v>5998</v>
      </c>
      <c r="O2165" s="63" t="s">
        <v>2624</v>
      </c>
      <c r="P2165" s="63">
        <v>0</v>
      </c>
      <c r="Q2165" s="63"/>
      <c r="R2165" s="51"/>
      <c r="S2165" s="51"/>
      <c r="T2165" s="51"/>
    </row>
    <row r="2166" spans="1:20">
      <c r="A2166" s="162">
        <f t="shared" ref="A2166:A2195" si="83">IF(LEN(B2166)=0,"",SUBTOTAL(3,$B$3:B2166))</f>
        <v>72</v>
      </c>
      <c r="B2166" s="163" t="s">
        <v>5999</v>
      </c>
      <c r="C2166" s="155" t="s">
        <v>5999</v>
      </c>
      <c r="D2166" s="154" t="s">
        <v>6000</v>
      </c>
      <c r="E2166" s="153" t="s">
        <v>265</v>
      </c>
      <c r="F2166" s="160">
        <v>118</v>
      </c>
      <c r="G2166" s="156" t="str">
        <f t="shared" si="74"/>
        <v>K</v>
      </c>
      <c r="H2166" s="160">
        <v>445</v>
      </c>
      <c r="I2166" s="153">
        <v>5</v>
      </c>
      <c r="J2166" s="153">
        <v>3</v>
      </c>
      <c r="K2166" s="153">
        <v>2</v>
      </c>
      <c r="L2166" s="153" t="s">
        <v>318</v>
      </c>
      <c r="M2166" s="153" t="str">
        <f t="shared" si="78"/>
        <v>X</v>
      </c>
      <c r="N2166" s="153" t="s">
        <v>6001</v>
      </c>
      <c r="O2166" s="153" t="s">
        <v>1207</v>
      </c>
      <c r="P2166" s="153">
        <v>0</v>
      </c>
      <c r="Q2166" s="153"/>
      <c r="R2166" s="51"/>
      <c r="S2166" s="51"/>
      <c r="T2166" s="51"/>
    </row>
    <row r="2167" spans="1:20">
      <c r="A2167" s="63" t="str">
        <f t="shared" si="83"/>
        <v/>
      </c>
      <c r="B2167" s="72"/>
      <c r="C2167" s="61" t="s">
        <v>5999</v>
      </c>
      <c r="D2167" s="72" t="s">
        <v>6002</v>
      </c>
      <c r="E2167" s="63" t="s">
        <v>265</v>
      </c>
      <c r="F2167" s="73">
        <v>87</v>
      </c>
      <c r="G2167" s="64" t="str">
        <f t="shared" si="74"/>
        <v>K</v>
      </c>
      <c r="H2167" s="73">
        <v>335</v>
      </c>
      <c r="I2167" s="63">
        <v>2</v>
      </c>
      <c r="J2167" s="63">
        <v>1</v>
      </c>
      <c r="K2167" s="63">
        <v>4</v>
      </c>
      <c r="L2167" s="63" t="s">
        <v>351</v>
      </c>
      <c r="M2167" s="63" t="str">
        <f t="shared" si="78"/>
        <v>X</v>
      </c>
      <c r="N2167" s="63" t="s">
        <v>6001</v>
      </c>
      <c r="O2167" s="63" t="s">
        <v>1204</v>
      </c>
      <c r="P2167" s="63">
        <v>0</v>
      </c>
      <c r="Q2167" s="63"/>
      <c r="R2167" s="51"/>
      <c r="S2167" s="51"/>
      <c r="T2167" s="51"/>
    </row>
    <row r="2168" spans="1:20">
      <c r="A2168" s="153" t="str">
        <f t="shared" si="83"/>
        <v/>
      </c>
      <c r="B2168" s="154"/>
      <c r="C2168" s="155" t="s">
        <v>5999</v>
      </c>
      <c r="D2168" s="154" t="s">
        <v>6003</v>
      </c>
      <c r="E2168" s="153" t="s">
        <v>265</v>
      </c>
      <c r="F2168" s="160">
        <v>103</v>
      </c>
      <c r="G2168" s="156" t="str">
        <f t="shared" si="74"/>
        <v>K</v>
      </c>
      <c r="H2168" s="160">
        <v>435</v>
      </c>
      <c r="I2168" s="153">
        <v>12</v>
      </c>
      <c r="J2168" s="153">
        <v>0</v>
      </c>
      <c r="K2168" s="153">
        <v>3</v>
      </c>
      <c r="L2168" s="153" t="s">
        <v>274</v>
      </c>
      <c r="M2168" s="153" t="str">
        <f t="shared" si="78"/>
        <v>X</v>
      </c>
      <c r="N2168" s="153" t="s">
        <v>6004</v>
      </c>
      <c r="O2168" s="153">
        <v>5</v>
      </c>
      <c r="P2168" s="153">
        <v>0</v>
      </c>
      <c r="Q2168" s="153"/>
      <c r="R2168" s="51"/>
      <c r="S2168" s="51"/>
      <c r="T2168" s="51"/>
    </row>
    <row r="2169" spans="1:20">
      <c r="A2169" s="63" t="str">
        <f t="shared" si="83"/>
        <v/>
      </c>
      <c r="B2169" s="72"/>
      <c r="C2169" s="61" t="s">
        <v>5999</v>
      </c>
      <c r="D2169" s="72" t="s">
        <v>6005</v>
      </c>
      <c r="E2169" s="63" t="s">
        <v>300</v>
      </c>
      <c r="F2169" s="73">
        <v>74</v>
      </c>
      <c r="G2169" s="64" t="str">
        <f t="shared" si="74"/>
        <v>K</v>
      </c>
      <c r="H2169" s="73">
        <v>274</v>
      </c>
      <c r="I2169" s="63">
        <v>9</v>
      </c>
      <c r="J2169" s="63">
        <v>0</v>
      </c>
      <c r="K2169" s="63">
        <v>3</v>
      </c>
      <c r="L2169" s="63" t="s">
        <v>274</v>
      </c>
      <c r="M2169" s="63" t="str">
        <f t="shared" si="78"/>
        <v>X</v>
      </c>
      <c r="N2169" s="63" t="s">
        <v>6006</v>
      </c>
      <c r="O2169" s="63" t="s">
        <v>1207</v>
      </c>
      <c r="P2169" s="63">
        <v>0</v>
      </c>
      <c r="Q2169" s="63"/>
      <c r="R2169" s="51"/>
      <c r="S2169" s="51"/>
      <c r="T2169" s="51"/>
    </row>
    <row r="2170" spans="1:20">
      <c r="A2170" s="153" t="str">
        <f t="shared" si="83"/>
        <v/>
      </c>
      <c r="B2170" s="154"/>
      <c r="C2170" s="155" t="s">
        <v>5999</v>
      </c>
      <c r="D2170" s="154" t="s">
        <v>6007</v>
      </c>
      <c r="E2170" s="153" t="s">
        <v>265</v>
      </c>
      <c r="F2170" s="160">
        <v>119</v>
      </c>
      <c r="G2170" s="156" t="str">
        <f t="shared" si="74"/>
        <v>K</v>
      </c>
      <c r="H2170" s="160">
        <v>447</v>
      </c>
      <c r="I2170" s="153">
        <v>13</v>
      </c>
      <c r="J2170" s="153">
        <v>2</v>
      </c>
      <c r="K2170" s="153">
        <v>5</v>
      </c>
      <c r="L2170" s="153" t="s">
        <v>274</v>
      </c>
      <c r="M2170" s="153" t="str">
        <f t="shared" si="78"/>
        <v>X</v>
      </c>
      <c r="N2170" s="153" t="s">
        <v>6008</v>
      </c>
      <c r="O2170" s="153" t="s">
        <v>377</v>
      </c>
      <c r="P2170" s="153">
        <v>0</v>
      </c>
      <c r="Q2170" s="153"/>
      <c r="R2170" s="51"/>
      <c r="S2170" s="51"/>
      <c r="T2170" s="51"/>
    </row>
    <row r="2171" spans="1:20">
      <c r="A2171" s="63" t="str">
        <f t="shared" si="83"/>
        <v/>
      </c>
      <c r="B2171" s="72"/>
      <c r="C2171" s="61" t="s">
        <v>5999</v>
      </c>
      <c r="D2171" s="72" t="s">
        <v>6009</v>
      </c>
      <c r="E2171" s="63" t="s">
        <v>265</v>
      </c>
      <c r="F2171" s="73">
        <v>107</v>
      </c>
      <c r="G2171" s="64" t="str">
        <f t="shared" si="74"/>
        <v>K</v>
      </c>
      <c r="H2171" s="73">
        <v>423</v>
      </c>
      <c r="I2171" s="63">
        <v>37</v>
      </c>
      <c r="J2171" s="63">
        <v>0</v>
      </c>
      <c r="K2171" s="63">
        <v>1</v>
      </c>
      <c r="L2171" s="63" t="s">
        <v>274</v>
      </c>
      <c r="M2171" s="63" t="str">
        <f t="shared" si="78"/>
        <v>X</v>
      </c>
      <c r="N2171" s="63" t="s">
        <v>6008</v>
      </c>
      <c r="O2171" s="63" t="s">
        <v>325</v>
      </c>
      <c r="P2171" s="63">
        <v>0</v>
      </c>
      <c r="Q2171" s="63"/>
      <c r="R2171" s="51"/>
      <c r="S2171" s="51"/>
      <c r="T2171" s="51"/>
    </row>
    <row r="2172" spans="1:20">
      <c r="A2172" s="153" t="str">
        <f t="shared" si="83"/>
        <v/>
      </c>
      <c r="B2172" s="154"/>
      <c r="C2172" s="155" t="s">
        <v>5999</v>
      </c>
      <c r="D2172" s="154" t="s">
        <v>6010</v>
      </c>
      <c r="E2172" s="153" t="s">
        <v>265</v>
      </c>
      <c r="F2172" s="160">
        <v>91</v>
      </c>
      <c r="G2172" s="156" t="str">
        <f t="shared" si="74"/>
        <v>K</v>
      </c>
      <c r="H2172" s="160">
        <v>358</v>
      </c>
      <c r="I2172" s="153">
        <v>3</v>
      </c>
      <c r="J2172" s="153">
        <v>2</v>
      </c>
      <c r="K2172" s="153">
        <v>20</v>
      </c>
      <c r="L2172" s="153" t="s">
        <v>274</v>
      </c>
      <c r="M2172" s="153" t="str">
        <f t="shared" si="78"/>
        <v>X</v>
      </c>
      <c r="N2172" s="153" t="s">
        <v>6006</v>
      </c>
      <c r="O2172" s="153" t="s">
        <v>6011</v>
      </c>
      <c r="P2172" s="153">
        <v>0</v>
      </c>
      <c r="Q2172" s="153"/>
      <c r="R2172" s="51"/>
      <c r="S2172" s="51"/>
      <c r="T2172" s="51"/>
    </row>
    <row r="2173" spans="1:20">
      <c r="A2173" s="63" t="str">
        <f t="shared" si="83"/>
        <v/>
      </c>
      <c r="B2173" s="72"/>
      <c r="C2173" s="61" t="s">
        <v>5999</v>
      </c>
      <c r="D2173" s="72" t="s">
        <v>6012</v>
      </c>
      <c r="E2173" s="63" t="s">
        <v>265</v>
      </c>
      <c r="F2173" s="73">
        <v>150</v>
      </c>
      <c r="G2173" s="64" t="str">
        <f t="shared" si="74"/>
        <v>Đ</v>
      </c>
      <c r="H2173" s="73">
        <v>622</v>
      </c>
      <c r="I2173" s="63">
        <v>2</v>
      </c>
      <c r="J2173" s="63">
        <v>3</v>
      </c>
      <c r="K2173" s="63">
        <v>3</v>
      </c>
      <c r="L2173" s="63" t="s">
        <v>460</v>
      </c>
      <c r="M2173" s="63" t="str">
        <f t="shared" si="78"/>
        <v>X</v>
      </c>
      <c r="N2173" s="63" t="s">
        <v>6008</v>
      </c>
      <c r="O2173" s="63" t="s">
        <v>332</v>
      </c>
      <c r="P2173" s="63">
        <v>0</v>
      </c>
      <c r="Q2173" s="63"/>
      <c r="R2173" s="51"/>
      <c r="S2173" s="51"/>
      <c r="T2173" s="51"/>
    </row>
    <row r="2174" spans="1:20">
      <c r="A2174" s="153" t="str">
        <f t="shared" si="83"/>
        <v/>
      </c>
      <c r="B2174" s="154"/>
      <c r="C2174" s="155" t="s">
        <v>5999</v>
      </c>
      <c r="D2174" s="154" t="s">
        <v>6013</v>
      </c>
      <c r="E2174" s="153" t="s">
        <v>265</v>
      </c>
      <c r="F2174" s="160">
        <v>99</v>
      </c>
      <c r="G2174" s="156" t="str">
        <f t="shared" si="74"/>
        <v>K</v>
      </c>
      <c r="H2174" s="160">
        <v>438</v>
      </c>
      <c r="I2174" s="153">
        <v>26</v>
      </c>
      <c r="J2174" s="153">
        <v>0</v>
      </c>
      <c r="K2174" s="153">
        <v>1</v>
      </c>
      <c r="L2174" s="153" t="s">
        <v>311</v>
      </c>
      <c r="M2174" s="153" t="str">
        <f t="shared" si="78"/>
        <v>X</v>
      </c>
      <c r="N2174" s="153" t="s">
        <v>6014</v>
      </c>
      <c r="O2174" s="153" t="s">
        <v>362</v>
      </c>
      <c r="P2174" s="153">
        <v>0</v>
      </c>
      <c r="Q2174" s="153"/>
      <c r="R2174" s="51"/>
      <c r="S2174" s="51"/>
      <c r="T2174" s="51"/>
    </row>
    <row r="2175" spans="1:20">
      <c r="A2175" s="63" t="str">
        <f t="shared" si="83"/>
        <v/>
      </c>
      <c r="B2175" s="72"/>
      <c r="C2175" s="61" t="s">
        <v>5999</v>
      </c>
      <c r="D2175" s="72" t="s">
        <v>6015</v>
      </c>
      <c r="E2175" s="63" t="s">
        <v>300</v>
      </c>
      <c r="F2175" s="73">
        <v>84</v>
      </c>
      <c r="G2175" s="64" t="str">
        <f t="shared" si="74"/>
        <v>K</v>
      </c>
      <c r="H2175" s="73">
        <v>328</v>
      </c>
      <c r="I2175" s="63">
        <v>32</v>
      </c>
      <c r="J2175" s="63">
        <v>0</v>
      </c>
      <c r="K2175" s="63">
        <v>3</v>
      </c>
      <c r="L2175" s="63" t="s">
        <v>274</v>
      </c>
      <c r="M2175" s="63" t="str">
        <f t="shared" si="78"/>
        <v>X</v>
      </c>
      <c r="N2175" s="63" t="s">
        <v>6014</v>
      </c>
      <c r="O2175" s="63" t="s">
        <v>362</v>
      </c>
      <c r="P2175" s="63">
        <v>0</v>
      </c>
      <c r="Q2175" s="63"/>
      <c r="R2175" s="51"/>
      <c r="S2175" s="51"/>
      <c r="T2175" s="51"/>
    </row>
    <row r="2176" spans="1:20">
      <c r="A2176" s="153" t="str">
        <f t="shared" si="83"/>
        <v/>
      </c>
      <c r="B2176" s="154"/>
      <c r="C2176" s="155" t="s">
        <v>5999</v>
      </c>
      <c r="D2176" s="154" t="s">
        <v>6016</v>
      </c>
      <c r="E2176" s="153" t="s">
        <v>265</v>
      </c>
      <c r="F2176" s="160">
        <v>119</v>
      </c>
      <c r="G2176" s="156" t="str">
        <f t="shared" si="74"/>
        <v>K</v>
      </c>
      <c r="H2176" s="160">
        <v>495</v>
      </c>
      <c r="I2176" s="153">
        <v>112</v>
      </c>
      <c r="J2176" s="153">
        <v>1</v>
      </c>
      <c r="K2176" s="153">
        <v>5</v>
      </c>
      <c r="L2176" s="153" t="s">
        <v>274</v>
      </c>
      <c r="M2176" s="153" t="str">
        <f t="shared" si="78"/>
        <v>X</v>
      </c>
      <c r="N2176" s="153" t="s">
        <v>6017</v>
      </c>
      <c r="O2176" s="153" t="s">
        <v>377</v>
      </c>
      <c r="P2176" s="153">
        <v>0</v>
      </c>
      <c r="Q2176" s="153"/>
      <c r="R2176" s="51"/>
      <c r="S2176" s="51"/>
      <c r="T2176" s="51"/>
    </row>
    <row r="2177" spans="1:20">
      <c r="A2177" s="63" t="str">
        <f t="shared" si="83"/>
        <v/>
      </c>
      <c r="B2177" s="72"/>
      <c r="C2177" s="61" t="s">
        <v>5999</v>
      </c>
      <c r="D2177" s="72" t="s">
        <v>6018</v>
      </c>
      <c r="E2177" s="63" t="s">
        <v>270</v>
      </c>
      <c r="F2177" s="73">
        <v>162</v>
      </c>
      <c r="G2177" s="64" t="str">
        <f t="shared" si="74"/>
        <v>Đ</v>
      </c>
      <c r="H2177" s="73">
        <v>618</v>
      </c>
      <c r="I2177" s="63">
        <v>2</v>
      </c>
      <c r="J2177" s="63">
        <v>1</v>
      </c>
      <c r="K2177" s="63">
        <v>4</v>
      </c>
      <c r="L2177" s="63" t="s">
        <v>301</v>
      </c>
      <c r="M2177" s="63" t="str">
        <f t="shared" si="78"/>
        <v>X</v>
      </c>
      <c r="N2177" s="63" t="s">
        <v>6014</v>
      </c>
      <c r="O2177" s="63" t="s">
        <v>377</v>
      </c>
      <c r="P2177" s="63">
        <v>0</v>
      </c>
      <c r="Q2177" s="63"/>
      <c r="R2177" s="51"/>
      <c r="S2177" s="51"/>
      <c r="T2177" s="51"/>
    </row>
    <row r="2178" spans="1:20">
      <c r="A2178" s="153" t="str">
        <f t="shared" si="83"/>
        <v/>
      </c>
      <c r="B2178" s="154"/>
      <c r="C2178" s="155" t="s">
        <v>5999</v>
      </c>
      <c r="D2178" s="154" t="s">
        <v>6019</v>
      </c>
      <c r="E2178" s="153" t="s">
        <v>265</v>
      </c>
      <c r="F2178" s="160">
        <v>131</v>
      </c>
      <c r="G2178" s="156" t="str">
        <f t="shared" si="74"/>
        <v>K</v>
      </c>
      <c r="H2178" s="160">
        <v>535</v>
      </c>
      <c r="I2178" s="153">
        <v>6</v>
      </c>
      <c r="J2178" s="153">
        <v>2</v>
      </c>
      <c r="K2178" s="153">
        <v>4</v>
      </c>
      <c r="L2178" s="153" t="s">
        <v>301</v>
      </c>
      <c r="M2178" s="153" t="str">
        <f t="shared" si="78"/>
        <v>X</v>
      </c>
      <c r="N2178" s="153" t="s">
        <v>6008</v>
      </c>
      <c r="O2178" s="153" t="s">
        <v>325</v>
      </c>
      <c r="P2178" s="153">
        <v>0</v>
      </c>
      <c r="Q2178" s="153"/>
      <c r="R2178" s="51"/>
      <c r="S2178" s="51"/>
      <c r="T2178" s="51"/>
    </row>
    <row r="2179" spans="1:20">
      <c r="A2179" s="63" t="str">
        <f t="shared" si="83"/>
        <v/>
      </c>
      <c r="B2179" s="72"/>
      <c r="C2179" s="61" t="s">
        <v>5999</v>
      </c>
      <c r="D2179" s="72" t="s">
        <v>3399</v>
      </c>
      <c r="E2179" s="63" t="s">
        <v>270</v>
      </c>
      <c r="F2179" s="73">
        <v>181</v>
      </c>
      <c r="G2179" s="64" t="str">
        <f t="shared" si="74"/>
        <v>Đ</v>
      </c>
      <c r="H2179" s="73">
        <v>695</v>
      </c>
      <c r="I2179" s="63">
        <v>8</v>
      </c>
      <c r="J2179" s="63">
        <v>0</v>
      </c>
      <c r="K2179" s="63">
        <v>0</v>
      </c>
      <c r="L2179" s="63" t="s">
        <v>543</v>
      </c>
      <c r="M2179" s="63" t="str">
        <f t="shared" si="78"/>
        <v>X</v>
      </c>
      <c r="N2179" s="63" t="s">
        <v>6006</v>
      </c>
      <c r="O2179" s="63" t="s">
        <v>513</v>
      </c>
      <c r="P2179" s="63">
        <v>0</v>
      </c>
      <c r="Q2179" s="63"/>
      <c r="R2179" s="51"/>
      <c r="S2179" s="51"/>
      <c r="T2179" s="51"/>
    </row>
    <row r="2180" spans="1:20">
      <c r="A2180" s="153" t="str">
        <f t="shared" si="83"/>
        <v/>
      </c>
      <c r="B2180" s="154"/>
      <c r="C2180" s="155" t="s">
        <v>5999</v>
      </c>
      <c r="D2180" s="154" t="s">
        <v>3401</v>
      </c>
      <c r="E2180" s="153" t="s">
        <v>300</v>
      </c>
      <c r="F2180" s="160">
        <v>78</v>
      </c>
      <c r="G2180" s="156" t="str">
        <f t="shared" si="74"/>
        <v>K</v>
      </c>
      <c r="H2180" s="160">
        <v>275</v>
      </c>
      <c r="I2180" s="153">
        <v>0</v>
      </c>
      <c r="J2180" s="153">
        <v>2</v>
      </c>
      <c r="K2180" s="153">
        <v>3</v>
      </c>
      <c r="L2180" s="153" t="s">
        <v>301</v>
      </c>
      <c r="M2180" s="153" t="str">
        <f t="shared" si="78"/>
        <v>X</v>
      </c>
      <c r="N2180" s="153" t="s">
        <v>6006</v>
      </c>
      <c r="O2180" s="153" t="s">
        <v>362</v>
      </c>
      <c r="P2180" s="153">
        <v>0</v>
      </c>
      <c r="Q2180" s="153"/>
      <c r="R2180" s="51"/>
      <c r="S2180" s="51"/>
      <c r="T2180" s="51"/>
    </row>
    <row r="2181" spans="1:20">
      <c r="A2181" s="63" t="str">
        <f t="shared" si="83"/>
        <v/>
      </c>
      <c r="B2181" s="72"/>
      <c r="C2181" s="61" t="s">
        <v>5999</v>
      </c>
      <c r="D2181" s="72" t="s">
        <v>6020</v>
      </c>
      <c r="E2181" s="63" t="s">
        <v>265</v>
      </c>
      <c r="F2181" s="73">
        <v>130</v>
      </c>
      <c r="G2181" s="64" t="str">
        <f t="shared" si="74"/>
        <v>K</v>
      </c>
      <c r="H2181" s="73">
        <v>450</v>
      </c>
      <c r="I2181" s="63">
        <v>13</v>
      </c>
      <c r="J2181" s="63">
        <v>1</v>
      </c>
      <c r="K2181" s="63">
        <v>3</v>
      </c>
      <c r="L2181" s="63" t="s">
        <v>543</v>
      </c>
      <c r="M2181" s="63" t="str">
        <f t="shared" si="78"/>
        <v>X</v>
      </c>
      <c r="N2181" s="63" t="s">
        <v>6014</v>
      </c>
      <c r="O2181" s="63" t="s">
        <v>332</v>
      </c>
      <c r="P2181" s="63">
        <v>0</v>
      </c>
      <c r="Q2181" s="63"/>
      <c r="R2181" s="51"/>
      <c r="S2181" s="51"/>
      <c r="T2181" s="51"/>
    </row>
    <row r="2182" spans="1:20">
      <c r="A2182" s="153" t="str">
        <f t="shared" si="83"/>
        <v/>
      </c>
      <c r="B2182" s="154"/>
      <c r="C2182" s="155" t="s">
        <v>5999</v>
      </c>
      <c r="D2182" s="154" t="s">
        <v>6021</v>
      </c>
      <c r="E2182" s="153" t="s">
        <v>270</v>
      </c>
      <c r="F2182" s="160">
        <v>178</v>
      </c>
      <c r="G2182" s="156" t="str">
        <f t="shared" si="74"/>
        <v>Đ</v>
      </c>
      <c r="H2182" s="160">
        <v>714</v>
      </c>
      <c r="I2182" s="153">
        <v>15</v>
      </c>
      <c r="J2182" s="153">
        <v>0</v>
      </c>
      <c r="K2182" s="153">
        <v>0</v>
      </c>
      <c r="L2182" s="153" t="s">
        <v>543</v>
      </c>
      <c r="M2182" s="153" t="str">
        <f t="shared" si="78"/>
        <v>X</v>
      </c>
      <c r="N2182" s="153" t="s">
        <v>6014</v>
      </c>
      <c r="O2182" s="153" t="s">
        <v>362</v>
      </c>
      <c r="P2182" s="153">
        <v>0</v>
      </c>
      <c r="Q2182" s="153"/>
      <c r="R2182" s="51"/>
      <c r="S2182" s="51"/>
      <c r="T2182" s="51"/>
    </row>
    <row r="2183" spans="1:20">
      <c r="A2183" s="63" t="str">
        <f t="shared" si="83"/>
        <v/>
      </c>
      <c r="B2183" s="72"/>
      <c r="C2183" s="61" t="s">
        <v>5999</v>
      </c>
      <c r="D2183" s="72" t="s">
        <v>6022</v>
      </c>
      <c r="E2183" s="63" t="s">
        <v>270</v>
      </c>
      <c r="F2183" s="73">
        <v>168</v>
      </c>
      <c r="G2183" s="64" t="str">
        <f t="shared" si="74"/>
        <v>Đ</v>
      </c>
      <c r="H2183" s="73">
        <v>684</v>
      </c>
      <c r="I2183" s="63">
        <v>6</v>
      </c>
      <c r="J2183" s="63">
        <v>2</v>
      </c>
      <c r="K2183" s="63">
        <v>5</v>
      </c>
      <c r="L2183" s="63" t="s">
        <v>543</v>
      </c>
      <c r="M2183" s="63" t="str">
        <f t="shared" si="78"/>
        <v>X</v>
      </c>
      <c r="N2183" s="63" t="s">
        <v>6014</v>
      </c>
      <c r="O2183" s="63" t="s">
        <v>377</v>
      </c>
      <c r="P2183" s="63">
        <v>0</v>
      </c>
      <c r="Q2183" s="63"/>
      <c r="R2183" s="51"/>
      <c r="S2183" s="51"/>
      <c r="T2183" s="51"/>
    </row>
    <row r="2184" spans="1:20">
      <c r="A2184" s="153" t="str">
        <f t="shared" si="83"/>
        <v/>
      </c>
      <c r="B2184" s="154"/>
      <c r="C2184" s="155" t="s">
        <v>5999</v>
      </c>
      <c r="D2184" s="154" t="s">
        <v>6023</v>
      </c>
      <c r="E2184" s="153" t="s">
        <v>265</v>
      </c>
      <c r="F2184" s="160">
        <v>133</v>
      </c>
      <c r="G2184" s="156" t="str">
        <f t="shared" si="74"/>
        <v>K</v>
      </c>
      <c r="H2184" s="160">
        <v>554</v>
      </c>
      <c r="I2184" s="153">
        <v>120</v>
      </c>
      <c r="J2184" s="153">
        <v>0</v>
      </c>
      <c r="K2184" s="153">
        <v>10</v>
      </c>
      <c r="L2184" s="153" t="s">
        <v>266</v>
      </c>
      <c r="M2184" s="153" t="str">
        <f t="shared" si="78"/>
        <v>X</v>
      </c>
      <c r="N2184" s="153" t="s">
        <v>6017</v>
      </c>
      <c r="O2184" s="153" t="s">
        <v>377</v>
      </c>
      <c r="P2184" s="153">
        <v>0</v>
      </c>
      <c r="Q2184" s="153"/>
      <c r="R2184" s="51"/>
      <c r="S2184" s="51"/>
      <c r="T2184" s="51"/>
    </row>
    <row r="2185" spans="1:20">
      <c r="A2185" s="63" t="str">
        <f t="shared" si="83"/>
        <v/>
      </c>
      <c r="B2185" s="72"/>
      <c r="C2185" s="61" t="s">
        <v>5999</v>
      </c>
      <c r="D2185" s="72" t="s">
        <v>6024</v>
      </c>
      <c r="E2185" s="63" t="s">
        <v>265</v>
      </c>
      <c r="F2185" s="73">
        <v>141</v>
      </c>
      <c r="G2185" s="64" t="str">
        <f t="shared" si="74"/>
        <v>K</v>
      </c>
      <c r="H2185" s="73">
        <v>581</v>
      </c>
      <c r="I2185" s="63">
        <v>16</v>
      </c>
      <c r="J2185" s="63">
        <v>1</v>
      </c>
      <c r="K2185" s="63">
        <v>6</v>
      </c>
      <c r="L2185" s="63" t="s">
        <v>301</v>
      </c>
      <c r="M2185" s="63" t="str">
        <f t="shared" si="78"/>
        <v>X</v>
      </c>
      <c r="N2185" s="63" t="s">
        <v>6025</v>
      </c>
      <c r="O2185" s="63" t="s">
        <v>377</v>
      </c>
      <c r="P2185" s="63">
        <v>0</v>
      </c>
      <c r="Q2185" s="63"/>
      <c r="R2185" s="51"/>
      <c r="S2185" s="51"/>
      <c r="T2185" s="51"/>
    </row>
    <row r="2186" spans="1:20">
      <c r="A2186" s="153" t="str">
        <f t="shared" si="83"/>
        <v/>
      </c>
      <c r="B2186" s="154"/>
      <c r="C2186" s="155" t="s">
        <v>5999</v>
      </c>
      <c r="D2186" s="154" t="s">
        <v>6026</v>
      </c>
      <c r="E2186" s="153" t="s">
        <v>265</v>
      </c>
      <c r="F2186" s="160">
        <v>109</v>
      </c>
      <c r="G2186" s="156" t="str">
        <f t="shared" si="74"/>
        <v>K</v>
      </c>
      <c r="H2186" s="160">
        <v>436</v>
      </c>
      <c r="I2186" s="153">
        <v>8</v>
      </c>
      <c r="J2186" s="153">
        <v>0</v>
      </c>
      <c r="K2186" s="153">
        <v>4</v>
      </c>
      <c r="L2186" s="153" t="s">
        <v>6027</v>
      </c>
      <c r="M2186" s="153" t="str">
        <f t="shared" si="78"/>
        <v>X</v>
      </c>
      <c r="N2186" s="153" t="s">
        <v>6028</v>
      </c>
      <c r="O2186" s="153" t="s">
        <v>377</v>
      </c>
      <c r="P2186" s="153">
        <v>0</v>
      </c>
      <c r="Q2186" s="153"/>
      <c r="R2186" s="51"/>
      <c r="S2186" s="51"/>
      <c r="T2186" s="51"/>
    </row>
    <row r="2187" spans="1:20">
      <c r="A2187" s="63" t="str">
        <f t="shared" si="83"/>
        <v/>
      </c>
      <c r="B2187" s="72"/>
      <c r="C2187" s="61" t="s">
        <v>5999</v>
      </c>
      <c r="D2187" s="72" t="s">
        <v>6029</v>
      </c>
      <c r="E2187" s="63" t="s">
        <v>265</v>
      </c>
      <c r="F2187" s="73">
        <v>83</v>
      </c>
      <c r="G2187" s="64" t="str">
        <f t="shared" si="74"/>
        <v>K</v>
      </c>
      <c r="H2187" s="73">
        <v>360</v>
      </c>
      <c r="I2187" s="63">
        <v>2</v>
      </c>
      <c r="J2187" s="63">
        <v>0</v>
      </c>
      <c r="K2187" s="63">
        <v>1</v>
      </c>
      <c r="L2187" s="63" t="s">
        <v>301</v>
      </c>
      <c r="M2187" s="63" t="str">
        <f t="shared" si="78"/>
        <v>X</v>
      </c>
      <c r="N2187" s="63" t="s">
        <v>6030</v>
      </c>
      <c r="O2187" s="63" t="s">
        <v>377</v>
      </c>
      <c r="P2187" s="63">
        <v>0</v>
      </c>
      <c r="Q2187" s="63"/>
      <c r="R2187" s="51"/>
      <c r="S2187" s="51"/>
      <c r="T2187" s="51"/>
    </row>
    <row r="2188" spans="1:20">
      <c r="A2188" s="153" t="str">
        <f t="shared" si="83"/>
        <v/>
      </c>
      <c r="B2188" s="154"/>
      <c r="C2188" s="155" t="s">
        <v>5999</v>
      </c>
      <c r="D2188" s="154" t="s">
        <v>2630</v>
      </c>
      <c r="E2188" s="153" t="s">
        <v>270</v>
      </c>
      <c r="F2188" s="160">
        <v>142</v>
      </c>
      <c r="G2188" s="156" t="str">
        <f t="shared" si="74"/>
        <v>K</v>
      </c>
      <c r="H2188" s="160">
        <v>515</v>
      </c>
      <c r="I2188" s="153">
        <v>0</v>
      </c>
      <c r="J2188" s="153">
        <v>0</v>
      </c>
      <c r="K2188" s="153">
        <v>3</v>
      </c>
      <c r="L2188" s="153" t="s">
        <v>1649</v>
      </c>
      <c r="M2188" s="153" t="str">
        <f t="shared" si="78"/>
        <v>X</v>
      </c>
      <c r="N2188" s="153" t="s">
        <v>6031</v>
      </c>
      <c r="O2188" s="153" t="s">
        <v>377</v>
      </c>
      <c r="P2188" s="153">
        <v>0</v>
      </c>
      <c r="Q2188" s="153"/>
      <c r="R2188" s="51"/>
      <c r="S2188" s="51"/>
      <c r="T2188" s="51"/>
    </row>
    <row r="2189" spans="1:20">
      <c r="A2189" s="63" t="str">
        <f t="shared" si="83"/>
        <v/>
      </c>
      <c r="B2189" s="72"/>
      <c r="C2189" s="61" t="s">
        <v>5999</v>
      </c>
      <c r="D2189" s="72" t="s">
        <v>6032</v>
      </c>
      <c r="E2189" s="63" t="s">
        <v>270</v>
      </c>
      <c r="F2189" s="73">
        <v>126</v>
      </c>
      <c r="G2189" s="64" t="str">
        <f t="shared" si="74"/>
        <v>K</v>
      </c>
      <c r="H2189" s="73">
        <v>499</v>
      </c>
      <c r="I2189" s="63">
        <v>0</v>
      </c>
      <c r="J2189" s="63">
        <v>0</v>
      </c>
      <c r="K2189" s="63">
        <v>3</v>
      </c>
      <c r="L2189" s="63" t="s">
        <v>301</v>
      </c>
      <c r="M2189" s="63" t="str">
        <f t="shared" si="78"/>
        <v>X</v>
      </c>
      <c r="N2189" s="63" t="s">
        <v>6033</v>
      </c>
      <c r="O2189" s="63" t="s">
        <v>377</v>
      </c>
      <c r="P2189" s="63">
        <v>0</v>
      </c>
      <c r="Q2189" s="63"/>
      <c r="R2189" s="51"/>
      <c r="S2189" s="51"/>
      <c r="T2189" s="51"/>
    </row>
    <row r="2190" spans="1:20">
      <c r="A2190" s="153" t="str">
        <f t="shared" si="83"/>
        <v/>
      </c>
      <c r="B2190" s="154"/>
      <c r="C2190" s="155" t="s">
        <v>5999</v>
      </c>
      <c r="D2190" s="154" t="s">
        <v>6034</v>
      </c>
      <c r="E2190" s="153" t="s">
        <v>265</v>
      </c>
      <c r="F2190" s="160">
        <v>98</v>
      </c>
      <c r="G2190" s="156" t="str">
        <f t="shared" si="74"/>
        <v>K</v>
      </c>
      <c r="H2190" s="160">
        <v>416</v>
      </c>
      <c r="I2190" s="153">
        <v>9</v>
      </c>
      <c r="J2190" s="153">
        <v>2</v>
      </c>
      <c r="K2190" s="153">
        <v>4</v>
      </c>
      <c r="L2190" s="153" t="s">
        <v>449</v>
      </c>
      <c r="M2190" s="153" t="str">
        <f t="shared" si="78"/>
        <v>X</v>
      </c>
      <c r="N2190" s="153" t="s">
        <v>6006</v>
      </c>
      <c r="O2190" s="153" t="s">
        <v>309</v>
      </c>
      <c r="P2190" s="153">
        <v>0</v>
      </c>
      <c r="Q2190" s="153"/>
      <c r="R2190" s="51"/>
      <c r="S2190" s="51"/>
      <c r="T2190" s="51"/>
    </row>
    <row r="2191" spans="1:20">
      <c r="A2191" s="63" t="str">
        <f t="shared" si="83"/>
        <v/>
      </c>
      <c r="B2191" s="72"/>
      <c r="C2191" s="61" t="s">
        <v>5999</v>
      </c>
      <c r="D2191" s="72" t="s">
        <v>6035</v>
      </c>
      <c r="E2191" s="63" t="s">
        <v>265</v>
      </c>
      <c r="F2191" s="73">
        <v>142</v>
      </c>
      <c r="G2191" s="64" t="str">
        <f t="shared" si="74"/>
        <v>K</v>
      </c>
      <c r="H2191" s="73">
        <v>532</v>
      </c>
      <c r="I2191" s="63">
        <v>30</v>
      </c>
      <c r="J2191" s="63">
        <v>0</v>
      </c>
      <c r="K2191" s="63">
        <v>13</v>
      </c>
      <c r="L2191" s="63" t="s">
        <v>279</v>
      </c>
      <c r="M2191" s="63" t="str">
        <f t="shared" si="78"/>
        <v>X</v>
      </c>
      <c r="N2191" s="63" t="s">
        <v>6031</v>
      </c>
      <c r="O2191" s="63" t="s">
        <v>286</v>
      </c>
      <c r="P2191" s="63">
        <v>0</v>
      </c>
      <c r="Q2191" s="63"/>
      <c r="R2191" s="51"/>
      <c r="S2191" s="51"/>
      <c r="T2191" s="51"/>
    </row>
    <row r="2192" spans="1:20">
      <c r="A2192" s="153" t="str">
        <f t="shared" si="83"/>
        <v/>
      </c>
      <c r="B2192" s="154"/>
      <c r="C2192" s="155" t="s">
        <v>5999</v>
      </c>
      <c r="D2192" s="154" t="s">
        <v>6036</v>
      </c>
      <c r="E2192" s="153" t="s">
        <v>270</v>
      </c>
      <c r="F2192" s="160">
        <v>133</v>
      </c>
      <c r="G2192" s="156" t="str">
        <f t="shared" si="74"/>
        <v>K</v>
      </c>
      <c r="H2192" s="160">
        <v>551</v>
      </c>
      <c r="I2192" s="153">
        <v>50</v>
      </c>
      <c r="J2192" s="153">
        <v>0</v>
      </c>
      <c r="K2192" s="153">
        <v>1</v>
      </c>
      <c r="L2192" s="153" t="s">
        <v>279</v>
      </c>
      <c r="M2192" s="153" t="str">
        <f t="shared" si="78"/>
        <v>X</v>
      </c>
      <c r="N2192" s="153" t="s">
        <v>6037</v>
      </c>
      <c r="O2192" s="153">
        <v>3</v>
      </c>
      <c r="P2192" s="153">
        <v>0</v>
      </c>
      <c r="Q2192" s="153"/>
      <c r="R2192" s="51"/>
      <c r="S2192" s="51"/>
      <c r="T2192" s="51"/>
    </row>
    <row r="2193" spans="1:20">
      <c r="A2193" s="63" t="str">
        <f t="shared" si="83"/>
        <v/>
      </c>
      <c r="B2193" s="72"/>
      <c r="C2193" s="61" t="s">
        <v>5999</v>
      </c>
      <c r="D2193" s="72" t="s">
        <v>3511</v>
      </c>
      <c r="E2193" s="63" t="s">
        <v>270</v>
      </c>
      <c r="F2193" s="73">
        <v>104</v>
      </c>
      <c r="G2193" s="64" t="str">
        <f t="shared" si="74"/>
        <v>K</v>
      </c>
      <c r="H2193" s="73">
        <v>450</v>
      </c>
      <c r="I2193" s="63">
        <v>0</v>
      </c>
      <c r="J2193" s="63">
        <v>0</v>
      </c>
      <c r="K2193" s="63">
        <v>1</v>
      </c>
      <c r="L2193" s="63" t="s">
        <v>2999</v>
      </c>
      <c r="M2193" s="63" t="str">
        <f t="shared" si="78"/>
        <v>X</v>
      </c>
      <c r="N2193" s="63" t="s">
        <v>6038</v>
      </c>
      <c r="O2193" s="63">
        <v>2</v>
      </c>
      <c r="P2193" s="63">
        <v>0</v>
      </c>
      <c r="Q2193" s="63"/>
      <c r="R2193" s="51"/>
      <c r="S2193" s="51"/>
      <c r="T2193" s="51"/>
    </row>
    <row r="2194" spans="1:20">
      <c r="A2194" s="153" t="str">
        <f t="shared" si="83"/>
        <v/>
      </c>
      <c r="B2194" s="154"/>
      <c r="C2194" s="155" t="s">
        <v>5999</v>
      </c>
      <c r="D2194" s="154" t="s">
        <v>5585</v>
      </c>
      <c r="E2194" s="153" t="s">
        <v>270</v>
      </c>
      <c r="F2194" s="160">
        <v>153</v>
      </c>
      <c r="G2194" s="156" t="str">
        <f t="shared" si="74"/>
        <v>Đ</v>
      </c>
      <c r="H2194" s="160">
        <v>651</v>
      </c>
      <c r="I2194" s="153">
        <v>35</v>
      </c>
      <c r="J2194" s="153">
        <v>0</v>
      </c>
      <c r="K2194" s="153">
        <v>2</v>
      </c>
      <c r="L2194" s="153" t="s">
        <v>766</v>
      </c>
      <c r="M2194" s="153" t="str">
        <f t="shared" si="78"/>
        <v>X</v>
      </c>
      <c r="N2194" s="153" t="s">
        <v>6037</v>
      </c>
      <c r="O2194" s="153">
        <v>1.5</v>
      </c>
      <c r="P2194" s="153">
        <v>0</v>
      </c>
      <c r="Q2194" s="153"/>
      <c r="R2194" s="51"/>
      <c r="S2194" s="51"/>
      <c r="T2194" s="51"/>
    </row>
    <row r="2195" spans="1:20">
      <c r="A2195" s="63" t="str">
        <f t="shared" si="83"/>
        <v/>
      </c>
      <c r="B2195" s="72"/>
      <c r="C2195" s="61" t="s">
        <v>5999</v>
      </c>
      <c r="D2195" s="72" t="s">
        <v>2054</v>
      </c>
      <c r="E2195" s="63" t="s">
        <v>265</v>
      </c>
      <c r="F2195" s="73">
        <v>78</v>
      </c>
      <c r="G2195" s="64" t="str">
        <f t="shared" si="74"/>
        <v>K</v>
      </c>
      <c r="H2195" s="73">
        <v>378</v>
      </c>
      <c r="I2195" s="63">
        <v>0</v>
      </c>
      <c r="J2195" s="63">
        <v>0</v>
      </c>
      <c r="K2195" s="63">
        <v>1</v>
      </c>
      <c r="L2195" s="63" t="s">
        <v>266</v>
      </c>
      <c r="M2195" s="63" t="str">
        <f t="shared" si="78"/>
        <v>X</v>
      </c>
      <c r="N2195" s="63" t="s">
        <v>6039</v>
      </c>
      <c r="O2195" s="63">
        <v>1.5</v>
      </c>
      <c r="P2195" s="63">
        <v>0</v>
      </c>
      <c r="Q2195" s="63"/>
      <c r="R2195" s="51"/>
      <c r="S2195" s="51"/>
      <c r="T2195" s="51"/>
    </row>
    <row r="2196" spans="1:20">
      <c r="A2196" s="153"/>
      <c r="B2196" s="154"/>
      <c r="C2196" s="155" t="s">
        <v>5999</v>
      </c>
      <c r="D2196" s="154" t="s">
        <v>6040</v>
      </c>
      <c r="E2196" s="153" t="s">
        <v>265</v>
      </c>
      <c r="F2196" s="160">
        <v>99</v>
      </c>
      <c r="G2196" s="156" t="str">
        <f t="shared" si="74"/>
        <v>K</v>
      </c>
      <c r="H2196" s="160">
        <v>4058</v>
      </c>
      <c r="I2196" s="153">
        <v>68</v>
      </c>
      <c r="J2196" s="153">
        <v>0</v>
      </c>
      <c r="K2196" s="153">
        <v>0</v>
      </c>
      <c r="L2196" s="153" t="s">
        <v>2849</v>
      </c>
      <c r="M2196" s="153" t="str">
        <f t="shared" si="78"/>
        <v>X</v>
      </c>
      <c r="N2196" s="153" t="s">
        <v>6041</v>
      </c>
      <c r="O2196" s="153">
        <v>1.5</v>
      </c>
      <c r="P2196" s="153">
        <v>0</v>
      </c>
      <c r="Q2196" s="153"/>
      <c r="R2196" s="51"/>
      <c r="S2196" s="51"/>
      <c r="T2196" s="51"/>
    </row>
    <row r="2197" spans="1:20">
      <c r="A2197" s="63"/>
      <c r="B2197" s="72"/>
      <c r="C2197" s="61" t="s">
        <v>5999</v>
      </c>
      <c r="D2197" s="72" t="s">
        <v>2664</v>
      </c>
      <c r="E2197" s="63" t="s">
        <v>270</v>
      </c>
      <c r="F2197" s="73">
        <v>321</v>
      </c>
      <c r="G2197" s="64" t="str">
        <f t="shared" si="74"/>
        <v>Đ</v>
      </c>
      <c r="H2197" s="73">
        <v>1332</v>
      </c>
      <c r="I2197" s="63">
        <v>11</v>
      </c>
      <c r="J2197" s="63">
        <v>0</v>
      </c>
      <c r="K2197" s="63">
        <v>4</v>
      </c>
      <c r="L2197" s="63" t="s">
        <v>6042</v>
      </c>
      <c r="M2197" s="63" t="str">
        <f t="shared" si="78"/>
        <v>X</v>
      </c>
      <c r="N2197" s="63" t="s">
        <v>6037</v>
      </c>
      <c r="O2197" s="63">
        <v>1.5</v>
      </c>
      <c r="P2197" s="63">
        <v>0</v>
      </c>
      <c r="Q2197" s="63"/>
      <c r="R2197" s="51"/>
      <c r="S2197" s="51"/>
      <c r="T2197" s="51"/>
    </row>
    <row r="2198" spans="1:20">
      <c r="A2198" s="153"/>
      <c r="B2198" s="154"/>
      <c r="C2198" s="155" t="s">
        <v>5999</v>
      </c>
      <c r="D2198" s="154" t="s">
        <v>6043</v>
      </c>
      <c r="E2198" s="153" t="s">
        <v>265</v>
      </c>
      <c r="F2198" s="160">
        <v>105</v>
      </c>
      <c r="G2198" s="156" t="str">
        <f t="shared" si="74"/>
        <v>K</v>
      </c>
      <c r="H2198" s="160">
        <v>436</v>
      </c>
      <c r="I2198" s="153">
        <v>3</v>
      </c>
      <c r="J2198" s="153">
        <v>0</v>
      </c>
      <c r="K2198" s="153">
        <v>1</v>
      </c>
      <c r="L2198" s="153" t="s">
        <v>766</v>
      </c>
      <c r="M2198" s="153" t="str">
        <f t="shared" si="78"/>
        <v>X</v>
      </c>
      <c r="N2198" s="153" t="s">
        <v>6031</v>
      </c>
      <c r="O2198" s="153">
        <v>3</v>
      </c>
      <c r="P2198" s="153">
        <v>0</v>
      </c>
      <c r="Q2198" s="153"/>
      <c r="R2198" s="51"/>
      <c r="S2198" s="51"/>
      <c r="T2198" s="51"/>
    </row>
    <row r="2199" spans="1:20">
      <c r="A2199" s="63"/>
      <c r="B2199" s="72"/>
      <c r="C2199" s="61" t="s">
        <v>5999</v>
      </c>
      <c r="D2199" s="72" t="s">
        <v>6044</v>
      </c>
      <c r="E2199" s="63" t="s">
        <v>265</v>
      </c>
      <c r="F2199" s="73">
        <v>111</v>
      </c>
      <c r="G2199" s="64" t="str">
        <f t="shared" si="74"/>
        <v>K</v>
      </c>
      <c r="H2199" s="73">
        <v>455</v>
      </c>
      <c r="I2199" s="63">
        <v>62</v>
      </c>
      <c r="J2199" s="63">
        <v>1</v>
      </c>
      <c r="K2199" s="63">
        <v>0</v>
      </c>
      <c r="L2199" s="63" t="s">
        <v>766</v>
      </c>
      <c r="M2199" s="63" t="str">
        <f t="shared" si="78"/>
        <v>X</v>
      </c>
      <c r="N2199" s="63" t="s">
        <v>6031</v>
      </c>
      <c r="O2199" s="63">
        <v>2</v>
      </c>
      <c r="P2199" s="63">
        <v>0</v>
      </c>
      <c r="Q2199" s="63"/>
      <c r="R2199" s="51"/>
      <c r="S2199" s="51"/>
      <c r="T2199" s="51"/>
    </row>
    <row r="2200" spans="1:20">
      <c r="A2200" s="153"/>
      <c r="B2200" s="154"/>
      <c r="C2200" s="155" t="s">
        <v>5999</v>
      </c>
      <c r="D2200" s="154" t="s">
        <v>6045</v>
      </c>
      <c r="E2200" s="153" t="s">
        <v>270</v>
      </c>
      <c r="F2200" s="160">
        <v>156</v>
      </c>
      <c r="G2200" s="156" t="str">
        <f t="shared" si="74"/>
        <v>Đ</v>
      </c>
      <c r="H2200" s="160">
        <v>605</v>
      </c>
      <c r="I2200" s="153">
        <v>61</v>
      </c>
      <c r="J2200" s="153">
        <v>0</v>
      </c>
      <c r="K2200" s="153">
        <v>7</v>
      </c>
      <c r="L2200" s="153" t="s">
        <v>279</v>
      </c>
      <c r="M2200" s="153" t="str">
        <f t="shared" si="78"/>
        <v>X</v>
      </c>
      <c r="N2200" s="153" t="s">
        <v>6037</v>
      </c>
      <c r="O2200" s="153">
        <v>4</v>
      </c>
      <c r="P2200" s="153">
        <v>0</v>
      </c>
      <c r="Q2200" s="153"/>
      <c r="R2200" s="51"/>
      <c r="S2200" s="51"/>
      <c r="T2200" s="51"/>
    </row>
    <row r="2201" spans="1:20">
      <c r="A2201" s="63"/>
      <c r="B2201" s="72"/>
      <c r="C2201" s="61" t="s">
        <v>5999</v>
      </c>
      <c r="D2201" s="72" t="s">
        <v>5712</v>
      </c>
      <c r="E2201" s="63" t="s">
        <v>265</v>
      </c>
      <c r="F2201" s="73">
        <v>87</v>
      </c>
      <c r="G2201" s="64" t="str">
        <f t="shared" si="74"/>
        <v>K</v>
      </c>
      <c r="H2201" s="73">
        <v>320</v>
      </c>
      <c r="I2201" s="63">
        <v>0</v>
      </c>
      <c r="J2201" s="63">
        <v>0</v>
      </c>
      <c r="K2201" s="63">
        <v>0</v>
      </c>
      <c r="L2201" s="63" t="s">
        <v>449</v>
      </c>
      <c r="M2201" s="63" t="str">
        <f t="shared" si="78"/>
        <v>X</v>
      </c>
      <c r="N2201" s="63" t="s">
        <v>6006</v>
      </c>
      <c r="O2201" s="63">
        <v>3</v>
      </c>
      <c r="P2201" s="63">
        <v>0</v>
      </c>
      <c r="Q2201" s="63"/>
      <c r="R2201" s="51"/>
      <c r="S2201" s="51"/>
      <c r="T2201" s="51"/>
    </row>
    <row r="2202" spans="1:20">
      <c r="A2202" s="153"/>
      <c r="B2202" s="154"/>
      <c r="C2202" s="155" t="s">
        <v>5999</v>
      </c>
      <c r="D2202" s="154" t="s">
        <v>6046</v>
      </c>
      <c r="E2202" s="153" t="s">
        <v>265</v>
      </c>
      <c r="F2202" s="160">
        <v>94</v>
      </c>
      <c r="G2202" s="156" t="str">
        <f t="shared" si="74"/>
        <v>K</v>
      </c>
      <c r="H2202" s="160">
        <v>407</v>
      </c>
      <c r="I2202" s="153">
        <v>2</v>
      </c>
      <c r="J2202" s="153">
        <v>1</v>
      </c>
      <c r="K2202" s="153">
        <v>0</v>
      </c>
      <c r="L2202" s="153" t="s">
        <v>6027</v>
      </c>
      <c r="M2202" s="153" t="str">
        <f t="shared" si="78"/>
        <v>X</v>
      </c>
      <c r="N2202" s="153" t="s">
        <v>6006</v>
      </c>
      <c r="O2202" s="153">
        <v>3</v>
      </c>
      <c r="P2202" s="153">
        <v>0</v>
      </c>
      <c r="Q2202" s="153"/>
      <c r="R2202" s="51"/>
      <c r="S2202" s="51"/>
      <c r="T2202" s="51"/>
    </row>
    <row r="2203" spans="1:20">
      <c r="A2203" s="63"/>
      <c r="B2203" s="72"/>
      <c r="C2203" s="61" t="s">
        <v>5999</v>
      </c>
      <c r="D2203" s="72" t="s">
        <v>4476</v>
      </c>
      <c r="E2203" s="63" t="s">
        <v>270</v>
      </c>
      <c r="F2203" s="73">
        <v>186</v>
      </c>
      <c r="G2203" s="64" t="str">
        <f t="shared" si="74"/>
        <v>Đ</v>
      </c>
      <c r="H2203" s="73">
        <v>800</v>
      </c>
      <c r="I2203" s="63">
        <v>154</v>
      </c>
      <c r="J2203" s="63">
        <v>2</v>
      </c>
      <c r="K2203" s="63">
        <v>1</v>
      </c>
      <c r="L2203" s="63" t="s">
        <v>6047</v>
      </c>
      <c r="M2203" s="63" t="str">
        <f t="shared" si="78"/>
        <v>S</v>
      </c>
      <c r="N2203" s="63" t="s">
        <v>6048</v>
      </c>
      <c r="O2203" s="63">
        <v>5</v>
      </c>
      <c r="P2203" s="63">
        <v>0</v>
      </c>
      <c r="Q2203" s="63"/>
      <c r="R2203" s="51"/>
      <c r="S2203" s="51"/>
      <c r="T2203" s="51"/>
    </row>
    <row r="2204" spans="1:20">
      <c r="A2204" s="153"/>
      <c r="B2204" s="154"/>
      <c r="C2204" s="155" t="s">
        <v>5999</v>
      </c>
      <c r="D2204" s="154" t="s">
        <v>2618</v>
      </c>
      <c r="E2204" s="153" t="s">
        <v>270</v>
      </c>
      <c r="F2204" s="160">
        <v>123</v>
      </c>
      <c r="G2204" s="156" t="str">
        <f t="shared" si="74"/>
        <v>K</v>
      </c>
      <c r="H2204" s="160">
        <v>532</v>
      </c>
      <c r="I2204" s="153">
        <v>33</v>
      </c>
      <c r="J2204" s="153">
        <v>0</v>
      </c>
      <c r="K2204" s="153">
        <v>1</v>
      </c>
      <c r="L2204" s="153" t="s">
        <v>449</v>
      </c>
      <c r="M2204" s="153" t="str">
        <f t="shared" si="78"/>
        <v>X</v>
      </c>
      <c r="N2204" s="153" t="s">
        <v>6039</v>
      </c>
      <c r="O2204" s="153">
        <v>8</v>
      </c>
      <c r="P2204" s="153">
        <v>0</v>
      </c>
      <c r="Q2204" s="153"/>
      <c r="R2204" s="51"/>
      <c r="S2204" s="51"/>
      <c r="T2204" s="51"/>
    </row>
    <row r="2205" spans="1:20">
      <c r="A2205" s="63"/>
      <c r="B2205" s="72"/>
      <c r="C2205" s="61" t="s">
        <v>5999</v>
      </c>
      <c r="D2205" s="72" t="s">
        <v>6049</v>
      </c>
      <c r="E2205" s="63" t="s">
        <v>270</v>
      </c>
      <c r="F2205" s="73">
        <v>181</v>
      </c>
      <c r="G2205" s="64" t="str">
        <f t="shared" si="74"/>
        <v>Đ</v>
      </c>
      <c r="H2205" s="73">
        <v>786</v>
      </c>
      <c r="I2205" s="63">
        <v>141</v>
      </c>
      <c r="J2205" s="63">
        <v>0</v>
      </c>
      <c r="K2205" s="63">
        <v>7</v>
      </c>
      <c r="L2205" s="63" t="s">
        <v>460</v>
      </c>
      <c r="M2205" s="63" t="str">
        <f t="shared" si="78"/>
        <v>X</v>
      </c>
      <c r="N2205" s="63" t="s">
        <v>6050</v>
      </c>
      <c r="O2205" s="63">
        <v>4</v>
      </c>
      <c r="P2205" s="63">
        <v>0</v>
      </c>
      <c r="Q2205" s="63"/>
      <c r="R2205" s="51"/>
      <c r="S2205" s="51"/>
      <c r="T2205" s="51"/>
    </row>
    <row r="2206" spans="1:20">
      <c r="A2206" s="153"/>
      <c r="B2206" s="154"/>
      <c r="C2206" s="155" t="s">
        <v>5999</v>
      </c>
      <c r="D2206" s="154" t="s">
        <v>6051</v>
      </c>
      <c r="E2206" s="153" t="s">
        <v>265</v>
      </c>
      <c r="F2206" s="160">
        <v>94</v>
      </c>
      <c r="G2206" s="156" t="str">
        <f t="shared" si="74"/>
        <v>K</v>
      </c>
      <c r="H2206" s="160">
        <v>429</v>
      </c>
      <c r="I2206" s="153">
        <v>75</v>
      </c>
      <c r="J2206" s="153">
        <v>0</v>
      </c>
      <c r="K2206" s="153">
        <v>1</v>
      </c>
      <c r="L2206" s="153" t="s">
        <v>274</v>
      </c>
      <c r="M2206" s="153" t="str">
        <f t="shared" si="78"/>
        <v>X</v>
      </c>
      <c r="N2206" s="153" t="s">
        <v>6052</v>
      </c>
      <c r="O2206" s="153">
        <v>3</v>
      </c>
      <c r="P2206" s="153">
        <v>0</v>
      </c>
      <c r="Q2206" s="153"/>
      <c r="R2206" s="51"/>
      <c r="S2206" s="51"/>
      <c r="T2206" s="51"/>
    </row>
    <row r="2207" spans="1:20">
      <c r="A2207" s="63"/>
      <c r="B2207" s="72"/>
      <c r="C2207" s="61" t="s">
        <v>5999</v>
      </c>
      <c r="D2207" s="72" t="s">
        <v>6053</v>
      </c>
      <c r="E2207" s="63" t="s">
        <v>265</v>
      </c>
      <c r="F2207" s="73">
        <v>83</v>
      </c>
      <c r="G2207" s="64" t="str">
        <f t="shared" si="74"/>
        <v>K</v>
      </c>
      <c r="H2207" s="73">
        <v>375</v>
      </c>
      <c r="I2207" s="63">
        <v>65</v>
      </c>
      <c r="J2207" s="63">
        <v>8</v>
      </c>
      <c r="K2207" s="63">
        <v>11</v>
      </c>
      <c r="L2207" s="63" t="s">
        <v>266</v>
      </c>
      <c r="M2207" s="63" t="str">
        <f t="shared" si="78"/>
        <v>X</v>
      </c>
      <c r="N2207" s="63" t="s">
        <v>6054</v>
      </c>
      <c r="O2207" s="63">
        <v>12</v>
      </c>
      <c r="P2207" s="63" t="s">
        <v>1663</v>
      </c>
      <c r="Q2207" s="63"/>
      <c r="R2207" s="51"/>
      <c r="S2207" s="51"/>
      <c r="T2207" s="51"/>
    </row>
    <row r="2208" spans="1:20">
      <c r="A2208" s="153"/>
      <c r="B2208" s="154"/>
      <c r="C2208" s="155" t="s">
        <v>5999</v>
      </c>
      <c r="D2208" s="154" t="s">
        <v>6055</v>
      </c>
      <c r="E2208" s="153" t="s">
        <v>265</v>
      </c>
      <c r="F2208" s="160">
        <v>97</v>
      </c>
      <c r="G2208" s="156" t="str">
        <f t="shared" si="74"/>
        <v>K</v>
      </c>
      <c r="H2208" s="160">
        <v>397</v>
      </c>
      <c r="I2208" s="153">
        <v>87</v>
      </c>
      <c r="J2208" s="153">
        <v>1</v>
      </c>
      <c r="K2208" s="153">
        <v>2</v>
      </c>
      <c r="L2208" s="153" t="s">
        <v>766</v>
      </c>
      <c r="M2208" s="153" t="str">
        <f t="shared" si="78"/>
        <v>X</v>
      </c>
      <c r="N2208" s="153" t="s">
        <v>6056</v>
      </c>
      <c r="O2208" s="153">
        <v>10</v>
      </c>
      <c r="P2208" s="153">
        <v>0</v>
      </c>
      <c r="Q2208" s="153"/>
      <c r="R2208" s="51"/>
      <c r="S2208" s="51"/>
      <c r="T2208" s="51"/>
    </row>
    <row r="2209" spans="1:20">
      <c r="A2209" s="63"/>
      <c r="B2209" s="72"/>
      <c r="C2209" s="61" t="s">
        <v>5999</v>
      </c>
      <c r="D2209" s="72" t="s">
        <v>6057</v>
      </c>
      <c r="E2209" s="63" t="s">
        <v>265</v>
      </c>
      <c r="F2209" s="73">
        <v>100</v>
      </c>
      <c r="G2209" s="64" t="str">
        <f t="shared" si="74"/>
        <v>K</v>
      </c>
      <c r="H2209" s="73">
        <v>417</v>
      </c>
      <c r="I2209" s="63">
        <v>76</v>
      </c>
      <c r="J2209" s="63">
        <v>2</v>
      </c>
      <c r="K2209" s="63">
        <v>3</v>
      </c>
      <c r="L2209" s="63" t="s">
        <v>2849</v>
      </c>
      <c r="M2209" s="63" t="str">
        <f t="shared" si="78"/>
        <v>X</v>
      </c>
      <c r="N2209" s="63" t="s">
        <v>6050</v>
      </c>
      <c r="O2209" s="63">
        <v>7</v>
      </c>
      <c r="P2209" s="63">
        <v>0</v>
      </c>
      <c r="Q2209" s="63"/>
      <c r="R2209" s="51"/>
      <c r="S2209" s="51"/>
      <c r="T2209" s="51"/>
    </row>
    <row r="2210" spans="1:20">
      <c r="A2210" s="153"/>
      <c r="B2210" s="154"/>
      <c r="C2210" s="155" t="s">
        <v>5999</v>
      </c>
      <c r="D2210" s="154" t="s">
        <v>6058</v>
      </c>
      <c r="E2210" s="153" t="s">
        <v>265</v>
      </c>
      <c r="F2210" s="160">
        <v>85</v>
      </c>
      <c r="G2210" s="156" t="str">
        <f t="shared" si="74"/>
        <v>K</v>
      </c>
      <c r="H2210" s="160">
        <v>366</v>
      </c>
      <c r="I2210" s="153">
        <v>60</v>
      </c>
      <c r="J2210" s="153">
        <v>4</v>
      </c>
      <c r="K2210" s="153">
        <v>2</v>
      </c>
      <c r="L2210" s="153" t="s">
        <v>274</v>
      </c>
      <c r="M2210" s="153" t="str">
        <f t="shared" si="78"/>
        <v>X</v>
      </c>
      <c r="N2210" s="153" t="s">
        <v>6059</v>
      </c>
      <c r="O2210" s="153">
        <v>10</v>
      </c>
      <c r="P2210" s="153">
        <v>0</v>
      </c>
      <c r="Q2210" s="153"/>
      <c r="R2210" s="51"/>
      <c r="S2210" s="51"/>
      <c r="T2210" s="51"/>
    </row>
    <row r="2211" spans="1:20">
      <c r="A2211" s="63"/>
      <c r="B2211" s="72"/>
      <c r="C2211" s="61" t="s">
        <v>5999</v>
      </c>
      <c r="D2211" s="72" t="s">
        <v>6060</v>
      </c>
      <c r="E2211" s="63" t="s">
        <v>270</v>
      </c>
      <c r="F2211" s="73">
        <v>125</v>
      </c>
      <c r="G2211" s="64" t="str">
        <f t="shared" si="74"/>
        <v>K</v>
      </c>
      <c r="H2211" s="73">
        <v>501</v>
      </c>
      <c r="I2211" s="63">
        <v>100</v>
      </c>
      <c r="J2211" s="63">
        <v>1</v>
      </c>
      <c r="K2211" s="63">
        <v>3</v>
      </c>
      <c r="L2211" s="63" t="s">
        <v>279</v>
      </c>
      <c r="M2211" s="63" t="str">
        <f t="shared" si="78"/>
        <v>X</v>
      </c>
      <c r="N2211" s="63" t="s">
        <v>6059</v>
      </c>
      <c r="O2211" s="63">
        <v>9</v>
      </c>
      <c r="P2211" s="63">
        <v>0</v>
      </c>
      <c r="Q2211" s="63"/>
      <c r="R2211" s="51"/>
      <c r="S2211" s="51"/>
      <c r="T2211" s="51"/>
    </row>
    <row r="2212" spans="1:20">
      <c r="A2212" s="153"/>
      <c r="B2212" s="154"/>
      <c r="C2212" s="155" t="s">
        <v>5999</v>
      </c>
      <c r="D2212" s="154" t="s">
        <v>6061</v>
      </c>
      <c r="E2212" s="153" t="s">
        <v>270</v>
      </c>
      <c r="F2212" s="160">
        <v>170</v>
      </c>
      <c r="G2212" s="156" t="str">
        <f t="shared" ref="G2212:G2353" si="84">IF(F2212&gt;=150,"Đ","K")</f>
        <v>Đ</v>
      </c>
      <c r="H2212" s="160">
        <v>765</v>
      </c>
      <c r="I2212" s="153">
        <v>160</v>
      </c>
      <c r="J2212" s="153">
        <v>1</v>
      </c>
      <c r="K2212" s="153">
        <v>4</v>
      </c>
      <c r="L2212" s="153" t="s">
        <v>767</v>
      </c>
      <c r="M2212" s="153" t="str">
        <f t="shared" si="78"/>
        <v>X</v>
      </c>
      <c r="N2212" s="153" t="s">
        <v>6059</v>
      </c>
      <c r="O2212" s="153">
        <v>10</v>
      </c>
      <c r="P2212" s="153">
        <v>0</v>
      </c>
      <c r="Q2212" s="153"/>
      <c r="R2212" s="51"/>
      <c r="S2212" s="51"/>
      <c r="T2212" s="51"/>
    </row>
    <row r="2213" spans="1:20">
      <c r="A2213" s="63"/>
      <c r="B2213" s="72"/>
      <c r="C2213" s="61" t="s">
        <v>5999</v>
      </c>
      <c r="D2213" s="72" t="s">
        <v>6062</v>
      </c>
      <c r="E2213" s="63" t="s">
        <v>270</v>
      </c>
      <c r="F2213" s="73">
        <v>111</v>
      </c>
      <c r="G2213" s="64" t="str">
        <f t="shared" si="84"/>
        <v>K</v>
      </c>
      <c r="H2213" s="73">
        <v>484</v>
      </c>
      <c r="I2213" s="63">
        <v>98</v>
      </c>
      <c r="J2213" s="63">
        <v>3</v>
      </c>
      <c r="K2213" s="63">
        <v>4</v>
      </c>
      <c r="L2213" s="63" t="s">
        <v>543</v>
      </c>
      <c r="M2213" s="63" t="str">
        <f t="shared" si="78"/>
        <v>X</v>
      </c>
      <c r="N2213" s="63" t="s">
        <v>6050</v>
      </c>
      <c r="O2213" s="63">
        <v>10</v>
      </c>
      <c r="P2213" s="63">
        <v>0</v>
      </c>
      <c r="Q2213" s="63"/>
      <c r="R2213" s="51"/>
      <c r="S2213" s="51"/>
      <c r="T2213" s="51"/>
    </row>
    <row r="2214" spans="1:20">
      <c r="A2214" s="153"/>
      <c r="B2214" s="154"/>
      <c r="C2214" s="155" t="s">
        <v>5999</v>
      </c>
      <c r="D2214" s="154" t="s">
        <v>6063</v>
      </c>
      <c r="E2214" s="153" t="s">
        <v>265</v>
      </c>
      <c r="F2214" s="160">
        <v>108</v>
      </c>
      <c r="G2214" s="156" t="str">
        <f t="shared" si="84"/>
        <v>K</v>
      </c>
      <c r="H2214" s="160">
        <v>471</v>
      </c>
      <c r="I2214" s="153">
        <v>67</v>
      </c>
      <c r="J2214" s="153">
        <v>4</v>
      </c>
      <c r="K2214" s="153">
        <v>5</v>
      </c>
      <c r="L2214" s="153" t="s">
        <v>766</v>
      </c>
      <c r="M2214" s="153" t="str">
        <f t="shared" si="78"/>
        <v>X</v>
      </c>
      <c r="N2214" s="153" t="s">
        <v>6050</v>
      </c>
      <c r="O2214" s="153">
        <v>8</v>
      </c>
      <c r="P2214" s="153">
        <v>0</v>
      </c>
      <c r="Q2214" s="153"/>
      <c r="R2214" s="51"/>
      <c r="S2214" s="51"/>
      <c r="T2214" s="51"/>
    </row>
    <row r="2215" spans="1:20">
      <c r="A2215" s="63"/>
      <c r="B2215" s="72"/>
      <c r="C2215" s="61" t="s">
        <v>5999</v>
      </c>
      <c r="D2215" s="72" t="s">
        <v>6064</v>
      </c>
      <c r="E2215" s="63" t="s">
        <v>270</v>
      </c>
      <c r="F2215" s="73">
        <v>217</v>
      </c>
      <c r="G2215" s="64" t="str">
        <f t="shared" si="84"/>
        <v>Đ</v>
      </c>
      <c r="H2215" s="73">
        <v>933</v>
      </c>
      <c r="I2215" s="63">
        <v>185</v>
      </c>
      <c r="J2215" s="63">
        <v>4</v>
      </c>
      <c r="K2215" s="63">
        <v>10</v>
      </c>
      <c r="L2215" s="63" t="s">
        <v>274</v>
      </c>
      <c r="M2215" s="63" t="str">
        <f t="shared" si="78"/>
        <v>X</v>
      </c>
      <c r="N2215" s="63" t="s">
        <v>6050</v>
      </c>
      <c r="O2215" s="63">
        <v>5</v>
      </c>
      <c r="P2215" s="63">
        <v>0</v>
      </c>
      <c r="Q2215" s="63"/>
      <c r="R2215" s="51"/>
      <c r="S2215" s="51"/>
      <c r="T2215" s="51"/>
    </row>
    <row r="2216" spans="1:20">
      <c r="A2216" s="153"/>
      <c r="B2216" s="154"/>
      <c r="C2216" s="155" t="s">
        <v>5999</v>
      </c>
      <c r="D2216" s="154" t="s">
        <v>6065</v>
      </c>
      <c r="E2216" s="153" t="s">
        <v>265</v>
      </c>
      <c r="F2216" s="160">
        <v>129</v>
      </c>
      <c r="G2216" s="156" t="str">
        <f t="shared" si="84"/>
        <v>K</v>
      </c>
      <c r="H2216" s="160">
        <v>527</v>
      </c>
      <c r="I2216" s="153">
        <v>30</v>
      </c>
      <c r="J2216" s="153">
        <v>2</v>
      </c>
      <c r="K2216" s="153">
        <v>1</v>
      </c>
      <c r="L2216" s="153" t="s">
        <v>766</v>
      </c>
      <c r="M2216" s="153" t="str">
        <f t="shared" si="78"/>
        <v>X</v>
      </c>
      <c r="N2216" s="153" t="s">
        <v>6031</v>
      </c>
      <c r="O2216" s="153">
        <v>6</v>
      </c>
      <c r="P2216" s="153">
        <v>0</v>
      </c>
      <c r="Q2216" s="153"/>
      <c r="R2216" s="51"/>
      <c r="S2216" s="51"/>
      <c r="T2216" s="51"/>
    </row>
    <row r="2217" spans="1:20">
      <c r="A2217" s="63"/>
      <c r="B2217" s="72"/>
      <c r="C2217" s="61" t="s">
        <v>5999</v>
      </c>
      <c r="D2217" s="72" t="s">
        <v>6066</v>
      </c>
      <c r="E2217" s="63" t="s">
        <v>265</v>
      </c>
      <c r="F2217" s="73">
        <v>139</v>
      </c>
      <c r="G2217" s="64" t="str">
        <f t="shared" si="84"/>
        <v>K</v>
      </c>
      <c r="H2217" s="73">
        <v>571</v>
      </c>
      <c r="I2217" s="63">
        <v>3</v>
      </c>
      <c r="J2217" s="63">
        <v>1</v>
      </c>
      <c r="K2217" s="63">
        <v>1</v>
      </c>
      <c r="L2217" s="63" t="s">
        <v>778</v>
      </c>
      <c r="M2217" s="63" t="str">
        <f t="shared" si="78"/>
        <v>X</v>
      </c>
      <c r="N2217" s="63" t="s">
        <v>6006</v>
      </c>
      <c r="O2217" s="63">
        <v>5</v>
      </c>
      <c r="P2217" s="63">
        <v>0</v>
      </c>
      <c r="Q2217" s="63"/>
      <c r="R2217" s="51"/>
      <c r="S2217" s="51"/>
      <c r="T2217" s="51"/>
    </row>
    <row r="2218" spans="1:20">
      <c r="A2218" s="153"/>
      <c r="B2218" s="154"/>
      <c r="C2218" s="155" t="s">
        <v>5999</v>
      </c>
      <c r="D2218" s="154" t="s">
        <v>6067</v>
      </c>
      <c r="E2218" s="153" t="s">
        <v>265</v>
      </c>
      <c r="F2218" s="160">
        <v>179</v>
      </c>
      <c r="G2218" s="156" t="str">
        <f t="shared" si="84"/>
        <v>Đ</v>
      </c>
      <c r="H2218" s="160">
        <v>765</v>
      </c>
      <c r="I2218" s="153">
        <v>2</v>
      </c>
      <c r="J2218" s="153">
        <v>1</v>
      </c>
      <c r="K2218" s="153">
        <v>1</v>
      </c>
      <c r="L2218" s="153" t="s">
        <v>460</v>
      </c>
      <c r="M2218" s="153" t="str">
        <f t="shared" si="78"/>
        <v>X</v>
      </c>
      <c r="N2218" s="153" t="s">
        <v>6006</v>
      </c>
      <c r="O2218" s="153">
        <v>5</v>
      </c>
      <c r="P2218" s="153">
        <v>0</v>
      </c>
      <c r="Q2218" s="153"/>
      <c r="R2218" s="51"/>
      <c r="S2218" s="51"/>
      <c r="T2218" s="51"/>
    </row>
    <row r="2219" spans="1:20">
      <c r="A2219" s="63"/>
      <c r="B2219" s="72"/>
      <c r="C2219" s="61" t="s">
        <v>5999</v>
      </c>
      <c r="D2219" s="72" t="s">
        <v>6068</v>
      </c>
      <c r="E2219" s="63" t="s">
        <v>265</v>
      </c>
      <c r="F2219" s="73">
        <v>84</v>
      </c>
      <c r="G2219" s="64" t="str">
        <f t="shared" si="84"/>
        <v>K</v>
      </c>
      <c r="H2219" s="73">
        <v>330</v>
      </c>
      <c r="I2219" s="63">
        <v>0</v>
      </c>
      <c r="J2219" s="63">
        <v>0</v>
      </c>
      <c r="K2219" s="63">
        <v>1</v>
      </c>
      <c r="L2219" s="63" t="s">
        <v>274</v>
      </c>
      <c r="M2219" s="63" t="str">
        <f t="shared" si="78"/>
        <v>X</v>
      </c>
      <c r="N2219" s="63" t="s">
        <v>6006</v>
      </c>
      <c r="O2219" s="63">
        <v>7</v>
      </c>
      <c r="P2219" s="63">
        <v>0</v>
      </c>
      <c r="Q2219" s="63"/>
      <c r="R2219" s="51"/>
      <c r="S2219" s="51"/>
      <c r="T2219" s="51"/>
    </row>
    <row r="2220" spans="1:20">
      <c r="A2220" s="153"/>
      <c r="B2220" s="154"/>
      <c r="C2220" s="155" t="s">
        <v>5999</v>
      </c>
      <c r="D2220" s="154" t="s">
        <v>2652</v>
      </c>
      <c r="E2220" s="153" t="s">
        <v>270</v>
      </c>
      <c r="F2220" s="160">
        <v>229</v>
      </c>
      <c r="G2220" s="156" t="str">
        <f t="shared" si="84"/>
        <v>Đ</v>
      </c>
      <c r="H2220" s="160">
        <v>872</v>
      </c>
      <c r="I2220" s="153">
        <v>14</v>
      </c>
      <c r="J2220" s="153">
        <v>1</v>
      </c>
      <c r="K2220" s="153">
        <v>1</v>
      </c>
      <c r="L2220" s="153" t="s">
        <v>6069</v>
      </c>
      <c r="M2220" s="153" t="str">
        <f t="shared" si="78"/>
        <v>X</v>
      </c>
      <c r="N2220" s="153" t="s">
        <v>6025</v>
      </c>
      <c r="O2220" s="153">
        <v>10</v>
      </c>
      <c r="P2220" s="153">
        <v>0</v>
      </c>
      <c r="Q2220" s="153"/>
      <c r="R2220" s="51"/>
      <c r="S2220" s="51"/>
      <c r="T2220" s="51"/>
    </row>
    <row r="2221" spans="1:20">
      <c r="A2221" s="63"/>
      <c r="B2221" s="72"/>
      <c r="C2221" s="61" t="s">
        <v>5999</v>
      </c>
      <c r="D2221" s="72" t="s">
        <v>6070</v>
      </c>
      <c r="E2221" s="63" t="s">
        <v>270</v>
      </c>
      <c r="F2221" s="73">
        <v>175</v>
      </c>
      <c r="G2221" s="64" t="str">
        <f t="shared" si="84"/>
        <v>Đ</v>
      </c>
      <c r="H2221" s="73">
        <v>660</v>
      </c>
      <c r="I2221" s="63">
        <v>101</v>
      </c>
      <c r="J2221" s="63">
        <v>0</v>
      </c>
      <c r="K2221" s="63">
        <v>0</v>
      </c>
      <c r="L2221" s="63" t="s">
        <v>555</v>
      </c>
      <c r="M2221" s="63" t="str">
        <f t="shared" si="78"/>
        <v>X</v>
      </c>
      <c r="N2221" s="63" t="s">
        <v>6071</v>
      </c>
      <c r="O2221" s="63">
        <v>14</v>
      </c>
      <c r="P2221" s="63">
        <v>0</v>
      </c>
      <c r="Q2221" s="63"/>
      <c r="R2221" s="51"/>
      <c r="S2221" s="51"/>
      <c r="T2221" s="51"/>
    </row>
    <row r="2222" spans="1:20">
      <c r="A2222" s="153"/>
      <c r="B2222" s="154"/>
      <c r="C2222" s="155" t="s">
        <v>5999</v>
      </c>
      <c r="D2222" s="154" t="s">
        <v>6072</v>
      </c>
      <c r="E2222" s="153" t="s">
        <v>270</v>
      </c>
      <c r="F2222" s="160">
        <v>264</v>
      </c>
      <c r="G2222" s="156" t="str">
        <f t="shared" si="84"/>
        <v>Đ</v>
      </c>
      <c r="H2222" s="160">
        <v>982</v>
      </c>
      <c r="I2222" s="153">
        <v>125</v>
      </c>
      <c r="J2222" s="153">
        <v>2</v>
      </c>
      <c r="K2222" s="153">
        <v>1</v>
      </c>
      <c r="L2222" s="153" t="s">
        <v>301</v>
      </c>
      <c r="M2222" s="153" t="str">
        <f t="shared" si="78"/>
        <v>X</v>
      </c>
      <c r="N2222" s="153" t="s">
        <v>6071</v>
      </c>
      <c r="O2222" s="153">
        <v>15</v>
      </c>
      <c r="P2222" s="153">
        <v>0</v>
      </c>
      <c r="Q2222" s="153"/>
      <c r="R2222" s="51"/>
      <c r="S2222" s="51"/>
      <c r="T2222" s="51"/>
    </row>
    <row r="2223" spans="1:20">
      <c r="A2223" s="63"/>
      <c r="B2223" s="72"/>
      <c r="C2223" s="61" t="s">
        <v>5999</v>
      </c>
      <c r="D2223" s="72" t="s">
        <v>6073</v>
      </c>
      <c r="E2223" s="63" t="s">
        <v>270</v>
      </c>
      <c r="F2223" s="73">
        <v>192</v>
      </c>
      <c r="G2223" s="64" t="str">
        <f t="shared" si="84"/>
        <v>Đ</v>
      </c>
      <c r="H2223" s="73">
        <v>716</v>
      </c>
      <c r="I2223" s="63">
        <v>18</v>
      </c>
      <c r="J2223" s="63">
        <v>0</v>
      </c>
      <c r="K2223" s="63">
        <v>2</v>
      </c>
      <c r="L2223" s="63" t="s">
        <v>543</v>
      </c>
      <c r="M2223" s="63" t="str">
        <f t="shared" si="78"/>
        <v>X</v>
      </c>
      <c r="N2223" s="63" t="s">
        <v>6030</v>
      </c>
      <c r="O2223" s="63">
        <v>12</v>
      </c>
      <c r="P2223" s="63">
        <v>0</v>
      </c>
      <c r="Q2223" s="63"/>
      <c r="R2223" s="51"/>
      <c r="S2223" s="51"/>
      <c r="T2223" s="51"/>
    </row>
    <row r="2224" spans="1:20">
      <c r="A2224" s="153"/>
      <c r="B2224" s="154"/>
      <c r="C2224" s="155" t="s">
        <v>5999</v>
      </c>
      <c r="D2224" s="154" t="s">
        <v>6074</v>
      </c>
      <c r="E2224" s="153" t="s">
        <v>270</v>
      </c>
      <c r="F2224" s="160">
        <v>180</v>
      </c>
      <c r="G2224" s="156" t="str">
        <f t="shared" si="84"/>
        <v>Đ</v>
      </c>
      <c r="H2224" s="160">
        <v>641</v>
      </c>
      <c r="I2224" s="153">
        <v>40</v>
      </c>
      <c r="J2224" s="153">
        <v>1</v>
      </c>
      <c r="K2224" s="153">
        <v>4</v>
      </c>
      <c r="L2224" s="153" t="s">
        <v>555</v>
      </c>
      <c r="M2224" s="153" t="str">
        <f t="shared" si="78"/>
        <v>X</v>
      </c>
      <c r="N2224" s="153" t="s">
        <v>6075</v>
      </c>
      <c r="O2224" s="153">
        <v>13</v>
      </c>
      <c r="P2224" s="153">
        <v>0</v>
      </c>
      <c r="Q2224" s="153"/>
      <c r="R2224" s="51"/>
      <c r="S2224" s="51"/>
      <c r="T2224" s="51"/>
    </row>
    <row r="2225" spans="1:20">
      <c r="A2225" s="63"/>
      <c r="B2225" s="72"/>
      <c r="C2225" s="61" t="s">
        <v>5999</v>
      </c>
      <c r="D2225" s="72" t="s">
        <v>6076</v>
      </c>
      <c r="E2225" s="63" t="s">
        <v>270</v>
      </c>
      <c r="F2225" s="73">
        <v>273</v>
      </c>
      <c r="G2225" s="64" t="str">
        <f t="shared" si="84"/>
        <v>Đ</v>
      </c>
      <c r="H2225" s="73">
        <v>1020</v>
      </c>
      <c r="I2225" s="63">
        <v>6</v>
      </c>
      <c r="J2225" s="63">
        <v>0</v>
      </c>
      <c r="K2225" s="63">
        <v>0</v>
      </c>
      <c r="L2225" s="63" t="s">
        <v>460</v>
      </c>
      <c r="M2225" s="63" t="str">
        <f t="shared" si="78"/>
        <v>X</v>
      </c>
      <c r="N2225" s="63" t="s">
        <v>6075</v>
      </c>
      <c r="O2225" s="63">
        <v>12</v>
      </c>
      <c r="P2225" s="63">
        <v>0</v>
      </c>
      <c r="Q2225" s="63"/>
      <c r="R2225" s="51"/>
      <c r="S2225" s="51"/>
      <c r="T2225" s="51"/>
    </row>
    <row r="2226" spans="1:20">
      <c r="A2226" s="153" t="str">
        <f t="shared" ref="A2226:A2227" si="85">IF(LEN(B2226)=0,"",SUBTOTAL(3,$B$3:B2226))</f>
        <v/>
      </c>
      <c r="B2226" s="154"/>
      <c r="C2226" s="155" t="s">
        <v>5999</v>
      </c>
      <c r="D2226" s="154" t="s">
        <v>6077</v>
      </c>
      <c r="E2226" s="153" t="s">
        <v>270</v>
      </c>
      <c r="F2226" s="160">
        <v>226</v>
      </c>
      <c r="G2226" s="156" t="str">
        <f t="shared" si="84"/>
        <v>Đ</v>
      </c>
      <c r="H2226" s="160">
        <v>883</v>
      </c>
      <c r="I2226" s="153">
        <v>91</v>
      </c>
      <c r="J2226" s="153">
        <v>0</v>
      </c>
      <c r="K2226" s="153">
        <v>5</v>
      </c>
      <c r="L2226" s="153" t="s">
        <v>765</v>
      </c>
      <c r="M2226" s="153" t="str">
        <f t="shared" si="78"/>
        <v>X</v>
      </c>
      <c r="N2226" s="153" t="s">
        <v>6025</v>
      </c>
      <c r="O2226" s="153">
        <v>10</v>
      </c>
      <c r="P2226" s="153">
        <v>0</v>
      </c>
      <c r="Q2226" s="153"/>
      <c r="R2226" s="51"/>
      <c r="S2226" s="51"/>
      <c r="T2226" s="51"/>
    </row>
    <row r="2227" spans="1:20">
      <c r="A2227" s="63" t="str">
        <f t="shared" si="85"/>
        <v/>
      </c>
      <c r="B2227" s="72"/>
      <c r="C2227" s="61" t="s">
        <v>5999</v>
      </c>
      <c r="D2227" s="72" t="s">
        <v>6078</v>
      </c>
      <c r="E2227" s="63" t="s">
        <v>270</v>
      </c>
      <c r="F2227" s="73">
        <v>229</v>
      </c>
      <c r="G2227" s="64" t="str">
        <f t="shared" si="84"/>
        <v>Đ</v>
      </c>
      <c r="H2227" s="73">
        <v>759</v>
      </c>
      <c r="I2227" s="63">
        <v>86</v>
      </c>
      <c r="J2227" s="63">
        <v>0</v>
      </c>
      <c r="K2227" s="63">
        <v>0</v>
      </c>
      <c r="L2227" s="63" t="s">
        <v>778</v>
      </c>
      <c r="M2227" s="63" t="str">
        <f t="shared" si="78"/>
        <v>X</v>
      </c>
      <c r="N2227" s="63" t="s">
        <v>6079</v>
      </c>
      <c r="O2227" s="63">
        <v>9</v>
      </c>
      <c r="P2227" s="63">
        <v>0</v>
      </c>
      <c r="Q2227" s="63"/>
      <c r="R2227" s="51"/>
      <c r="S2227" s="51"/>
      <c r="T2227" s="51"/>
    </row>
    <row r="2228" spans="1:20">
      <c r="A2228" s="153"/>
      <c r="B2228" s="154"/>
      <c r="C2228" s="155" t="s">
        <v>5999</v>
      </c>
      <c r="D2228" s="154" t="s">
        <v>6080</v>
      </c>
      <c r="E2228" s="153" t="s">
        <v>265</v>
      </c>
      <c r="F2228" s="160">
        <v>114</v>
      </c>
      <c r="G2228" s="156" t="str">
        <f t="shared" si="84"/>
        <v>K</v>
      </c>
      <c r="H2228" s="160">
        <v>443</v>
      </c>
      <c r="I2228" s="153">
        <v>67</v>
      </c>
      <c r="J2228" s="153">
        <v>0</v>
      </c>
      <c r="K2228" s="153">
        <v>2</v>
      </c>
      <c r="L2228" s="153" t="s">
        <v>1270</v>
      </c>
      <c r="M2228" s="153" t="str">
        <f t="shared" si="78"/>
        <v>X</v>
      </c>
      <c r="N2228" s="153" t="s">
        <v>6081</v>
      </c>
      <c r="O2228" s="153">
        <v>10</v>
      </c>
      <c r="P2228" s="153">
        <v>0</v>
      </c>
      <c r="Q2228" s="153"/>
      <c r="R2228" s="51"/>
      <c r="S2228" s="51"/>
      <c r="T2228" s="51"/>
    </row>
    <row r="2229" spans="1:20">
      <c r="A2229" s="63"/>
      <c r="B2229" s="72"/>
      <c r="C2229" s="61" t="s">
        <v>5999</v>
      </c>
      <c r="D2229" s="72" t="s">
        <v>6082</v>
      </c>
      <c r="E2229" s="63" t="s">
        <v>270</v>
      </c>
      <c r="F2229" s="73">
        <v>109</v>
      </c>
      <c r="G2229" s="64" t="str">
        <f t="shared" si="84"/>
        <v>K</v>
      </c>
      <c r="H2229" s="73">
        <v>448</v>
      </c>
      <c r="I2229" s="63">
        <v>44</v>
      </c>
      <c r="J2229" s="63">
        <v>0</v>
      </c>
      <c r="K2229" s="63">
        <v>1</v>
      </c>
      <c r="L2229" s="63" t="s">
        <v>766</v>
      </c>
      <c r="M2229" s="63" t="str">
        <f t="shared" si="78"/>
        <v>X</v>
      </c>
      <c r="N2229" s="63" t="s">
        <v>6025</v>
      </c>
      <c r="O2229" s="63">
        <v>10</v>
      </c>
      <c r="P2229" s="63">
        <v>0</v>
      </c>
      <c r="Q2229" s="63"/>
      <c r="R2229" s="51"/>
      <c r="S2229" s="51"/>
      <c r="T2229" s="51"/>
    </row>
    <row r="2230" spans="1:20">
      <c r="A2230" s="153"/>
      <c r="B2230" s="154"/>
      <c r="C2230" s="155" t="s">
        <v>5999</v>
      </c>
      <c r="D2230" s="154" t="s">
        <v>6083</v>
      </c>
      <c r="E2230" s="153" t="s">
        <v>270</v>
      </c>
      <c r="F2230" s="160">
        <v>146</v>
      </c>
      <c r="G2230" s="156" t="str">
        <f t="shared" si="84"/>
        <v>K</v>
      </c>
      <c r="H2230" s="160">
        <v>566</v>
      </c>
      <c r="I2230" s="153">
        <v>98</v>
      </c>
      <c r="J2230" s="153">
        <v>0</v>
      </c>
      <c r="K2230" s="153">
        <v>1</v>
      </c>
      <c r="L2230" s="153" t="s">
        <v>279</v>
      </c>
      <c r="M2230" s="153" t="str">
        <f t="shared" si="78"/>
        <v>X</v>
      </c>
      <c r="N2230" s="153" t="s">
        <v>6079</v>
      </c>
      <c r="O2230" s="153">
        <v>9</v>
      </c>
      <c r="P2230" s="153">
        <v>0</v>
      </c>
      <c r="Q2230" s="153"/>
      <c r="R2230" s="51"/>
      <c r="S2230" s="51"/>
      <c r="T2230" s="51"/>
    </row>
    <row r="2231" spans="1:20">
      <c r="A2231" s="63"/>
      <c r="B2231" s="72"/>
      <c r="C2231" s="61" t="s">
        <v>5999</v>
      </c>
      <c r="D2231" s="72" t="s">
        <v>6084</v>
      </c>
      <c r="E2231" s="63" t="s">
        <v>265</v>
      </c>
      <c r="F2231" s="73">
        <v>97</v>
      </c>
      <c r="G2231" s="64" t="str">
        <f t="shared" si="84"/>
        <v>K</v>
      </c>
      <c r="H2231" s="73">
        <v>351</v>
      </c>
      <c r="I2231" s="63">
        <v>26</v>
      </c>
      <c r="J2231" s="63">
        <v>0</v>
      </c>
      <c r="K2231" s="63">
        <v>0</v>
      </c>
      <c r="L2231" s="63" t="s">
        <v>1270</v>
      </c>
      <c r="M2231" s="63" t="str">
        <f t="shared" si="78"/>
        <v>X</v>
      </c>
      <c r="N2231" s="63" t="s">
        <v>6075</v>
      </c>
      <c r="O2231" s="63">
        <v>12</v>
      </c>
      <c r="P2231" s="63">
        <v>0</v>
      </c>
      <c r="Q2231" s="63"/>
      <c r="R2231" s="51"/>
      <c r="S2231" s="51"/>
      <c r="T2231" s="51"/>
    </row>
    <row r="2232" spans="1:20">
      <c r="A2232" s="153"/>
      <c r="B2232" s="154"/>
      <c r="C2232" s="155" t="s">
        <v>5999</v>
      </c>
      <c r="D2232" s="154" t="s">
        <v>6085</v>
      </c>
      <c r="E2232" s="153" t="s">
        <v>265</v>
      </c>
      <c r="F2232" s="160">
        <v>104</v>
      </c>
      <c r="G2232" s="156" t="str">
        <f t="shared" si="84"/>
        <v>K</v>
      </c>
      <c r="H2232" s="160">
        <v>402</v>
      </c>
      <c r="I2232" s="153">
        <v>9</v>
      </c>
      <c r="J2232" s="153">
        <v>0</v>
      </c>
      <c r="K2232" s="153">
        <v>1</v>
      </c>
      <c r="L2232" s="153" t="s">
        <v>274</v>
      </c>
      <c r="M2232" s="153" t="str">
        <f t="shared" si="78"/>
        <v>X</v>
      </c>
      <c r="N2232" s="153" t="s">
        <v>6075</v>
      </c>
      <c r="O2232" s="153">
        <v>15</v>
      </c>
      <c r="P2232" s="153">
        <v>0</v>
      </c>
      <c r="Q2232" s="153"/>
      <c r="R2232" s="51"/>
      <c r="S2232" s="51"/>
      <c r="T2232" s="51"/>
    </row>
    <row r="2233" spans="1:20">
      <c r="A2233" s="63"/>
      <c r="B2233" s="72"/>
      <c r="C2233" s="61" t="s">
        <v>5999</v>
      </c>
      <c r="D2233" s="72" t="s">
        <v>6086</v>
      </c>
      <c r="E2233" s="63" t="s">
        <v>270</v>
      </c>
      <c r="F2233" s="73">
        <v>157</v>
      </c>
      <c r="G2233" s="64" t="str">
        <f t="shared" si="84"/>
        <v>Đ</v>
      </c>
      <c r="H2233" s="73">
        <v>603</v>
      </c>
      <c r="I2233" s="63">
        <v>18</v>
      </c>
      <c r="J2233" s="63">
        <v>0</v>
      </c>
      <c r="K2233" s="63">
        <v>0</v>
      </c>
      <c r="L2233" s="63" t="s">
        <v>460</v>
      </c>
      <c r="M2233" s="63" t="str">
        <f t="shared" si="78"/>
        <v>X</v>
      </c>
      <c r="N2233" s="63" t="s">
        <v>6075</v>
      </c>
      <c r="O2233" s="63">
        <v>17</v>
      </c>
      <c r="P2233" s="63">
        <v>0</v>
      </c>
      <c r="Q2233" s="63"/>
      <c r="R2233" s="51"/>
      <c r="S2233" s="51"/>
      <c r="T2233" s="51"/>
    </row>
    <row r="2234" spans="1:20">
      <c r="A2234" s="153"/>
      <c r="B2234" s="154"/>
      <c r="C2234" s="155" t="s">
        <v>5999</v>
      </c>
      <c r="D2234" s="154" t="s">
        <v>6087</v>
      </c>
      <c r="E2234" s="153" t="s">
        <v>270</v>
      </c>
      <c r="F2234" s="160">
        <v>146</v>
      </c>
      <c r="G2234" s="156" t="str">
        <f t="shared" si="84"/>
        <v>K</v>
      </c>
      <c r="H2234" s="160">
        <v>553</v>
      </c>
      <c r="I2234" s="153">
        <v>9</v>
      </c>
      <c r="J2234" s="153">
        <v>0</v>
      </c>
      <c r="K2234" s="153">
        <v>5</v>
      </c>
      <c r="L2234" s="153" t="s">
        <v>778</v>
      </c>
      <c r="M2234" s="153" t="str">
        <f t="shared" si="78"/>
        <v>X</v>
      </c>
      <c r="N2234" s="153" t="s">
        <v>6006</v>
      </c>
      <c r="O2234" s="153">
        <v>20</v>
      </c>
      <c r="P2234" s="153">
        <v>0</v>
      </c>
      <c r="Q2234" s="153"/>
      <c r="R2234" s="51"/>
      <c r="S2234" s="51"/>
      <c r="T2234" s="51"/>
    </row>
    <row r="2235" spans="1:20">
      <c r="A2235" s="63"/>
      <c r="B2235" s="72"/>
      <c r="C2235" s="61" t="s">
        <v>5999</v>
      </c>
      <c r="D2235" s="72" t="s">
        <v>6088</v>
      </c>
      <c r="E2235" s="63" t="s">
        <v>265</v>
      </c>
      <c r="F2235" s="73">
        <v>116</v>
      </c>
      <c r="G2235" s="64" t="str">
        <f t="shared" si="84"/>
        <v>K</v>
      </c>
      <c r="H2235" s="73">
        <v>436</v>
      </c>
      <c r="I2235" s="63">
        <v>9</v>
      </c>
      <c r="J2235" s="63">
        <v>0</v>
      </c>
      <c r="K2235" s="63">
        <v>5</v>
      </c>
      <c r="L2235" s="63" t="s">
        <v>543</v>
      </c>
      <c r="M2235" s="63" t="str">
        <f t="shared" si="78"/>
        <v>X</v>
      </c>
      <c r="N2235" s="63" t="s">
        <v>6006</v>
      </c>
      <c r="O2235" s="63">
        <v>20</v>
      </c>
      <c r="P2235" s="63">
        <v>0</v>
      </c>
      <c r="Q2235" s="63"/>
      <c r="R2235" s="51"/>
      <c r="S2235" s="51"/>
      <c r="T2235" s="51"/>
    </row>
    <row r="2236" spans="1:20">
      <c r="A2236" s="153"/>
      <c r="B2236" s="154"/>
      <c r="C2236" s="155" t="s">
        <v>5999</v>
      </c>
      <c r="D2236" s="154" t="s">
        <v>6089</v>
      </c>
      <c r="E2236" s="153" t="s">
        <v>265</v>
      </c>
      <c r="F2236" s="160">
        <v>77</v>
      </c>
      <c r="G2236" s="156" t="str">
        <f t="shared" si="84"/>
        <v>K</v>
      </c>
      <c r="H2236" s="160">
        <v>255</v>
      </c>
      <c r="I2236" s="153">
        <v>18</v>
      </c>
      <c r="J2236" s="153">
        <v>1</v>
      </c>
      <c r="K2236" s="153">
        <v>0</v>
      </c>
      <c r="L2236" s="153" t="s">
        <v>274</v>
      </c>
      <c r="M2236" s="153" t="str">
        <f t="shared" si="78"/>
        <v>X</v>
      </c>
      <c r="N2236" s="153" t="s">
        <v>6006</v>
      </c>
      <c r="O2236" s="153">
        <v>17</v>
      </c>
      <c r="P2236" s="153">
        <v>0</v>
      </c>
      <c r="Q2236" s="153"/>
      <c r="R2236" s="51"/>
      <c r="S2236" s="51"/>
      <c r="T2236" s="51"/>
    </row>
    <row r="2237" spans="1:20">
      <c r="A2237" s="63"/>
      <c r="B2237" s="72"/>
      <c r="C2237" s="61" t="s">
        <v>5999</v>
      </c>
      <c r="D2237" s="72" t="s">
        <v>6090</v>
      </c>
      <c r="E2237" s="63" t="s">
        <v>265</v>
      </c>
      <c r="F2237" s="73">
        <v>100</v>
      </c>
      <c r="G2237" s="64" t="str">
        <f t="shared" si="84"/>
        <v>K</v>
      </c>
      <c r="H2237" s="73">
        <v>380</v>
      </c>
      <c r="I2237" s="63">
        <v>25</v>
      </c>
      <c r="J2237" s="63">
        <v>0</v>
      </c>
      <c r="K2237" s="63">
        <v>1</v>
      </c>
      <c r="L2237" s="63" t="s">
        <v>2849</v>
      </c>
      <c r="M2237" s="63" t="str">
        <f t="shared" si="78"/>
        <v>X</v>
      </c>
      <c r="N2237" s="63" t="s">
        <v>6075</v>
      </c>
      <c r="O2237" s="63">
        <v>18</v>
      </c>
      <c r="P2237" s="63">
        <v>0</v>
      </c>
      <c r="Q2237" s="63"/>
      <c r="R2237" s="51"/>
      <c r="S2237" s="51"/>
      <c r="T2237" s="51"/>
    </row>
    <row r="2238" spans="1:20" ht="47.25">
      <c r="A2238" s="162">
        <f t="shared" ref="A2238:A2269" si="86">IF(LEN(B2238)=0,"",SUBTOTAL(3,$B$3:B2238))</f>
        <v>73</v>
      </c>
      <c r="B2238" s="163" t="s">
        <v>6091</v>
      </c>
      <c r="C2238" s="155" t="s">
        <v>6091</v>
      </c>
      <c r="D2238" s="154" t="s">
        <v>6092</v>
      </c>
      <c r="E2238" s="153" t="s">
        <v>265</v>
      </c>
      <c r="F2238" s="160">
        <v>120</v>
      </c>
      <c r="G2238" s="156" t="str">
        <f t="shared" si="84"/>
        <v>K</v>
      </c>
      <c r="H2238" s="160">
        <v>563</v>
      </c>
      <c r="I2238" s="153">
        <v>119</v>
      </c>
      <c r="J2238" s="153">
        <v>11</v>
      </c>
      <c r="K2238" s="153">
        <v>3</v>
      </c>
      <c r="L2238" s="153" t="s">
        <v>301</v>
      </c>
      <c r="M2238" s="153" t="str">
        <f t="shared" si="78"/>
        <v>X</v>
      </c>
      <c r="N2238" s="153" t="s">
        <v>6093</v>
      </c>
      <c r="O2238" s="153" t="s">
        <v>985</v>
      </c>
      <c r="P2238" s="153" t="s">
        <v>1663</v>
      </c>
      <c r="Q2238" s="153"/>
      <c r="R2238" s="51"/>
      <c r="S2238" s="51"/>
      <c r="T2238" s="51"/>
    </row>
    <row r="2239" spans="1:20" ht="47.25">
      <c r="A2239" s="63" t="str">
        <f t="shared" si="86"/>
        <v/>
      </c>
      <c r="B2239" s="72"/>
      <c r="C2239" s="61" t="s">
        <v>6091</v>
      </c>
      <c r="D2239" s="62" t="s">
        <v>6094</v>
      </c>
      <c r="E2239" s="63" t="s">
        <v>300</v>
      </c>
      <c r="F2239" s="73">
        <v>73</v>
      </c>
      <c r="G2239" s="64" t="str">
        <f t="shared" si="84"/>
        <v>K</v>
      </c>
      <c r="H2239" s="73">
        <v>319</v>
      </c>
      <c r="I2239" s="63">
        <v>71</v>
      </c>
      <c r="J2239" s="63">
        <v>22</v>
      </c>
      <c r="K2239" s="63">
        <v>5</v>
      </c>
      <c r="L2239" s="63" t="s">
        <v>311</v>
      </c>
      <c r="M2239" s="63" t="str">
        <f t="shared" si="78"/>
        <v>X</v>
      </c>
      <c r="N2239" s="63" t="s">
        <v>6095</v>
      </c>
      <c r="O2239" s="63" t="s">
        <v>1580</v>
      </c>
      <c r="P2239" s="63" t="s">
        <v>1663</v>
      </c>
      <c r="Q2239" s="63"/>
      <c r="R2239" s="51"/>
      <c r="S2239" s="51"/>
      <c r="T2239" s="51"/>
    </row>
    <row r="2240" spans="1:20">
      <c r="A2240" s="153" t="str">
        <f t="shared" si="86"/>
        <v/>
      </c>
      <c r="B2240" s="154"/>
      <c r="C2240" s="155" t="s">
        <v>6091</v>
      </c>
      <c r="D2240" s="164" t="s">
        <v>6096</v>
      </c>
      <c r="E2240" s="153" t="s">
        <v>300</v>
      </c>
      <c r="F2240" s="160">
        <v>57</v>
      </c>
      <c r="G2240" s="156" t="str">
        <f t="shared" si="84"/>
        <v>K</v>
      </c>
      <c r="H2240" s="160">
        <v>254</v>
      </c>
      <c r="I2240" s="153">
        <v>54</v>
      </c>
      <c r="J2240" s="153">
        <v>4</v>
      </c>
      <c r="K2240" s="153">
        <v>20</v>
      </c>
      <c r="L2240" s="153" t="s">
        <v>301</v>
      </c>
      <c r="M2240" s="153" t="str">
        <f t="shared" si="78"/>
        <v>X</v>
      </c>
      <c r="N2240" s="153" t="s">
        <v>1987</v>
      </c>
      <c r="O2240" s="153" t="s">
        <v>1166</v>
      </c>
      <c r="P2240" s="153" t="s">
        <v>1663</v>
      </c>
      <c r="Q2240" s="153"/>
      <c r="R2240" s="51"/>
      <c r="S2240" s="51"/>
      <c r="T2240" s="51"/>
    </row>
    <row r="2241" spans="1:20" ht="63">
      <c r="A2241" s="63" t="str">
        <f t="shared" si="86"/>
        <v/>
      </c>
      <c r="B2241" s="72"/>
      <c r="C2241" s="61" t="s">
        <v>6091</v>
      </c>
      <c r="D2241" s="62" t="s">
        <v>6097</v>
      </c>
      <c r="E2241" s="63" t="s">
        <v>300</v>
      </c>
      <c r="F2241" s="73">
        <v>77</v>
      </c>
      <c r="G2241" s="64" t="str">
        <f t="shared" si="84"/>
        <v>K</v>
      </c>
      <c r="H2241" s="73">
        <v>331</v>
      </c>
      <c r="I2241" s="63">
        <v>76</v>
      </c>
      <c r="J2241" s="63">
        <v>16</v>
      </c>
      <c r="K2241" s="63">
        <v>17</v>
      </c>
      <c r="L2241" s="63" t="s">
        <v>311</v>
      </c>
      <c r="M2241" s="63" t="str">
        <f t="shared" si="78"/>
        <v>X</v>
      </c>
      <c r="N2241" s="63" t="s">
        <v>6098</v>
      </c>
      <c r="O2241" s="63" t="s">
        <v>2734</v>
      </c>
      <c r="P2241" s="63" t="s">
        <v>1663</v>
      </c>
      <c r="Q2241" s="63"/>
      <c r="R2241" s="51"/>
      <c r="S2241" s="51"/>
      <c r="T2241" s="51"/>
    </row>
    <row r="2242" spans="1:20" ht="31.5">
      <c r="A2242" s="153" t="str">
        <f t="shared" si="86"/>
        <v/>
      </c>
      <c r="B2242" s="154"/>
      <c r="C2242" s="155" t="s">
        <v>6091</v>
      </c>
      <c r="D2242" s="164" t="s">
        <v>6099</v>
      </c>
      <c r="E2242" s="153" t="s">
        <v>300</v>
      </c>
      <c r="F2242" s="160">
        <v>54</v>
      </c>
      <c r="G2242" s="156" t="str">
        <f t="shared" si="84"/>
        <v>K</v>
      </c>
      <c r="H2242" s="160">
        <v>265</v>
      </c>
      <c r="I2242" s="153">
        <v>53</v>
      </c>
      <c r="J2242" s="153">
        <v>10</v>
      </c>
      <c r="K2242" s="153">
        <v>2</v>
      </c>
      <c r="L2242" s="153" t="s">
        <v>311</v>
      </c>
      <c r="M2242" s="153" t="str">
        <f t="shared" si="78"/>
        <v>X</v>
      </c>
      <c r="N2242" s="153" t="s">
        <v>6100</v>
      </c>
      <c r="O2242" s="153" t="s">
        <v>1166</v>
      </c>
      <c r="P2242" s="153" t="s">
        <v>1663</v>
      </c>
      <c r="Q2242" s="153"/>
      <c r="R2242" s="51"/>
      <c r="S2242" s="51"/>
      <c r="T2242" s="51"/>
    </row>
    <row r="2243" spans="1:20">
      <c r="A2243" s="63" t="str">
        <f t="shared" si="86"/>
        <v/>
      </c>
      <c r="B2243" s="72"/>
      <c r="C2243" s="61" t="s">
        <v>6091</v>
      </c>
      <c r="D2243" s="62" t="s">
        <v>6101</v>
      </c>
      <c r="E2243" s="63" t="s">
        <v>300</v>
      </c>
      <c r="F2243" s="73">
        <v>36</v>
      </c>
      <c r="G2243" s="64" t="str">
        <f t="shared" si="84"/>
        <v>K</v>
      </c>
      <c r="H2243" s="73">
        <v>171</v>
      </c>
      <c r="I2243" s="63">
        <v>36</v>
      </c>
      <c r="J2243" s="63">
        <v>14</v>
      </c>
      <c r="K2243" s="63">
        <v>6</v>
      </c>
      <c r="L2243" s="63" t="s">
        <v>311</v>
      </c>
      <c r="M2243" s="63" t="str">
        <f t="shared" si="78"/>
        <v>X</v>
      </c>
      <c r="N2243" s="63" t="s">
        <v>2206</v>
      </c>
      <c r="O2243" s="63" t="s">
        <v>2433</v>
      </c>
      <c r="P2243" s="63" t="s">
        <v>1663</v>
      </c>
      <c r="Q2243" s="63"/>
      <c r="R2243" s="51"/>
      <c r="S2243" s="51"/>
      <c r="T2243" s="51"/>
    </row>
    <row r="2244" spans="1:20">
      <c r="A2244" s="153" t="str">
        <f t="shared" si="86"/>
        <v/>
      </c>
      <c r="B2244" s="154"/>
      <c r="C2244" s="155" t="s">
        <v>6091</v>
      </c>
      <c r="D2244" s="164" t="s">
        <v>6102</v>
      </c>
      <c r="E2244" s="153" t="s">
        <v>300</v>
      </c>
      <c r="F2244" s="160">
        <v>69</v>
      </c>
      <c r="G2244" s="156" t="str">
        <f t="shared" si="84"/>
        <v>K</v>
      </c>
      <c r="H2244" s="160">
        <v>295</v>
      </c>
      <c r="I2244" s="153">
        <v>68</v>
      </c>
      <c r="J2244" s="153">
        <v>16</v>
      </c>
      <c r="K2244" s="153">
        <v>7</v>
      </c>
      <c r="L2244" s="153" t="s">
        <v>301</v>
      </c>
      <c r="M2244" s="153" t="str">
        <f t="shared" si="78"/>
        <v>X</v>
      </c>
      <c r="N2244" s="153" t="s">
        <v>2206</v>
      </c>
      <c r="O2244" s="153" t="s">
        <v>1142</v>
      </c>
      <c r="P2244" s="153" t="s">
        <v>1663</v>
      </c>
      <c r="Q2244" s="153"/>
      <c r="R2244" s="51"/>
      <c r="S2244" s="51"/>
      <c r="T2244" s="51"/>
    </row>
    <row r="2245" spans="1:20" ht="78.75">
      <c r="A2245" s="63" t="str">
        <f t="shared" si="86"/>
        <v/>
      </c>
      <c r="B2245" s="72"/>
      <c r="C2245" s="61" t="s">
        <v>6091</v>
      </c>
      <c r="D2245" s="62" t="s">
        <v>6103</v>
      </c>
      <c r="E2245" s="63" t="s">
        <v>300</v>
      </c>
      <c r="F2245" s="73">
        <v>86</v>
      </c>
      <c r="G2245" s="64" t="str">
        <f t="shared" si="84"/>
        <v>K</v>
      </c>
      <c r="H2245" s="73">
        <v>362</v>
      </c>
      <c r="I2245" s="63">
        <v>86</v>
      </c>
      <c r="J2245" s="63">
        <v>12</v>
      </c>
      <c r="K2245" s="63">
        <v>3</v>
      </c>
      <c r="L2245" s="63" t="s">
        <v>301</v>
      </c>
      <c r="M2245" s="63" t="str">
        <f t="shared" si="78"/>
        <v>X</v>
      </c>
      <c r="N2245" s="63" t="s">
        <v>6104</v>
      </c>
      <c r="O2245" s="63" t="s">
        <v>6105</v>
      </c>
      <c r="P2245" s="63" t="s">
        <v>1663</v>
      </c>
      <c r="Q2245" s="63"/>
      <c r="R2245" s="51"/>
      <c r="S2245" s="51"/>
      <c r="T2245" s="51"/>
    </row>
    <row r="2246" spans="1:20" ht="78.75">
      <c r="A2246" s="153" t="str">
        <f t="shared" si="86"/>
        <v/>
      </c>
      <c r="B2246" s="154"/>
      <c r="C2246" s="155" t="s">
        <v>6091</v>
      </c>
      <c r="D2246" s="164" t="s">
        <v>2000</v>
      </c>
      <c r="E2246" s="153" t="s">
        <v>265</v>
      </c>
      <c r="F2246" s="160">
        <v>123</v>
      </c>
      <c r="G2246" s="156" t="str">
        <f t="shared" si="84"/>
        <v>K</v>
      </c>
      <c r="H2246" s="160">
        <v>518</v>
      </c>
      <c r="I2246" s="153">
        <v>117</v>
      </c>
      <c r="J2246" s="153">
        <v>17</v>
      </c>
      <c r="K2246" s="153">
        <v>3</v>
      </c>
      <c r="L2246" s="153" t="s">
        <v>311</v>
      </c>
      <c r="M2246" s="153" t="str">
        <f t="shared" si="78"/>
        <v>X</v>
      </c>
      <c r="N2246" s="153" t="s">
        <v>6106</v>
      </c>
      <c r="O2246" s="153" t="s">
        <v>6105</v>
      </c>
      <c r="P2246" s="153" t="s">
        <v>1663</v>
      </c>
      <c r="Q2246" s="153"/>
      <c r="R2246" s="51"/>
      <c r="S2246" s="51"/>
      <c r="T2246" s="51"/>
    </row>
    <row r="2247" spans="1:20" ht="47.25">
      <c r="A2247" s="63" t="str">
        <f t="shared" si="86"/>
        <v/>
      </c>
      <c r="B2247" s="72"/>
      <c r="C2247" s="61" t="s">
        <v>6091</v>
      </c>
      <c r="D2247" s="62" t="s">
        <v>6107</v>
      </c>
      <c r="E2247" s="63" t="s">
        <v>300</v>
      </c>
      <c r="F2247" s="73">
        <v>53</v>
      </c>
      <c r="G2247" s="64" t="str">
        <f t="shared" si="84"/>
        <v>K</v>
      </c>
      <c r="H2247" s="73">
        <v>240</v>
      </c>
      <c r="I2247" s="63">
        <v>53</v>
      </c>
      <c r="J2247" s="63">
        <v>13</v>
      </c>
      <c r="K2247" s="63">
        <v>11</v>
      </c>
      <c r="L2247" s="63" t="s">
        <v>311</v>
      </c>
      <c r="M2247" s="63" t="str">
        <f t="shared" si="78"/>
        <v>X</v>
      </c>
      <c r="N2247" s="63" t="s">
        <v>6108</v>
      </c>
      <c r="O2247" s="63" t="s">
        <v>1584</v>
      </c>
      <c r="P2247" s="63" t="s">
        <v>1663</v>
      </c>
      <c r="Q2247" s="63"/>
      <c r="R2247" s="51"/>
      <c r="S2247" s="51"/>
      <c r="T2247" s="51"/>
    </row>
    <row r="2248" spans="1:20" ht="31.5">
      <c r="A2248" s="153" t="str">
        <f t="shared" si="86"/>
        <v/>
      </c>
      <c r="B2248" s="154"/>
      <c r="C2248" s="155" t="s">
        <v>6091</v>
      </c>
      <c r="D2248" s="164" t="s">
        <v>6109</v>
      </c>
      <c r="E2248" s="153" t="s">
        <v>300</v>
      </c>
      <c r="F2248" s="160">
        <v>18</v>
      </c>
      <c r="G2248" s="156" t="str">
        <f t="shared" si="84"/>
        <v>K</v>
      </c>
      <c r="H2248" s="160">
        <v>68</v>
      </c>
      <c r="I2248" s="153">
        <v>16</v>
      </c>
      <c r="J2248" s="153">
        <v>12</v>
      </c>
      <c r="K2248" s="153">
        <v>1</v>
      </c>
      <c r="L2248" s="153" t="s">
        <v>290</v>
      </c>
      <c r="M2248" s="153" t="str">
        <f t="shared" si="78"/>
        <v>C</v>
      </c>
      <c r="N2248" s="153" t="s">
        <v>6110</v>
      </c>
      <c r="O2248" s="153" t="s">
        <v>2417</v>
      </c>
      <c r="P2248" s="153" t="s">
        <v>1663</v>
      </c>
      <c r="Q2248" s="153"/>
      <c r="R2248" s="51"/>
      <c r="S2248" s="51"/>
      <c r="T2248" s="51"/>
    </row>
    <row r="2249" spans="1:20">
      <c r="A2249" s="63" t="str">
        <f t="shared" si="86"/>
        <v/>
      </c>
      <c r="B2249" s="72"/>
      <c r="C2249" s="61" t="s">
        <v>6091</v>
      </c>
      <c r="D2249" s="62" t="s">
        <v>6111</v>
      </c>
      <c r="E2249" s="63" t="s">
        <v>300</v>
      </c>
      <c r="F2249" s="73">
        <v>41</v>
      </c>
      <c r="G2249" s="64" t="str">
        <f t="shared" si="84"/>
        <v>K</v>
      </c>
      <c r="H2249" s="73">
        <v>181</v>
      </c>
      <c r="I2249" s="63">
        <v>41</v>
      </c>
      <c r="J2249" s="63">
        <v>29</v>
      </c>
      <c r="K2249" s="63">
        <v>7</v>
      </c>
      <c r="L2249" s="63" t="s">
        <v>311</v>
      </c>
      <c r="M2249" s="63" t="str">
        <f t="shared" si="78"/>
        <v>X</v>
      </c>
      <c r="N2249" s="63" t="s">
        <v>1987</v>
      </c>
      <c r="O2249" s="63" t="s">
        <v>6112</v>
      </c>
      <c r="P2249" s="63" t="s">
        <v>1663</v>
      </c>
      <c r="Q2249" s="63"/>
      <c r="R2249" s="51"/>
      <c r="S2249" s="51"/>
      <c r="T2249" s="51"/>
    </row>
    <row r="2250" spans="1:20">
      <c r="A2250" s="153" t="str">
        <f t="shared" si="86"/>
        <v/>
      </c>
      <c r="B2250" s="154"/>
      <c r="C2250" s="155" t="s">
        <v>6091</v>
      </c>
      <c r="D2250" s="164" t="s">
        <v>6113</v>
      </c>
      <c r="E2250" s="153" t="s">
        <v>300</v>
      </c>
      <c r="F2250" s="160">
        <v>72</v>
      </c>
      <c r="G2250" s="156" t="str">
        <f t="shared" si="84"/>
        <v>K</v>
      </c>
      <c r="H2250" s="160">
        <v>323</v>
      </c>
      <c r="I2250" s="153">
        <v>72</v>
      </c>
      <c r="J2250" s="153">
        <v>55</v>
      </c>
      <c r="K2250" s="153">
        <v>6</v>
      </c>
      <c r="L2250" s="153" t="s">
        <v>301</v>
      </c>
      <c r="M2250" s="153" t="str">
        <f t="shared" si="78"/>
        <v>X</v>
      </c>
      <c r="N2250" s="153" t="s">
        <v>1987</v>
      </c>
      <c r="O2250" s="153" t="s">
        <v>6105</v>
      </c>
      <c r="P2250" s="153" t="s">
        <v>1663</v>
      </c>
      <c r="Q2250" s="153"/>
      <c r="R2250" s="51"/>
      <c r="S2250" s="51"/>
      <c r="T2250" s="51"/>
    </row>
    <row r="2251" spans="1:20">
      <c r="A2251" s="63" t="str">
        <f t="shared" si="86"/>
        <v/>
      </c>
      <c r="B2251" s="72"/>
      <c r="C2251" s="61" t="s">
        <v>6091</v>
      </c>
      <c r="D2251" s="62" t="s">
        <v>6114</v>
      </c>
      <c r="E2251" s="63" t="s">
        <v>300</v>
      </c>
      <c r="F2251" s="73">
        <v>78</v>
      </c>
      <c r="G2251" s="64" t="str">
        <f t="shared" si="84"/>
        <v>K</v>
      </c>
      <c r="H2251" s="73">
        <v>373</v>
      </c>
      <c r="I2251" s="63">
        <v>78</v>
      </c>
      <c r="J2251" s="63">
        <v>14</v>
      </c>
      <c r="K2251" s="63">
        <v>3</v>
      </c>
      <c r="L2251" s="63" t="s">
        <v>301</v>
      </c>
      <c r="M2251" s="63" t="str">
        <f t="shared" si="78"/>
        <v>X</v>
      </c>
      <c r="N2251" s="63" t="s">
        <v>2206</v>
      </c>
      <c r="O2251" s="63" t="s">
        <v>6115</v>
      </c>
      <c r="P2251" s="63" t="s">
        <v>1663</v>
      </c>
      <c r="Q2251" s="63"/>
      <c r="R2251" s="51"/>
      <c r="S2251" s="51"/>
      <c r="T2251" s="51"/>
    </row>
    <row r="2252" spans="1:20" ht="78.75">
      <c r="A2252" s="153" t="str">
        <f t="shared" si="86"/>
        <v/>
      </c>
      <c r="B2252" s="154"/>
      <c r="C2252" s="155" t="s">
        <v>6091</v>
      </c>
      <c r="D2252" s="164" t="s">
        <v>6116</v>
      </c>
      <c r="E2252" s="153" t="s">
        <v>300</v>
      </c>
      <c r="F2252" s="160">
        <v>71</v>
      </c>
      <c r="G2252" s="156" t="str">
        <f t="shared" si="84"/>
        <v>K</v>
      </c>
      <c r="H2252" s="160">
        <v>339</v>
      </c>
      <c r="I2252" s="153">
        <v>71</v>
      </c>
      <c r="J2252" s="153">
        <v>7</v>
      </c>
      <c r="K2252" s="153">
        <v>6</v>
      </c>
      <c r="L2252" s="153" t="s">
        <v>301</v>
      </c>
      <c r="M2252" s="153" t="str">
        <f t="shared" si="78"/>
        <v>X</v>
      </c>
      <c r="N2252" s="153" t="s">
        <v>6117</v>
      </c>
      <c r="O2252" s="153" t="s">
        <v>1017</v>
      </c>
      <c r="P2252" s="153" t="s">
        <v>1663</v>
      </c>
      <c r="Q2252" s="153"/>
      <c r="R2252" s="51"/>
      <c r="S2252" s="51"/>
      <c r="T2252" s="51"/>
    </row>
    <row r="2253" spans="1:20" ht="63">
      <c r="A2253" s="63" t="str">
        <f t="shared" si="86"/>
        <v/>
      </c>
      <c r="B2253" s="72"/>
      <c r="C2253" s="61" t="s">
        <v>6091</v>
      </c>
      <c r="D2253" s="62" t="s">
        <v>3306</v>
      </c>
      <c r="E2253" s="63" t="s">
        <v>265</v>
      </c>
      <c r="F2253" s="73">
        <v>64</v>
      </c>
      <c r="G2253" s="64" t="str">
        <f t="shared" si="84"/>
        <v>K</v>
      </c>
      <c r="H2253" s="73">
        <v>241</v>
      </c>
      <c r="I2253" s="63">
        <v>63</v>
      </c>
      <c r="J2253" s="63">
        <v>5</v>
      </c>
      <c r="K2253" s="63">
        <v>6</v>
      </c>
      <c r="L2253" s="63" t="s">
        <v>301</v>
      </c>
      <c r="M2253" s="63" t="str">
        <f t="shared" si="78"/>
        <v>X</v>
      </c>
      <c r="N2253" s="63" t="s">
        <v>6118</v>
      </c>
      <c r="O2253" s="63" t="s">
        <v>1135</v>
      </c>
      <c r="P2253" s="63">
        <v>0</v>
      </c>
      <c r="Q2253" s="63"/>
      <c r="R2253" s="51"/>
      <c r="S2253" s="51"/>
      <c r="T2253" s="51"/>
    </row>
    <row r="2254" spans="1:20">
      <c r="A2254" s="153" t="str">
        <f t="shared" si="86"/>
        <v/>
      </c>
      <c r="B2254" s="154"/>
      <c r="C2254" s="155" t="s">
        <v>6091</v>
      </c>
      <c r="D2254" s="164" t="s">
        <v>6119</v>
      </c>
      <c r="E2254" s="153" t="s">
        <v>265</v>
      </c>
      <c r="F2254" s="160">
        <v>110</v>
      </c>
      <c r="G2254" s="156" t="str">
        <f t="shared" si="84"/>
        <v>K</v>
      </c>
      <c r="H2254" s="160">
        <v>509</v>
      </c>
      <c r="I2254" s="153">
        <v>110</v>
      </c>
      <c r="J2254" s="153">
        <v>40</v>
      </c>
      <c r="K2254" s="153">
        <v>27</v>
      </c>
      <c r="L2254" s="153" t="s">
        <v>301</v>
      </c>
      <c r="M2254" s="153" t="str">
        <f t="shared" si="78"/>
        <v>X</v>
      </c>
      <c r="N2254" s="153" t="s">
        <v>2206</v>
      </c>
      <c r="O2254" s="153" t="s">
        <v>1017</v>
      </c>
      <c r="P2254" s="153" t="s">
        <v>1663</v>
      </c>
      <c r="Q2254" s="153"/>
      <c r="R2254" s="51"/>
      <c r="S2254" s="51"/>
      <c r="T2254" s="51"/>
    </row>
    <row r="2255" spans="1:20" ht="31.5">
      <c r="A2255" s="63" t="str">
        <f t="shared" si="86"/>
        <v/>
      </c>
      <c r="B2255" s="72"/>
      <c r="C2255" s="61" t="s">
        <v>6091</v>
      </c>
      <c r="D2255" s="62" t="s">
        <v>5098</v>
      </c>
      <c r="E2255" s="63" t="s">
        <v>300</v>
      </c>
      <c r="F2255" s="73">
        <v>75</v>
      </c>
      <c r="G2255" s="64" t="str">
        <f t="shared" si="84"/>
        <v>K</v>
      </c>
      <c r="H2255" s="73">
        <v>343</v>
      </c>
      <c r="I2255" s="63">
        <v>75</v>
      </c>
      <c r="J2255" s="63">
        <v>20</v>
      </c>
      <c r="K2255" s="63">
        <v>13</v>
      </c>
      <c r="L2255" s="63" t="s">
        <v>301</v>
      </c>
      <c r="M2255" s="63" t="str">
        <f t="shared" si="78"/>
        <v>X</v>
      </c>
      <c r="N2255" s="63" t="s">
        <v>6120</v>
      </c>
      <c r="O2255" s="63" t="s">
        <v>1320</v>
      </c>
      <c r="P2255" s="63" t="s">
        <v>1663</v>
      </c>
      <c r="Q2255" s="63"/>
      <c r="R2255" s="51"/>
      <c r="S2255" s="51"/>
      <c r="T2255" s="51"/>
    </row>
    <row r="2256" spans="1:20">
      <c r="A2256" s="153" t="str">
        <f t="shared" si="86"/>
        <v/>
      </c>
      <c r="B2256" s="154"/>
      <c r="C2256" s="155" t="s">
        <v>6091</v>
      </c>
      <c r="D2256" s="164" t="s">
        <v>6121</v>
      </c>
      <c r="E2256" s="153" t="s">
        <v>300</v>
      </c>
      <c r="F2256" s="160">
        <v>75</v>
      </c>
      <c r="G2256" s="156" t="str">
        <f t="shared" si="84"/>
        <v>K</v>
      </c>
      <c r="H2256" s="160">
        <v>321</v>
      </c>
      <c r="I2256" s="153">
        <v>75</v>
      </c>
      <c r="J2256" s="153">
        <v>31</v>
      </c>
      <c r="K2256" s="153">
        <v>4</v>
      </c>
      <c r="L2256" s="153" t="s">
        <v>311</v>
      </c>
      <c r="M2256" s="153" t="str">
        <f t="shared" si="78"/>
        <v>X</v>
      </c>
      <c r="N2256" s="153" t="s">
        <v>2206</v>
      </c>
      <c r="O2256" s="153" t="s">
        <v>1011</v>
      </c>
      <c r="P2256" s="153" t="s">
        <v>1663</v>
      </c>
      <c r="Q2256" s="153"/>
      <c r="R2256" s="51"/>
      <c r="S2256" s="51"/>
      <c r="T2256" s="51"/>
    </row>
    <row r="2257" spans="1:20" ht="31.5">
      <c r="A2257" s="63" t="str">
        <f t="shared" si="86"/>
        <v/>
      </c>
      <c r="B2257" s="72"/>
      <c r="C2257" s="61" t="s">
        <v>6091</v>
      </c>
      <c r="D2257" s="62" t="s">
        <v>6122</v>
      </c>
      <c r="E2257" s="63" t="s">
        <v>300</v>
      </c>
      <c r="F2257" s="73">
        <v>75</v>
      </c>
      <c r="G2257" s="64" t="str">
        <f t="shared" si="84"/>
        <v>K</v>
      </c>
      <c r="H2257" s="73">
        <v>357</v>
      </c>
      <c r="I2257" s="63">
        <v>75</v>
      </c>
      <c r="J2257" s="63">
        <v>24</v>
      </c>
      <c r="K2257" s="63">
        <v>21</v>
      </c>
      <c r="L2257" s="63" t="s">
        <v>460</v>
      </c>
      <c r="M2257" s="63" t="str">
        <f t="shared" si="78"/>
        <v>X</v>
      </c>
      <c r="N2257" s="63" t="s">
        <v>6123</v>
      </c>
      <c r="O2257" s="63" t="s">
        <v>1011</v>
      </c>
      <c r="P2257" s="63" t="s">
        <v>1663</v>
      </c>
      <c r="Q2257" s="63"/>
      <c r="R2257" s="51"/>
      <c r="S2257" s="51"/>
      <c r="T2257" s="51"/>
    </row>
    <row r="2258" spans="1:20" ht="47.25">
      <c r="A2258" s="153" t="str">
        <f t="shared" si="86"/>
        <v/>
      </c>
      <c r="B2258" s="154"/>
      <c r="C2258" s="155" t="s">
        <v>6091</v>
      </c>
      <c r="D2258" s="164" t="s">
        <v>6124</v>
      </c>
      <c r="E2258" s="153" t="s">
        <v>265</v>
      </c>
      <c r="F2258" s="160">
        <v>115</v>
      </c>
      <c r="G2258" s="156" t="str">
        <f t="shared" si="84"/>
        <v>K</v>
      </c>
      <c r="H2258" s="160">
        <v>485</v>
      </c>
      <c r="I2258" s="153">
        <v>115</v>
      </c>
      <c r="J2258" s="153">
        <v>54</v>
      </c>
      <c r="K2258" s="153">
        <v>3</v>
      </c>
      <c r="L2258" s="153" t="s">
        <v>274</v>
      </c>
      <c r="M2258" s="153" t="str">
        <f t="shared" si="78"/>
        <v>X</v>
      </c>
      <c r="N2258" s="153" t="s">
        <v>6125</v>
      </c>
      <c r="O2258" s="153" t="s">
        <v>4519</v>
      </c>
      <c r="P2258" s="153" t="s">
        <v>1663</v>
      </c>
      <c r="Q2258" s="153"/>
      <c r="R2258" s="51"/>
      <c r="S2258" s="51"/>
      <c r="T2258" s="51"/>
    </row>
    <row r="2259" spans="1:20">
      <c r="A2259" s="63" t="str">
        <f t="shared" si="86"/>
        <v/>
      </c>
      <c r="B2259" s="72"/>
      <c r="C2259" s="61" t="s">
        <v>6091</v>
      </c>
      <c r="D2259" s="62" t="s">
        <v>6126</v>
      </c>
      <c r="E2259" s="63" t="s">
        <v>300</v>
      </c>
      <c r="F2259" s="73">
        <v>27</v>
      </c>
      <c r="G2259" s="64" t="str">
        <f t="shared" si="84"/>
        <v>K</v>
      </c>
      <c r="H2259" s="73">
        <v>102</v>
      </c>
      <c r="I2259" s="63">
        <v>27</v>
      </c>
      <c r="J2259" s="63">
        <v>16</v>
      </c>
      <c r="K2259" s="63">
        <v>0</v>
      </c>
      <c r="L2259" s="63" t="s">
        <v>311</v>
      </c>
      <c r="M2259" s="63" t="str">
        <f t="shared" si="78"/>
        <v>X</v>
      </c>
      <c r="N2259" s="63" t="s">
        <v>1987</v>
      </c>
      <c r="O2259" s="63" t="s">
        <v>6127</v>
      </c>
      <c r="P2259" s="63" t="s">
        <v>1663</v>
      </c>
      <c r="Q2259" s="63"/>
      <c r="R2259" s="51"/>
      <c r="S2259" s="51"/>
      <c r="T2259" s="51"/>
    </row>
    <row r="2260" spans="1:20" ht="94.5">
      <c r="A2260" s="162">
        <f t="shared" si="86"/>
        <v>74</v>
      </c>
      <c r="B2260" s="163" t="s">
        <v>6128</v>
      </c>
      <c r="C2260" s="155" t="s">
        <v>6128</v>
      </c>
      <c r="D2260" s="154" t="s">
        <v>6129</v>
      </c>
      <c r="E2260" s="153" t="s">
        <v>300</v>
      </c>
      <c r="F2260" s="196">
        <v>31</v>
      </c>
      <c r="G2260" s="156" t="str">
        <f t="shared" si="84"/>
        <v>K</v>
      </c>
      <c r="H2260" s="196">
        <v>132</v>
      </c>
      <c r="I2260" s="158">
        <v>30</v>
      </c>
      <c r="J2260" s="158">
        <v>4</v>
      </c>
      <c r="K2260" s="158">
        <v>9</v>
      </c>
      <c r="L2260" s="158" t="s">
        <v>274</v>
      </c>
      <c r="M2260" s="153" t="str">
        <f t="shared" si="78"/>
        <v>X</v>
      </c>
      <c r="N2260" s="153" t="s">
        <v>6130</v>
      </c>
      <c r="O2260" s="153" t="s">
        <v>1547</v>
      </c>
      <c r="P2260" s="158">
        <v>0</v>
      </c>
      <c r="Q2260" s="158"/>
      <c r="R2260" s="51"/>
      <c r="S2260" s="51"/>
      <c r="T2260" s="51"/>
    </row>
    <row r="2261" spans="1:20" ht="78.75">
      <c r="A2261" s="63" t="str">
        <f t="shared" si="86"/>
        <v/>
      </c>
      <c r="B2261" s="72"/>
      <c r="C2261" s="61" t="s">
        <v>6128</v>
      </c>
      <c r="D2261" s="72" t="s">
        <v>6131</v>
      </c>
      <c r="E2261" s="63" t="s">
        <v>300</v>
      </c>
      <c r="F2261" s="86">
        <v>59</v>
      </c>
      <c r="G2261" s="64" t="str">
        <f t="shared" si="84"/>
        <v>K</v>
      </c>
      <c r="H2261" s="86">
        <v>280</v>
      </c>
      <c r="I2261" s="65">
        <v>59</v>
      </c>
      <c r="J2261" s="65">
        <v>5</v>
      </c>
      <c r="K2261" s="65">
        <v>9</v>
      </c>
      <c r="L2261" s="65" t="s">
        <v>274</v>
      </c>
      <c r="M2261" s="63" t="str">
        <f t="shared" si="78"/>
        <v>X</v>
      </c>
      <c r="N2261" s="87" t="s">
        <v>6132</v>
      </c>
      <c r="O2261" s="63" t="s">
        <v>1547</v>
      </c>
      <c r="P2261" s="65">
        <v>0</v>
      </c>
      <c r="Q2261" s="65"/>
      <c r="R2261" s="51"/>
      <c r="S2261" s="51"/>
      <c r="T2261" s="51"/>
    </row>
    <row r="2262" spans="1:20" ht="78.75">
      <c r="A2262" s="153" t="str">
        <f t="shared" si="86"/>
        <v/>
      </c>
      <c r="B2262" s="154"/>
      <c r="C2262" s="155" t="s">
        <v>6128</v>
      </c>
      <c r="D2262" s="154" t="s">
        <v>6133</v>
      </c>
      <c r="E2262" s="153" t="s">
        <v>300</v>
      </c>
      <c r="F2262" s="196">
        <v>107</v>
      </c>
      <c r="G2262" s="156" t="str">
        <f t="shared" si="84"/>
        <v>K</v>
      </c>
      <c r="H2262" s="196">
        <v>471</v>
      </c>
      <c r="I2262" s="158">
        <v>106</v>
      </c>
      <c r="J2262" s="158">
        <v>10</v>
      </c>
      <c r="K2262" s="158">
        <v>30</v>
      </c>
      <c r="L2262" s="158" t="s">
        <v>301</v>
      </c>
      <c r="M2262" s="153" t="str">
        <f t="shared" si="78"/>
        <v>X</v>
      </c>
      <c r="N2262" s="173" t="s">
        <v>6134</v>
      </c>
      <c r="O2262" s="153" t="s">
        <v>6135</v>
      </c>
      <c r="P2262" s="158">
        <v>0</v>
      </c>
      <c r="Q2262" s="158"/>
      <c r="R2262" s="51"/>
      <c r="S2262" s="51"/>
      <c r="T2262" s="51"/>
    </row>
    <row r="2263" spans="1:20" ht="63">
      <c r="A2263" s="63" t="str">
        <f t="shared" si="86"/>
        <v/>
      </c>
      <c r="B2263" s="72"/>
      <c r="C2263" s="61" t="s">
        <v>6128</v>
      </c>
      <c r="D2263" s="72" t="s">
        <v>3228</v>
      </c>
      <c r="E2263" s="63" t="s">
        <v>300</v>
      </c>
      <c r="F2263" s="86">
        <v>76</v>
      </c>
      <c r="G2263" s="64" t="str">
        <f t="shared" si="84"/>
        <v>K</v>
      </c>
      <c r="H2263" s="86">
        <v>309</v>
      </c>
      <c r="I2263" s="65">
        <v>75</v>
      </c>
      <c r="J2263" s="65">
        <v>7</v>
      </c>
      <c r="K2263" s="65">
        <v>5</v>
      </c>
      <c r="L2263" s="65" t="s">
        <v>301</v>
      </c>
      <c r="M2263" s="63" t="str">
        <f t="shared" si="78"/>
        <v>X</v>
      </c>
      <c r="N2263" s="87" t="s">
        <v>6136</v>
      </c>
      <c r="O2263" s="63" t="s">
        <v>1448</v>
      </c>
      <c r="P2263" s="65">
        <v>0</v>
      </c>
      <c r="Q2263" s="65"/>
      <c r="R2263" s="51"/>
      <c r="S2263" s="51"/>
      <c r="T2263" s="51"/>
    </row>
    <row r="2264" spans="1:20" ht="94.5">
      <c r="A2264" s="153" t="str">
        <f t="shared" si="86"/>
        <v/>
      </c>
      <c r="B2264" s="154"/>
      <c r="C2264" s="155" t="s">
        <v>6128</v>
      </c>
      <c r="D2264" s="154" t="s">
        <v>6137</v>
      </c>
      <c r="E2264" s="153" t="s">
        <v>300</v>
      </c>
      <c r="F2264" s="196">
        <v>36</v>
      </c>
      <c r="G2264" s="156" t="str">
        <f t="shared" si="84"/>
        <v>K</v>
      </c>
      <c r="H2264" s="196">
        <v>179</v>
      </c>
      <c r="I2264" s="158">
        <v>36</v>
      </c>
      <c r="J2264" s="158">
        <v>3</v>
      </c>
      <c r="K2264" s="158">
        <v>3</v>
      </c>
      <c r="L2264" s="158" t="s">
        <v>274</v>
      </c>
      <c r="M2264" s="153" t="str">
        <f t="shared" si="78"/>
        <v>X</v>
      </c>
      <c r="N2264" s="173" t="s">
        <v>6138</v>
      </c>
      <c r="O2264" s="153" t="s">
        <v>6135</v>
      </c>
      <c r="P2264" s="158">
        <v>0</v>
      </c>
      <c r="Q2264" s="158"/>
      <c r="R2264" s="51"/>
      <c r="S2264" s="51"/>
      <c r="T2264" s="51"/>
    </row>
    <row r="2265" spans="1:20" ht="63">
      <c r="A2265" s="63" t="str">
        <f t="shared" si="86"/>
        <v/>
      </c>
      <c r="B2265" s="72"/>
      <c r="C2265" s="61" t="s">
        <v>6128</v>
      </c>
      <c r="D2265" s="72" t="s">
        <v>6139</v>
      </c>
      <c r="E2265" s="63" t="s">
        <v>300</v>
      </c>
      <c r="F2265" s="86">
        <v>48</v>
      </c>
      <c r="G2265" s="64" t="str">
        <f t="shared" si="84"/>
        <v>K</v>
      </c>
      <c r="H2265" s="86">
        <v>213</v>
      </c>
      <c r="I2265" s="65">
        <v>48</v>
      </c>
      <c r="J2265" s="65">
        <v>6</v>
      </c>
      <c r="K2265" s="65">
        <v>4</v>
      </c>
      <c r="L2265" s="65" t="s">
        <v>318</v>
      </c>
      <c r="M2265" s="63" t="str">
        <f t="shared" si="78"/>
        <v>X</v>
      </c>
      <c r="N2265" s="63" t="s">
        <v>6140</v>
      </c>
      <c r="O2265" s="63" t="s">
        <v>1448</v>
      </c>
      <c r="P2265" s="65">
        <v>0</v>
      </c>
      <c r="Q2265" s="65"/>
      <c r="R2265" s="51"/>
      <c r="S2265" s="51"/>
      <c r="T2265" s="51"/>
    </row>
    <row r="2266" spans="1:20" ht="63">
      <c r="A2266" s="153" t="str">
        <f t="shared" si="86"/>
        <v/>
      </c>
      <c r="B2266" s="154"/>
      <c r="C2266" s="155" t="s">
        <v>6128</v>
      </c>
      <c r="D2266" s="154" t="s">
        <v>6141</v>
      </c>
      <c r="E2266" s="153" t="s">
        <v>300</v>
      </c>
      <c r="F2266" s="196">
        <v>53</v>
      </c>
      <c r="G2266" s="156" t="str">
        <f t="shared" si="84"/>
        <v>K</v>
      </c>
      <c r="H2266" s="196">
        <v>232</v>
      </c>
      <c r="I2266" s="158">
        <v>45</v>
      </c>
      <c r="J2266" s="158">
        <v>3</v>
      </c>
      <c r="K2266" s="158">
        <v>3</v>
      </c>
      <c r="L2266" s="158" t="s">
        <v>311</v>
      </c>
      <c r="M2266" s="153" t="str">
        <f t="shared" si="78"/>
        <v>X</v>
      </c>
      <c r="N2266" s="153" t="s">
        <v>6142</v>
      </c>
      <c r="O2266" s="153" t="s">
        <v>6143</v>
      </c>
      <c r="P2266" s="158">
        <v>0</v>
      </c>
      <c r="Q2266" s="158"/>
      <c r="R2266" s="51"/>
      <c r="S2266" s="51"/>
      <c r="T2266" s="51"/>
    </row>
    <row r="2267" spans="1:20" ht="94.5">
      <c r="A2267" s="63" t="str">
        <f t="shared" si="86"/>
        <v/>
      </c>
      <c r="B2267" s="72"/>
      <c r="C2267" s="61" t="s">
        <v>6128</v>
      </c>
      <c r="D2267" s="72" t="s">
        <v>6144</v>
      </c>
      <c r="E2267" s="63" t="s">
        <v>300</v>
      </c>
      <c r="F2267" s="86">
        <v>138</v>
      </c>
      <c r="G2267" s="64" t="str">
        <f t="shared" si="84"/>
        <v>K</v>
      </c>
      <c r="H2267" s="86">
        <v>659</v>
      </c>
      <c r="I2267" s="65">
        <v>132</v>
      </c>
      <c r="J2267" s="65">
        <v>17</v>
      </c>
      <c r="K2267" s="65">
        <v>16</v>
      </c>
      <c r="L2267" s="65" t="s">
        <v>301</v>
      </c>
      <c r="M2267" s="63" t="str">
        <f t="shared" si="78"/>
        <v>X</v>
      </c>
      <c r="N2267" s="87" t="s">
        <v>6145</v>
      </c>
      <c r="O2267" s="63" t="s">
        <v>1547</v>
      </c>
      <c r="P2267" s="65" t="s">
        <v>1663</v>
      </c>
      <c r="Q2267" s="65"/>
      <c r="R2267" s="51"/>
      <c r="S2267" s="51"/>
      <c r="T2267" s="51"/>
    </row>
    <row r="2268" spans="1:20" ht="78.75">
      <c r="A2268" s="153" t="str">
        <f t="shared" si="86"/>
        <v/>
      </c>
      <c r="B2268" s="154"/>
      <c r="C2268" s="155" t="s">
        <v>6128</v>
      </c>
      <c r="D2268" s="154" t="s">
        <v>6146</v>
      </c>
      <c r="E2268" s="153" t="s">
        <v>300</v>
      </c>
      <c r="F2268" s="196">
        <v>83</v>
      </c>
      <c r="G2268" s="156" t="str">
        <f t="shared" si="84"/>
        <v>K</v>
      </c>
      <c r="H2268" s="196">
        <v>355</v>
      </c>
      <c r="I2268" s="158">
        <v>75</v>
      </c>
      <c r="J2268" s="158">
        <v>5</v>
      </c>
      <c r="K2268" s="158">
        <v>2</v>
      </c>
      <c r="L2268" s="158" t="s">
        <v>301</v>
      </c>
      <c r="M2268" s="153" t="str">
        <f t="shared" si="78"/>
        <v>X</v>
      </c>
      <c r="N2268" s="173" t="s">
        <v>6147</v>
      </c>
      <c r="O2268" s="153" t="s">
        <v>1119</v>
      </c>
      <c r="P2268" s="158" t="s">
        <v>1663</v>
      </c>
      <c r="Q2268" s="158"/>
      <c r="R2268" s="51"/>
      <c r="S2268" s="51"/>
      <c r="T2268" s="51"/>
    </row>
    <row r="2269" spans="1:20" ht="63">
      <c r="A2269" s="63" t="str">
        <f t="shared" si="86"/>
        <v/>
      </c>
      <c r="B2269" s="72"/>
      <c r="C2269" s="61" t="s">
        <v>6128</v>
      </c>
      <c r="D2269" s="72" t="s">
        <v>6148</v>
      </c>
      <c r="E2269" s="63" t="s">
        <v>265</v>
      </c>
      <c r="F2269" s="86">
        <v>117</v>
      </c>
      <c r="G2269" s="64" t="str">
        <f t="shared" si="84"/>
        <v>K</v>
      </c>
      <c r="H2269" s="86">
        <v>502</v>
      </c>
      <c r="I2269" s="65">
        <v>113</v>
      </c>
      <c r="J2269" s="65">
        <v>5</v>
      </c>
      <c r="K2269" s="65">
        <v>7</v>
      </c>
      <c r="L2269" s="65" t="s">
        <v>301</v>
      </c>
      <c r="M2269" s="63" t="str">
        <f t="shared" si="78"/>
        <v>X</v>
      </c>
      <c r="N2269" s="87" t="s">
        <v>6149</v>
      </c>
      <c r="O2269" s="63" t="s">
        <v>6150</v>
      </c>
      <c r="P2269" s="65" t="s">
        <v>1663</v>
      </c>
      <c r="Q2269" s="65"/>
      <c r="R2269" s="51"/>
      <c r="S2269" s="51"/>
      <c r="T2269" s="51"/>
    </row>
    <row r="2270" spans="1:20" ht="78.75">
      <c r="A2270" s="153"/>
      <c r="B2270" s="154"/>
      <c r="C2270" s="155" t="s">
        <v>6128</v>
      </c>
      <c r="D2270" s="154" t="s">
        <v>6151</v>
      </c>
      <c r="E2270" s="153" t="s">
        <v>300</v>
      </c>
      <c r="F2270" s="196">
        <v>77</v>
      </c>
      <c r="G2270" s="156" t="str">
        <f t="shared" si="84"/>
        <v>K</v>
      </c>
      <c r="H2270" s="196">
        <v>427</v>
      </c>
      <c r="I2270" s="158">
        <v>73</v>
      </c>
      <c r="J2270" s="158">
        <v>9</v>
      </c>
      <c r="K2270" s="158">
        <v>11</v>
      </c>
      <c r="L2270" s="158" t="s">
        <v>1298</v>
      </c>
      <c r="M2270" s="153" t="str">
        <f t="shared" si="78"/>
        <v>X</v>
      </c>
      <c r="N2270" s="173" t="s">
        <v>6152</v>
      </c>
      <c r="O2270" s="153" t="s">
        <v>6153</v>
      </c>
      <c r="P2270" s="158" t="s">
        <v>1663</v>
      </c>
      <c r="Q2270" s="158"/>
      <c r="R2270" s="51"/>
      <c r="S2270" s="51"/>
      <c r="T2270" s="51"/>
    </row>
    <row r="2271" spans="1:20" ht="63">
      <c r="A2271" s="63"/>
      <c r="B2271" s="72"/>
      <c r="C2271" s="61" t="s">
        <v>6128</v>
      </c>
      <c r="D2271" s="72" t="s">
        <v>1880</v>
      </c>
      <c r="E2271" s="63" t="s">
        <v>300</v>
      </c>
      <c r="F2271" s="86">
        <v>86</v>
      </c>
      <c r="G2271" s="64" t="str">
        <f t="shared" si="84"/>
        <v>K</v>
      </c>
      <c r="H2271" s="86">
        <v>376</v>
      </c>
      <c r="I2271" s="65">
        <v>82</v>
      </c>
      <c r="J2271" s="65">
        <v>6</v>
      </c>
      <c r="K2271" s="65">
        <v>23</v>
      </c>
      <c r="L2271" s="65" t="s">
        <v>543</v>
      </c>
      <c r="M2271" s="63" t="str">
        <f t="shared" si="78"/>
        <v>X</v>
      </c>
      <c r="N2271" s="87" t="s">
        <v>6154</v>
      </c>
      <c r="O2271" s="63" t="s">
        <v>1011</v>
      </c>
      <c r="P2271" s="65" t="s">
        <v>1663</v>
      </c>
      <c r="Q2271" s="65"/>
      <c r="R2271" s="51"/>
      <c r="S2271" s="51"/>
      <c r="T2271" s="51"/>
    </row>
    <row r="2272" spans="1:20" ht="78.75">
      <c r="A2272" s="153"/>
      <c r="B2272" s="154"/>
      <c r="C2272" s="155" t="s">
        <v>6128</v>
      </c>
      <c r="D2272" s="154" t="s">
        <v>6155</v>
      </c>
      <c r="E2272" s="153" t="s">
        <v>265</v>
      </c>
      <c r="F2272" s="196">
        <v>136</v>
      </c>
      <c r="G2272" s="156" t="str">
        <f t="shared" si="84"/>
        <v>K</v>
      </c>
      <c r="H2272" s="196">
        <v>537</v>
      </c>
      <c r="I2272" s="158">
        <v>137</v>
      </c>
      <c r="J2272" s="158">
        <v>29</v>
      </c>
      <c r="K2272" s="158">
        <v>78</v>
      </c>
      <c r="L2272" s="158" t="s">
        <v>290</v>
      </c>
      <c r="M2272" s="153" t="str">
        <f t="shared" si="78"/>
        <v>C</v>
      </c>
      <c r="N2272" s="173" t="s">
        <v>6156</v>
      </c>
      <c r="O2272" s="153" t="s">
        <v>2433</v>
      </c>
      <c r="P2272" s="158" t="s">
        <v>1663</v>
      </c>
      <c r="Q2272" s="158"/>
      <c r="R2272" s="51"/>
      <c r="S2272" s="51"/>
      <c r="T2272" s="51"/>
    </row>
    <row r="2273" spans="1:20" ht="94.5">
      <c r="A2273" s="63"/>
      <c r="B2273" s="72"/>
      <c r="C2273" s="61" t="s">
        <v>6128</v>
      </c>
      <c r="D2273" s="72" t="s">
        <v>6157</v>
      </c>
      <c r="E2273" s="63" t="s">
        <v>265</v>
      </c>
      <c r="F2273" s="86">
        <v>115</v>
      </c>
      <c r="G2273" s="64" t="str">
        <f t="shared" si="84"/>
        <v>K</v>
      </c>
      <c r="H2273" s="86">
        <v>541</v>
      </c>
      <c r="I2273" s="65">
        <v>115</v>
      </c>
      <c r="J2273" s="65">
        <v>20</v>
      </c>
      <c r="K2273" s="65">
        <v>19</v>
      </c>
      <c r="L2273" s="65" t="s">
        <v>460</v>
      </c>
      <c r="M2273" s="63" t="str">
        <f t="shared" si="78"/>
        <v>X</v>
      </c>
      <c r="N2273" s="87" t="s">
        <v>6158</v>
      </c>
      <c r="O2273" s="63" t="s">
        <v>6159</v>
      </c>
      <c r="P2273" s="65" t="s">
        <v>1663</v>
      </c>
      <c r="Q2273" s="65"/>
      <c r="R2273" s="51"/>
      <c r="S2273" s="51"/>
      <c r="T2273" s="51"/>
    </row>
    <row r="2274" spans="1:20" ht="63">
      <c r="A2274" s="153"/>
      <c r="B2274" s="154"/>
      <c r="C2274" s="155" t="s">
        <v>6128</v>
      </c>
      <c r="D2274" s="154" t="s">
        <v>6160</v>
      </c>
      <c r="E2274" s="153" t="s">
        <v>300</v>
      </c>
      <c r="F2274" s="196">
        <v>86</v>
      </c>
      <c r="G2274" s="156" t="str">
        <f t="shared" si="84"/>
        <v>K</v>
      </c>
      <c r="H2274" s="196">
        <v>366</v>
      </c>
      <c r="I2274" s="158">
        <v>86</v>
      </c>
      <c r="J2274" s="158">
        <v>18</v>
      </c>
      <c r="K2274" s="158">
        <v>38</v>
      </c>
      <c r="L2274" s="158" t="s">
        <v>301</v>
      </c>
      <c r="M2274" s="153" t="str">
        <f t="shared" si="78"/>
        <v>X</v>
      </c>
      <c r="N2274" s="173" t="s">
        <v>6161</v>
      </c>
      <c r="O2274" s="153" t="s">
        <v>985</v>
      </c>
      <c r="P2274" s="158" t="s">
        <v>1663</v>
      </c>
      <c r="Q2274" s="158"/>
      <c r="R2274" s="51"/>
      <c r="S2274" s="51"/>
      <c r="T2274" s="51"/>
    </row>
    <row r="2275" spans="1:20" ht="94.5">
      <c r="A2275" s="63"/>
      <c r="B2275" s="72"/>
      <c r="C2275" s="61" t="s">
        <v>6128</v>
      </c>
      <c r="D2275" s="72" t="s">
        <v>6162</v>
      </c>
      <c r="E2275" s="63" t="s">
        <v>300</v>
      </c>
      <c r="F2275" s="86">
        <v>75</v>
      </c>
      <c r="G2275" s="64" t="str">
        <f t="shared" si="84"/>
        <v>K</v>
      </c>
      <c r="H2275" s="86">
        <v>324</v>
      </c>
      <c r="I2275" s="65">
        <v>73</v>
      </c>
      <c r="J2275" s="65">
        <v>7</v>
      </c>
      <c r="K2275" s="65">
        <v>31</v>
      </c>
      <c r="L2275" s="65" t="s">
        <v>301</v>
      </c>
      <c r="M2275" s="63" t="str">
        <f t="shared" si="78"/>
        <v>X</v>
      </c>
      <c r="N2275" s="87" t="s">
        <v>6163</v>
      </c>
      <c r="O2275" s="63" t="s">
        <v>6164</v>
      </c>
      <c r="P2275" s="65" t="s">
        <v>1663</v>
      </c>
      <c r="Q2275" s="65"/>
      <c r="R2275" s="51"/>
      <c r="S2275" s="51"/>
      <c r="T2275" s="51"/>
    </row>
    <row r="2276" spans="1:20" ht="78.75">
      <c r="A2276" s="153"/>
      <c r="B2276" s="154"/>
      <c r="C2276" s="155" t="s">
        <v>6128</v>
      </c>
      <c r="D2276" s="154" t="s">
        <v>2408</v>
      </c>
      <c r="E2276" s="153" t="s">
        <v>300</v>
      </c>
      <c r="F2276" s="196">
        <v>88</v>
      </c>
      <c r="G2276" s="156" t="str">
        <f t="shared" si="84"/>
        <v>K</v>
      </c>
      <c r="H2276" s="196">
        <v>356</v>
      </c>
      <c r="I2276" s="158">
        <v>84</v>
      </c>
      <c r="J2276" s="158">
        <v>7</v>
      </c>
      <c r="K2276" s="158">
        <v>26</v>
      </c>
      <c r="L2276" s="158" t="s">
        <v>301</v>
      </c>
      <c r="M2276" s="153" t="str">
        <f t="shared" si="78"/>
        <v>X</v>
      </c>
      <c r="N2276" s="153" t="s">
        <v>6165</v>
      </c>
      <c r="O2276" s="153" t="s">
        <v>6150</v>
      </c>
      <c r="P2276" s="158" t="s">
        <v>1663</v>
      </c>
      <c r="Q2276" s="158"/>
      <c r="R2276" s="51"/>
      <c r="S2276" s="51"/>
      <c r="T2276" s="51"/>
    </row>
    <row r="2277" spans="1:20" ht="78.75">
      <c r="A2277" s="63"/>
      <c r="B2277" s="72"/>
      <c r="C2277" s="61" t="s">
        <v>6128</v>
      </c>
      <c r="D2277" s="72" t="s">
        <v>6166</v>
      </c>
      <c r="E2277" s="63" t="s">
        <v>300</v>
      </c>
      <c r="F2277" s="86">
        <v>74</v>
      </c>
      <c r="G2277" s="64" t="str">
        <f t="shared" si="84"/>
        <v>K</v>
      </c>
      <c r="H2277" s="86">
        <v>306</v>
      </c>
      <c r="I2277" s="65">
        <v>74</v>
      </c>
      <c r="J2277" s="65">
        <v>3</v>
      </c>
      <c r="K2277" s="65">
        <v>24</v>
      </c>
      <c r="L2277" s="65" t="s">
        <v>318</v>
      </c>
      <c r="M2277" s="63" t="str">
        <f t="shared" si="78"/>
        <v>X</v>
      </c>
      <c r="N2277" s="63" t="s">
        <v>6167</v>
      </c>
      <c r="O2277" s="63" t="s">
        <v>6164</v>
      </c>
      <c r="P2277" s="65" t="s">
        <v>1663</v>
      </c>
      <c r="Q2277" s="65"/>
      <c r="R2277" s="51"/>
      <c r="S2277" s="51"/>
      <c r="T2277" s="51"/>
    </row>
    <row r="2278" spans="1:20" ht="78.75">
      <c r="A2278" s="153"/>
      <c r="B2278" s="154"/>
      <c r="C2278" s="155" t="s">
        <v>6128</v>
      </c>
      <c r="D2278" s="154" t="s">
        <v>6168</v>
      </c>
      <c r="E2278" s="153" t="s">
        <v>300</v>
      </c>
      <c r="F2278" s="196">
        <v>68</v>
      </c>
      <c r="G2278" s="156" t="str">
        <f t="shared" si="84"/>
        <v>K</v>
      </c>
      <c r="H2278" s="196">
        <v>327</v>
      </c>
      <c r="I2278" s="158">
        <v>68</v>
      </c>
      <c r="J2278" s="158">
        <v>18</v>
      </c>
      <c r="K2278" s="158">
        <v>10</v>
      </c>
      <c r="L2278" s="158" t="s">
        <v>279</v>
      </c>
      <c r="M2278" s="153" t="str">
        <f t="shared" si="78"/>
        <v>X</v>
      </c>
      <c r="N2278" s="153" t="s">
        <v>6169</v>
      </c>
      <c r="O2278" s="153" t="s">
        <v>6170</v>
      </c>
      <c r="P2278" s="158" t="s">
        <v>1663</v>
      </c>
      <c r="Q2278" s="158"/>
      <c r="R2278" s="51"/>
      <c r="S2278" s="51"/>
      <c r="T2278" s="51"/>
    </row>
    <row r="2279" spans="1:20" ht="63">
      <c r="A2279" s="63"/>
      <c r="B2279" s="72"/>
      <c r="C2279" s="61" t="s">
        <v>6128</v>
      </c>
      <c r="D2279" s="72" t="s">
        <v>6171</v>
      </c>
      <c r="E2279" s="63" t="s">
        <v>300</v>
      </c>
      <c r="F2279" s="86">
        <v>30</v>
      </c>
      <c r="G2279" s="64" t="str">
        <f t="shared" si="84"/>
        <v>K</v>
      </c>
      <c r="H2279" s="86">
        <v>136</v>
      </c>
      <c r="I2279" s="65">
        <v>30</v>
      </c>
      <c r="J2279" s="65">
        <v>13</v>
      </c>
      <c r="K2279" s="65">
        <v>2</v>
      </c>
      <c r="L2279" s="65" t="s">
        <v>290</v>
      </c>
      <c r="M2279" s="63" t="str">
        <f t="shared" si="78"/>
        <v>C</v>
      </c>
      <c r="N2279" s="63" t="s">
        <v>6172</v>
      </c>
      <c r="O2279" s="63" t="s">
        <v>6173</v>
      </c>
      <c r="P2279" s="65" t="s">
        <v>1663</v>
      </c>
      <c r="Q2279" s="65"/>
      <c r="R2279" s="51"/>
      <c r="S2279" s="51"/>
      <c r="T2279" s="51"/>
    </row>
    <row r="2280" spans="1:20" ht="31.5">
      <c r="A2280" s="162">
        <f t="shared" ref="A2280:A2288" si="87">IF(LEN(B2280)=0,"",SUBTOTAL(3,$B$3:B2280))</f>
        <v>75</v>
      </c>
      <c r="B2280" s="163" t="s">
        <v>6174</v>
      </c>
      <c r="C2280" s="155" t="s">
        <v>6174</v>
      </c>
      <c r="D2280" s="154" t="s">
        <v>6175</v>
      </c>
      <c r="E2280" s="153" t="s">
        <v>300</v>
      </c>
      <c r="F2280" s="160">
        <v>75</v>
      </c>
      <c r="G2280" s="156" t="str">
        <f t="shared" si="84"/>
        <v>K</v>
      </c>
      <c r="H2280" s="160">
        <v>295</v>
      </c>
      <c r="I2280" s="153">
        <v>75</v>
      </c>
      <c r="J2280" s="153">
        <v>4</v>
      </c>
      <c r="K2280" s="153">
        <v>9</v>
      </c>
      <c r="L2280" s="153" t="s">
        <v>274</v>
      </c>
      <c r="M2280" s="153" t="str">
        <f t="shared" si="78"/>
        <v>X</v>
      </c>
      <c r="N2280" s="153" t="s">
        <v>6176</v>
      </c>
      <c r="O2280" s="153" t="s">
        <v>6177</v>
      </c>
      <c r="P2280" s="153" t="s">
        <v>1663</v>
      </c>
      <c r="Q2280" s="153"/>
      <c r="R2280" s="51"/>
      <c r="S2280" s="51"/>
      <c r="T2280" s="51"/>
    </row>
    <row r="2281" spans="1:20" ht="31.5">
      <c r="A2281" s="63" t="str">
        <f t="shared" si="87"/>
        <v/>
      </c>
      <c r="B2281" s="72"/>
      <c r="C2281" s="61" t="s">
        <v>6174</v>
      </c>
      <c r="D2281" s="72" t="s">
        <v>6178</v>
      </c>
      <c r="E2281" s="63" t="s">
        <v>265</v>
      </c>
      <c r="F2281" s="73">
        <v>102</v>
      </c>
      <c r="G2281" s="64" t="str">
        <f t="shared" si="84"/>
        <v>K</v>
      </c>
      <c r="H2281" s="73">
        <v>392</v>
      </c>
      <c r="I2281" s="63">
        <v>102</v>
      </c>
      <c r="J2281" s="63">
        <v>5</v>
      </c>
      <c r="K2281" s="63">
        <v>6</v>
      </c>
      <c r="L2281" s="63" t="s">
        <v>274</v>
      </c>
      <c r="M2281" s="63" t="str">
        <f t="shared" si="78"/>
        <v>X</v>
      </c>
      <c r="N2281" s="63" t="s">
        <v>6179</v>
      </c>
      <c r="O2281" s="63" t="s">
        <v>6180</v>
      </c>
      <c r="P2281" s="63">
        <v>0</v>
      </c>
      <c r="Q2281" s="63"/>
      <c r="R2281" s="51"/>
      <c r="S2281" s="51"/>
      <c r="T2281" s="51"/>
    </row>
    <row r="2282" spans="1:20" ht="31.5">
      <c r="A2282" s="153" t="str">
        <f t="shared" si="87"/>
        <v/>
      </c>
      <c r="B2282" s="154"/>
      <c r="C2282" s="155" t="s">
        <v>6174</v>
      </c>
      <c r="D2282" s="154" t="s">
        <v>2408</v>
      </c>
      <c r="E2282" s="153" t="s">
        <v>265</v>
      </c>
      <c r="F2282" s="160">
        <v>146</v>
      </c>
      <c r="G2282" s="156" t="str">
        <f t="shared" si="84"/>
        <v>K</v>
      </c>
      <c r="H2282" s="160">
        <v>626</v>
      </c>
      <c r="I2282" s="153">
        <v>142</v>
      </c>
      <c r="J2282" s="153">
        <v>6</v>
      </c>
      <c r="K2282" s="153">
        <v>23</v>
      </c>
      <c r="L2282" s="153" t="s">
        <v>301</v>
      </c>
      <c r="M2282" s="153" t="str">
        <f t="shared" si="78"/>
        <v>X</v>
      </c>
      <c r="N2282" s="153" t="s">
        <v>6181</v>
      </c>
      <c r="O2282" s="153" t="s">
        <v>6182</v>
      </c>
      <c r="P2282" s="153" t="s">
        <v>1663</v>
      </c>
      <c r="Q2282" s="153"/>
      <c r="R2282" s="51"/>
      <c r="S2282" s="51"/>
      <c r="T2282" s="51"/>
    </row>
    <row r="2283" spans="1:20">
      <c r="A2283" s="63" t="str">
        <f t="shared" si="87"/>
        <v/>
      </c>
      <c r="B2283" s="72"/>
      <c r="C2283" s="61" t="s">
        <v>6174</v>
      </c>
      <c r="D2283" s="72" t="s">
        <v>6183</v>
      </c>
      <c r="E2283" s="63" t="s">
        <v>300</v>
      </c>
      <c r="F2283" s="73">
        <v>79</v>
      </c>
      <c r="G2283" s="64" t="str">
        <f t="shared" si="84"/>
        <v>K</v>
      </c>
      <c r="H2283" s="73">
        <v>291</v>
      </c>
      <c r="I2283" s="63">
        <v>79</v>
      </c>
      <c r="J2283" s="63">
        <v>9</v>
      </c>
      <c r="K2283" s="63">
        <v>10</v>
      </c>
      <c r="L2283" s="63" t="s">
        <v>274</v>
      </c>
      <c r="M2283" s="63" t="str">
        <f t="shared" si="78"/>
        <v>X</v>
      </c>
      <c r="N2283" s="63" t="s">
        <v>2156</v>
      </c>
      <c r="O2283" s="63" t="s">
        <v>4671</v>
      </c>
      <c r="P2283" s="63" t="s">
        <v>1663</v>
      </c>
      <c r="Q2283" s="63"/>
      <c r="R2283" s="51"/>
      <c r="S2283" s="51"/>
      <c r="T2283" s="51"/>
    </row>
    <row r="2284" spans="1:20" ht="47.25">
      <c r="A2284" s="153" t="str">
        <f t="shared" si="87"/>
        <v/>
      </c>
      <c r="B2284" s="154"/>
      <c r="C2284" s="155" t="s">
        <v>6174</v>
      </c>
      <c r="D2284" s="154" t="s">
        <v>6184</v>
      </c>
      <c r="E2284" s="153" t="s">
        <v>300</v>
      </c>
      <c r="F2284" s="160">
        <v>78</v>
      </c>
      <c r="G2284" s="156" t="str">
        <f t="shared" si="84"/>
        <v>K</v>
      </c>
      <c r="H2284" s="160">
        <v>325</v>
      </c>
      <c r="I2284" s="153">
        <v>77</v>
      </c>
      <c r="J2284" s="153">
        <v>3</v>
      </c>
      <c r="K2284" s="153">
        <v>7</v>
      </c>
      <c r="L2284" s="153" t="s">
        <v>301</v>
      </c>
      <c r="M2284" s="153" t="str">
        <f t="shared" si="78"/>
        <v>X</v>
      </c>
      <c r="N2284" s="153" t="s">
        <v>6185</v>
      </c>
      <c r="O2284" s="153" t="s">
        <v>6186</v>
      </c>
      <c r="P2284" s="153" t="s">
        <v>1663</v>
      </c>
      <c r="Q2284" s="153"/>
      <c r="R2284" s="51"/>
      <c r="S2284" s="51"/>
      <c r="T2284" s="51"/>
    </row>
    <row r="2285" spans="1:20" ht="31.5">
      <c r="A2285" s="63" t="str">
        <f t="shared" si="87"/>
        <v/>
      </c>
      <c r="B2285" s="72"/>
      <c r="C2285" s="61" t="s">
        <v>6174</v>
      </c>
      <c r="D2285" s="72" t="s">
        <v>6187</v>
      </c>
      <c r="E2285" s="63" t="s">
        <v>300</v>
      </c>
      <c r="F2285" s="73">
        <v>81</v>
      </c>
      <c r="G2285" s="64" t="str">
        <f t="shared" si="84"/>
        <v>K</v>
      </c>
      <c r="H2285" s="73">
        <v>296</v>
      </c>
      <c r="I2285" s="63">
        <v>33</v>
      </c>
      <c r="J2285" s="63">
        <v>5</v>
      </c>
      <c r="K2285" s="63">
        <v>7</v>
      </c>
      <c r="L2285" s="63" t="s">
        <v>274</v>
      </c>
      <c r="M2285" s="63" t="str">
        <f t="shared" si="78"/>
        <v>X</v>
      </c>
      <c r="N2285" s="63" t="s">
        <v>6188</v>
      </c>
      <c r="O2285" s="63" t="s">
        <v>3028</v>
      </c>
      <c r="P2285" s="63" t="s">
        <v>1663</v>
      </c>
      <c r="Q2285" s="63"/>
      <c r="R2285" s="51"/>
      <c r="S2285" s="51"/>
      <c r="T2285" s="51"/>
    </row>
    <row r="2286" spans="1:20" ht="47.25">
      <c r="A2286" s="153" t="str">
        <f t="shared" si="87"/>
        <v/>
      </c>
      <c r="B2286" s="154"/>
      <c r="C2286" s="155" t="s">
        <v>6174</v>
      </c>
      <c r="D2286" s="154" t="s">
        <v>6189</v>
      </c>
      <c r="E2286" s="153" t="s">
        <v>300</v>
      </c>
      <c r="F2286" s="160">
        <v>98</v>
      </c>
      <c r="G2286" s="156" t="str">
        <f t="shared" si="84"/>
        <v>K</v>
      </c>
      <c r="H2286" s="160">
        <v>403</v>
      </c>
      <c r="I2286" s="153">
        <v>98</v>
      </c>
      <c r="J2286" s="153">
        <v>9</v>
      </c>
      <c r="K2286" s="153">
        <v>9</v>
      </c>
      <c r="L2286" s="153" t="s">
        <v>274</v>
      </c>
      <c r="M2286" s="153" t="str">
        <f t="shared" si="78"/>
        <v>X</v>
      </c>
      <c r="N2286" s="153" t="s">
        <v>6190</v>
      </c>
      <c r="O2286" s="153" t="s">
        <v>6180</v>
      </c>
      <c r="P2286" s="153" t="s">
        <v>1663</v>
      </c>
      <c r="Q2286" s="153"/>
      <c r="R2286" s="51"/>
      <c r="S2286" s="51"/>
      <c r="T2286" s="51"/>
    </row>
    <row r="2287" spans="1:20" ht="78.75">
      <c r="A2287" s="63" t="str">
        <f t="shared" si="87"/>
        <v/>
      </c>
      <c r="B2287" s="72"/>
      <c r="C2287" s="61" t="s">
        <v>6174</v>
      </c>
      <c r="D2287" s="72" t="s">
        <v>1934</v>
      </c>
      <c r="E2287" s="63" t="s">
        <v>300</v>
      </c>
      <c r="F2287" s="73">
        <v>85</v>
      </c>
      <c r="G2287" s="64" t="str">
        <f t="shared" si="84"/>
        <v>K</v>
      </c>
      <c r="H2287" s="73">
        <v>358</v>
      </c>
      <c r="I2287" s="63">
        <v>59</v>
      </c>
      <c r="J2287" s="63">
        <v>4</v>
      </c>
      <c r="K2287" s="63">
        <v>9</v>
      </c>
      <c r="L2287" s="63" t="s">
        <v>274</v>
      </c>
      <c r="M2287" s="63" t="str">
        <f t="shared" si="78"/>
        <v>X</v>
      </c>
      <c r="N2287" s="63" t="s">
        <v>6191</v>
      </c>
      <c r="O2287" s="63" t="s">
        <v>6192</v>
      </c>
      <c r="P2287" s="63" t="s">
        <v>1663</v>
      </c>
      <c r="Q2287" s="63"/>
      <c r="R2287" s="51"/>
      <c r="S2287" s="51"/>
      <c r="T2287" s="51"/>
    </row>
    <row r="2288" spans="1:20" ht="63">
      <c r="A2288" s="153" t="str">
        <f t="shared" si="87"/>
        <v/>
      </c>
      <c r="B2288" s="154"/>
      <c r="C2288" s="155" t="s">
        <v>6174</v>
      </c>
      <c r="D2288" s="154" t="s">
        <v>6193</v>
      </c>
      <c r="E2288" s="153" t="s">
        <v>265</v>
      </c>
      <c r="F2288" s="160">
        <v>141</v>
      </c>
      <c r="G2288" s="156" t="str">
        <f t="shared" si="84"/>
        <v>K</v>
      </c>
      <c r="H2288" s="160">
        <v>604</v>
      </c>
      <c r="I2288" s="153">
        <v>137</v>
      </c>
      <c r="J2288" s="153">
        <v>15</v>
      </c>
      <c r="K2288" s="153">
        <v>17</v>
      </c>
      <c r="L2288" s="153" t="s">
        <v>301</v>
      </c>
      <c r="M2288" s="153" t="str">
        <f t="shared" si="78"/>
        <v>X</v>
      </c>
      <c r="N2288" s="153" t="s">
        <v>6194</v>
      </c>
      <c r="O2288" s="153" t="s">
        <v>4658</v>
      </c>
      <c r="P2288" s="153" t="s">
        <v>1663</v>
      </c>
      <c r="Q2288" s="153"/>
      <c r="R2288" s="51"/>
      <c r="S2288" s="51"/>
      <c r="T2288" s="51"/>
    </row>
    <row r="2289" spans="1:20" ht="47.25">
      <c r="A2289" s="63"/>
      <c r="B2289" s="72"/>
      <c r="C2289" s="61" t="s">
        <v>6174</v>
      </c>
      <c r="D2289" s="72" t="s">
        <v>6195</v>
      </c>
      <c r="E2289" s="63" t="s">
        <v>300</v>
      </c>
      <c r="F2289" s="73">
        <v>87</v>
      </c>
      <c r="G2289" s="64" t="str">
        <f t="shared" si="84"/>
        <v>K</v>
      </c>
      <c r="H2289" s="73">
        <v>388</v>
      </c>
      <c r="I2289" s="63">
        <v>87</v>
      </c>
      <c r="J2289" s="63">
        <v>5</v>
      </c>
      <c r="K2289" s="63">
        <v>6</v>
      </c>
      <c r="L2289" s="63" t="s">
        <v>301</v>
      </c>
      <c r="M2289" s="63" t="str">
        <f t="shared" si="78"/>
        <v>X</v>
      </c>
      <c r="N2289" s="63" t="s">
        <v>6196</v>
      </c>
      <c r="O2289" s="63" t="s">
        <v>1501</v>
      </c>
      <c r="P2289" s="63">
        <v>0</v>
      </c>
      <c r="Q2289" s="63"/>
      <c r="R2289" s="51"/>
      <c r="S2289" s="51"/>
      <c r="T2289" s="51"/>
    </row>
    <row r="2290" spans="1:20">
      <c r="A2290" s="153" t="str">
        <f>IF(LEN(B2290)=0,"",SUBTOTAL(3,$B$3:B2290))</f>
        <v/>
      </c>
      <c r="B2290" s="154"/>
      <c r="C2290" s="155" t="s">
        <v>6174</v>
      </c>
      <c r="D2290" s="154" t="s">
        <v>6197</v>
      </c>
      <c r="E2290" s="153" t="s">
        <v>265</v>
      </c>
      <c r="F2290" s="160">
        <v>106</v>
      </c>
      <c r="G2290" s="156" t="str">
        <f t="shared" si="84"/>
        <v>K</v>
      </c>
      <c r="H2290" s="160">
        <v>455</v>
      </c>
      <c r="I2290" s="153">
        <v>106</v>
      </c>
      <c r="J2290" s="153">
        <v>3</v>
      </c>
      <c r="K2290" s="153">
        <v>3</v>
      </c>
      <c r="L2290" s="153" t="s">
        <v>543</v>
      </c>
      <c r="M2290" s="153" t="str">
        <f t="shared" si="78"/>
        <v>X</v>
      </c>
      <c r="N2290" s="153" t="s">
        <v>2156</v>
      </c>
      <c r="O2290" s="153" t="s">
        <v>1448</v>
      </c>
      <c r="P2290" s="153">
        <v>0</v>
      </c>
      <c r="Q2290" s="153"/>
      <c r="R2290" s="51"/>
      <c r="S2290" s="51"/>
      <c r="T2290" s="51"/>
    </row>
    <row r="2291" spans="1:20" ht="47.25">
      <c r="A2291" s="63"/>
      <c r="B2291" s="72"/>
      <c r="C2291" s="61" t="s">
        <v>6174</v>
      </c>
      <c r="D2291" s="72" t="s">
        <v>6198</v>
      </c>
      <c r="E2291" s="63" t="s">
        <v>265</v>
      </c>
      <c r="F2291" s="73">
        <v>109</v>
      </c>
      <c r="G2291" s="64" t="str">
        <f t="shared" si="84"/>
        <v>K</v>
      </c>
      <c r="H2291" s="73">
        <v>422</v>
      </c>
      <c r="I2291" s="63">
        <v>99</v>
      </c>
      <c r="J2291" s="63">
        <v>3</v>
      </c>
      <c r="K2291" s="63">
        <v>14</v>
      </c>
      <c r="L2291" s="63" t="s">
        <v>274</v>
      </c>
      <c r="M2291" s="63" t="str">
        <f t="shared" si="78"/>
        <v>X</v>
      </c>
      <c r="N2291" s="63" t="s">
        <v>6199</v>
      </c>
      <c r="O2291" s="63" t="s">
        <v>1459</v>
      </c>
      <c r="P2291" s="63">
        <v>0</v>
      </c>
      <c r="Q2291" s="63"/>
      <c r="R2291" s="51"/>
      <c r="S2291" s="51"/>
      <c r="T2291" s="51"/>
    </row>
    <row r="2292" spans="1:20" ht="31.5">
      <c r="A2292" s="153"/>
      <c r="B2292" s="154"/>
      <c r="C2292" s="155" t="s">
        <v>6174</v>
      </c>
      <c r="D2292" s="154" t="s">
        <v>2378</v>
      </c>
      <c r="E2292" s="153" t="s">
        <v>265</v>
      </c>
      <c r="F2292" s="160">
        <v>147</v>
      </c>
      <c r="G2292" s="156" t="str">
        <f t="shared" si="84"/>
        <v>K</v>
      </c>
      <c r="H2292" s="160">
        <v>634</v>
      </c>
      <c r="I2292" s="153">
        <v>141</v>
      </c>
      <c r="J2292" s="153">
        <v>7</v>
      </c>
      <c r="K2292" s="153">
        <v>1</v>
      </c>
      <c r="L2292" s="153" t="s">
        <v>301</v>
      </c>
      <c r="M2292" s="153" t="str">
        <f t="shared" si="78"/>
        <v>X</v>
      </c>
      <c r="N2292" s="153" t="s">
        <v>6200</v>
      </c>
      <c r="O2292" s="153" t="s">
        <v>1511</v>
      </c>
      <c r="P2292" s="153">
        <v>0</v>
      </c>
      <c r="Q2292" s="153"/>
      <c r="R2292" s="51"/>
      <c r="S2292" s="51"/>
      <c r="T2292" s="51"/>
    </row>
    <row r="2293" spans="1:20" ht="31.5">
      <c r="A2293" s="63"/>
      <c r="B2293" s="72"/>
      <c r="C2293" s="61" t="s">
        <v>6174</v>
      </c>
      <c r="D2293" s="72" t="s">
        <v>6201</v>
      </c>
      <c r="E2293" s="63" t="s">
        <v>300</v>
      </c>
      <c r="F2293" s="73">
        <v>83</v>
      </c>
      <c r="G2293" s="64" t="str">
        <f t="shared" si="84"/>
        <v>K</v>
      </c>
      <c r="H2293" s="73">
        <v>355</v>
      </c>
      <c r="I2293" s="63">
        <v>78</v>
      </c>
      <c r="J2293" s="63">
        <v>3</v>
      </c>
      <c r="K2293" s="63">
        <v>3</v>
      </c>
      <c r="L2293" s="63" t="s">
        <v>543</v>
      </c>
      <c r="M2293" s="63" t="str">
        <f t="shared" si="78"/>
        <v>X</v>
      </c>
      <c r="N2293" s="63" t="s">
        <v>6202</v>
      </c>
      <c r="O2293" s="63" t="s">
        <v>1472</v>
      </c>
      <c r="P2293" s="63">
        <v>0</v>
      </c>
      <c r="Q2293" s="63"/>
      <c r="R2293" s="51"/>
      <c r="S2293" s="51"/>
      <c r="T2293" s="51"/>
    </row>
    <row r="2294" spans="1:20" ht="47.25">
      <c r="A2294" s="153"/>
      <c r="B2294" s="154"/>
      <c r="C2294" s="155" t="s">
        <v>6174</v>
      </c>
      <c r="D2294" s="154" t="s">
        <v>6148</v>
      </c>
      <c r="E2294" s="153" t="s">
        <v>265</v>
      </c>
      <c r="F2294" s="160">
        <v>138</v>
      </c>
      <c r="G2294" s="156" t="str">
        <f t="shared" si="84"/>
        <v>K</v>
      </c>
      <c r="H2294" s="160">
        <v>580</v>
      </c>
      <c r="I2294" s="153">
        <v>134</v>
      </c>
      <c r="J2294" s="153">
        <v>9</v>
      </c>
      <c r="K2294" s="153">
        <v>2</v>
      </c>
      <c r="L2294" s="153" t="s">
        <v>274</v>
      </c>
      <c r="M2294" s="153" t="str">
        <f t="shared" si="78"/>
        <v>X</v>
      </c>
      <c r="N2294" s="153" t="s">
        <v>6203</v>
      </c>
      <c r="O2294" s="153" t="s">
        <v>1459</v>
      </c>
      <c r="P2294" s="153" t="s">
        <v>1663</v>
      </c>
      <c r="Q2294" s="153"/>
      <c r="R2294" s="51"/>
      <c r="S2294" s="51"/>
      <c r="T2294" s="51"/>
    </row>
    <row r="2295" spans="1:20" ht="47.25">
      <c r="A2295" s="63"/>
      <c r="B2295" s="72"/>
      <c r="C2295" s="61" t="s">
        <v>6174</v>
      </c>
      <c r="D2295" s="72" t="s">
        <v>6204</v>
      </c>
      <c r="E2295" s="63" t="s">
        <v>300</v>
      </c>
      <c r="F2295" s="73">
        <v>99</v>
      </c>
      <c r="G2295" s="64" t="str">
        <f t="shared" si="84"/>
        <v>K</v>
      </c>
      <c r="H2295" s="73">
        <v>441</v>
      </c>
      <c r="I2295" s="63">
        <v>90</v>
      </c>
      <c r="J2295" s="63">
        <v>5</v>
      </c>
      <c r="K2295" s="63">
        <v>5</v>
      </c>
      <c r="L2295" s="63" t="s">
        <v>274</v>
      </c>
      <c r="M2295" s="63" t="str">
        <f t="shared" si="78"/>
        <v>X</v>
      </c>
      <c r="N2295" s="63" t="s">
        <v>6205</v>
      </c>
      <c r="O2295" s="63" t="s">
        <v>1547</v>
      </c>
      <c r="P2295" s="63">
        <v>0</v>
      </c>
      <c r="Q2295" s="63"/>
      <c r="R2295" s="51"/>
      <c r="S2295" s="51"/>
      <c r="T2295" s="51"/>
    </row>
    <row r="2296" spans="1:20" ht="78.75">
      <c r="A2296" s="153"/>
      <c r="B2296" s="154"/>
      <c r="C2296" s="155" t="s">
        <v>6174</v>
      </c>
      <c r="D2296" s="154" t="s">
        <v>6206</v>
      </c>
      <c r="E2296" s="153" t="s">
        <v>265</v>
      </c>
      <c r="F2296" s="160">
        <v>108</v>
      </c>
      <c r="G2296" s="156" t="str">
        <f t="shared" si="84"/>
        <v>K</v>
      </c>
      <c r="H2296" s="160">
        <v>413</v>
      </c>
      <c r="I2296" s="153">
        <v>107</v>
      </c>
      <c r="J2296" s="153">
        <v>9</v>
      </c>
      <c r="K2296" s="153">
        <v>10</v>
      </c>
      <c r="L2296" s="153" t="s">
        <v>301</v>
      </c>
      <c r="M2296" s="153" t="str">
        <f t="shared" si="78"/>
        <v>X</v>
      </c>
      <c r="N2296" s="153" t="s">
        <v>6207</v>
      </c>
      <c r="O2296" s="153" t="s">
        <v>1571</v>
      </c>
      <c r="P2296" s="153" t="s">
        <v>1663</v>
      </c>
      <c r="Q2296" s="153"/>
      <c r="R2296" s="51"/>
      <c r="S2296" s="51"/>
      <c r="T2296" s="51"/>
    </row>
    <row r="2297" spans="1:20" ht="63">
      <c r="A2297" s="59">
        <f t="shared" ref="A2297:A2306" si="88">IF(LEN(B2297)=0,"",SUBTOTAL(3,$B$3:B2297))</f>
        <v>76</v>
      </c>
      <c r="B2297" s="60" t="s">
        <v>6208</v>
      </c>
      <c r="C2297" s="61" t="s">
        <v>6208</v>
      </c>
      <c r="D2297" s="72" t="s">
        <v>6209</v>
      </c>
      <c r="E2297" s="63" t="s">
        <v>300</v>
      </c>
      <c r="F2297" s="73">
        <v>96</v>
      </c>
      <c r="G2297" s="64" t="str">
        <f t="shared" si="84"/>
        <v>K</v>
      </c>
      <c r="H2297" s="73">
        <v>408</v>
      </c>
      <c r="I2297" s="63">
        <v>95</v>
      </c>
      <c r="J2297" s="63">
        <v>8</v>
      </c>
      <c r="K2297" s="63">
        <v>6</v>
      </c>
      <c r="L2297" s="63" t="s">
        <v>301</v>
      </c>
      <c r="M2297" s="63" t="str">
        <f t="shared" si="78"/>
        <v>X</v>
      </c>
      <c r="N2297" s="63" t="s">
        <v>6210</v>
      </c>
      <c r="O2297" s="63" t="s">
        <v>1142</v>
      </c>
      <c r="P2297" s="63">
        <v>0</v>
      </c>
      <c r="Q2297" s="63"/>
      <c r="R2297" s="51"/>
      <c r="S2297" s="51"/>
      <c r="T2297" s="51"/>
    </row>
    <row r="2298" spans="1:20" ht="63">
      <c r="A2298" s="153" t="str">
        <f t="shared" si="88"/>
        <v/>
      </c>
      <c r="B2298" s="154"/>
      <c r="C2298" s="155" t="s">
        <v>6208</v>
      </c>
      <c r="D2298" s="154" t="s">
        <v>6211</v>
      </c>
      <c r="E2298" s="153" t="s">
        <v>300</v>
      </c>
      <c r="F2298" s="160">
        <v>86</v>
      </c>
      <c r="G2298" s="156" t="str">
        <f t="shared" si="84"/>
        <v>K</v>
      </c>
      <c r="H2298" s="160">
        <v>350</v>
      </c>
      <c r="I2298" s="153">
        <v>81</v>
      </c>
      <c r="J2298" s="153">
        <v>8</v>
      </c>
      <c r="K2298" s="153">
        <v>6</v>
      </c>
      <c r="L2298" s="153" t="s">
        <v>301</v>
      </c>
      <c r="M2298" s="153" t="str">
        <f t="shared" ref="M2298:M2353" si="89">LEFT(L2298,1)</f>
        <v>X</v>
      </c>
      <c r="N2298" s="153" t="s">
        <v>6212</v>
      </c>
      <c r="O2298" s="153" t="s">
        <v>2640</v>
      </c>
      <c r="P2298" s="153">
        <v>0</v>
      </c>
      <c r="Q2298" s="153"/>
      <c r="R2298" s="51"/>
      <c r="S2298" s="51"/>
      <c r="T2298" s="51"/>
    </row>
    <row r="2299" spans="1:20" ht="78.75">
      <c r="A2299" s="63" t="str">
        <f t="shared" si="88"/>
        <v/>
      </c>
      <c r="B2299" s="72"/>
      <c r="C2299" s="61" t="s">
        <v>6208</v>
      </c>
      <c r="D2299" s="72" t="s">
        <v>6213</v>
      </c>
      <c r="E2299" s="63" t="s">
        <v>300</v>
      </c>
      <c r="F2299" s="73">
        <v>69</v>
      </c>
      <c r="G2299" s="64" t="str">
        <f t="shared" si="84"/>
        <v>K</v>
      </c>
      <c r="H2299" s="73">
        <v>296</v>
      </c>
      <c r="I2299" s="63">
        <v>68</v>
      </c>
      <c r="J2299" s="63">
        <v>3</v>
      </c>
      <c r="K2299" s="63">
        <v>0</v>
      </c>
      <c r="L2299" s="63" t="s">
        <v>311</v>
      </c>
      <c r="M2299" s="63" t="str">
        <f t="shared" si="89"/>
        <v>X</v>
      </c>
      <c r="N2299" s="63" t="s">
        <v>6214</v>
      </c>
      <c r="O2299" s="63" t="s">
        <v>716</v>
      </c>
      <c r="P2299" s="63">
        <v>0</v>
      </c>
      <c r="Q2299" s="63"/>
      <c r="R2299" s="51"/>
      <c r="S2299" s="51"/>
      <c r="T2299" s="51"/>
    </row>
    <row r="2300" spans="1:20" ht="78.75">
      <c r="A2300" s="153" t="str">
        <f t="shared" si="88"/>
        <v/>
      </c>
      <c r="B2300" s="154"/>
      <c r="C2300" s="155" t="s">
        <v>6208</v>
      </c>
      <c r="D2300" s="154" t="s">
        <v>6215</v>
      </c>
      <c r="E2300" s="252" t="s">
        <v>265</v>
      </c>
      <c r="F2300" s="160">
        <v>109</v>
      </c>
      <c r="G2300" s="156" t="str">
        <f t="shared" si="84"/>
        <v>K</v>
      </c>
      <c r="H2300" s="160">
        <v>455</v>
      </c>
      <c r="I2300" s="153">
        <v>106</v>
      </c>
      <c r="J2300" s="153">
        <v>3</v>
      </c>
      <c r="K2300" s="153">
        <v>8</v>
      </c>
      <c r="L2300" s="153" t="s">
        <v>301</v>
      </c>
      <c r="M2300" s="153" t="str">
        <f t="shared" si="89"/>
        <v>X</v>
      </c>
      <c r="N2300" s="153" t="s">
        <v>6216</v>
      </c>
      <c r="O2300" s="153" t="s">
        <v>2667</v>
      </c>
      <c r="P2300" s="153">
        <v>0</v>
      </c>
      <c r="Q2300" s="153"/>
      <c r="R2300" s="51"/>
      <c r="S2300" s="51"/>
      <c r="T2300" s="51"/>
    </row>
    <row r="2301" spans="1:20" ht="94.5">
      <c r="A2301" s="63" t="str">
        <f t="shared" si="88"/>
        <v/>
      </c>
      <c r="B2301" s="72"/>
      <c r="C2301" s="61" t="s">
        <v>6208</v>
      </c>
      <c r="D2301" s="72" t="s">
        <v>6217</v>
      </c>
      <c r="E2301" s="253" t="s">
        <v>265</v>
      </c>
      <c r="F2301" s="73">
        <v>110</v>
      </c>
      <c r="G2301" s="64" t="str">
        <f t="shared" si="84"/>
        <v>K</v>
      </c>
      <c r="H2301" s="73">
        <v>437</v>
      </c>
      <c r="I2301" s="63">
        <v>105</v>
      </c>
      <c r="J2301" s="63">
        <v>4</v>
      </c>
      <c r="K2301" s="63">
        <v>4</v>
      </c>
      <c r="L2301" s="63" t="s">
        <v>301</v>
      </c>
      <c r="M2301" s="63" t="str">
        <f t="shared" si="89"/>
        <v>X</v>
      </c>
      <c r="N2301" s="63" t="s">
        <v>6218</v>
      </c>
      <c r="O2301" s="63" t="s">
        <v>1369</v>
      </c>
      <c r="P2301" s="63">
        <v>0</v>
      </c>
      <c r="Q2301" s="63"/>
      <c r="R2301" s="51"/>
      <c r="S2301" s="51"/>
      <c r="T2301" s="51"/>
    </row>
    <row r="2302" spans="1:20" ht="110.25">
      <c r="A2302" s="153" t="str">
        <f t="shared" si="88"/>
        <v/>
      </c>
      <c r="B2302" s="154"/>
      <c r="C2302" s="155" t="s">
        <v>6208</v>
      </c>
      <c r="D2302" s="154" t="s">
        <v>3925</v>
      </c>
      <c r="E2302" s="153" t="s">
        <v>300</v>
      </c>
      <c r="F2302" s="160">
        <v>81</v>
      </c>
      <c r="G2302" s="156" t="str">
        <f t="shared" si="84"/>
        <v>K</v>
      </c>
      <c r="H2302" s="160">
        <v>375</v>
      </c>
      <c r="I2302" s="153">
        <v>85</v>
      </c>
      <c r="J2302" s="153">
        <v>4</v>
      </c>
      <c r="K2302" s="153">
        <v>7</v>
      </c>
      <c r="L2302" s="153" t="s">
        <v>301</v>
      </c>
      <c r="M2302" s="153" t="str">
        <f t="shared" si="89"/>
        <v>X</v>
      </c>
      <c r="N2302" s="153" t="s">
        <v>6219</v>
      </c>
      <c r="O2302" s="153" t="s">
        <v>968</v>
      </c>
      <c r="P2302" s="153">
        <v>0</v>
      </c>
      <c r="Q2302" s="153"/>
      <c r="R2302" s="51"/>
      <c r="S2302" s="51"/>
      <c r="T2302" s="51"/>
    </row>
    <row r="2303" spans="1:20" ht="47.25">
      <c r="A2303" s="63" t="str">
        <f t="shared" si="88"/>
        <v/>
      </c>
      <c r="B2303" s="72"/>
      <c r="C2303" s="61" t="s">
        <v>6208</v>
      </c>
      <c r="D2303" s="72" t="s">
        <v>6220</v>
      </c>
      <c r="E2303" s="63" t="s">
        <v>300</v>
      </c>
      <c r="F2303" s="73">
        <v>52</v>
      </c>
      <c r="G2303" s="64" t="str">
        <f t="shared" si="84"/>
        <v>K</v>
      </c>
      <c r="H2303" s="73">
        <v>161</v>
      </c>
      <c r="I2303" s="63">
        <v>49</v>
      </c>
      <c r="J2303" s="63">
        <v>3</v>
      </c>
      <c r="K2303" s="63">
        <v>2</v>
      </c>
      <c r="L2303" s="63" t="s">
        <v>301</v>
      </c>
      <c r="M2303" s="63" t="str">
        <f t="shared" si="89"/>
        <v>X</v>
      </c>
      <c r="N2303" s="63" t="s">
        <v>6221</v>
      </c>
      <c r="O2303" s="63" t="s">
        <v>3117</v>
      </c>
      <c r="P2303" s="63">
        <v>0</v>
      </c>
      <c r="Q2303" s="63"/>
      <c r="R2303" s="51"/>
      <c r="S2303" s="51"/>
      <c r="T2303" s="51"/>
    </row>
    <row r="2304" spans="1:20" ht="94.5">
      <c r="A2304" s="153" t="str">
        <f t="shared" si="88"/>
        <v/>
      </c>
      <c r="B2304" s="154"/>
      <c r="C2304" s="155" t="s">
        <v>6208</v>
      </c>
      <c r="D2304" s="154" t="s">
        <v>6222</v>
      </c>
      <c r="E2304" s="153" t="s">
        <v>300</v>
      </c>
      <c r="F2304" s="160">
        <v>89</v>
      </c>
      <c r="G2304" s="156" t="str">
        <f t="shared" si="84"/>
        <v>K</v>
      </c>
      <c r="H2304" s="160">
        <v>342</v>
      </c>
      <c r="I2304" s="153">
        <v>71</v>
      </c>
      <c r="J2304" s="153">
        <v>2</v>
      </c>
      <c r="K2304" s="153">
        <v>9</v>
      </c>
      <c r="L2304" s="153" t="s">
        <v>301</v>
      </c>
      <c r="M2304" s="153" t="str">
        <f t="shared" si="89"/>
        <v>X</v>
      </c>
      <c r="N2304" s="153" t="s">
        <v>6223</v>
      </c>
      <c r="O2304" s="153" t="s">
        <v>968</v>
      </c>
      <c r="P2304" s="153">
        <v>0</v>
      </c>
      <c r="Q2304" s="153"/>
      <c r="R2304" s="51"/>
      <c r="S2304" s="51"/>
      <c r="T2304" s="51"/>
    </row>
    <row r="2305" spans="1:20" ht="78.75">
      <c r="A2305" s="63" t="str">
        <f t="shared" si="88"/>
        <v/>
      </c>
      <c r="B2305" s="72"/>
      <c r="C2305" s="61" t="s">
        <v>6208</v>
      </c>
      <c r="D2305" s="72" t="s">
        <v>6224</v>
      </c>
      <c r="E2305" s="63" t="s">
        <v>300</v>
      </c>
      <c r="F2305" s="73">
        <v>89</v>
      </c>
      <c r="G2305" s="64" t="str">
        <f t="shared" si="84"/>
        <v>K</v>
      </c>
      <c r="H2305" s="73">
        <v>356</v>
      </c>
      <c r="I2305" s="63">
        <v>84</v>
      </c>
      <c r="J2305" s="63">
        <v>1</v>
      </c>
      <c r="K2305" s="63">
        <v>7</v>
      </c>
      <c r="L2305" s="63" t="s">
        <v>301</v>
      </c>
      <c r="M2305" s="63" t="str">
        <f t="shared" si="89"/>
        <v>X</v>
      </c>
      <c r="N2305" s="63" t="s">
        <v>6225</v>
      </c>
      <c r="O2305" s="63" t="s">
        <v>2647</v>
      </c>
      <c r="P2305" s="63">
        <v>0</v>
      </c>
      <c r="Q2305" s="63"/>
      <c r="R2305" s="51"/>
      <c r="S2305" s="51"/>
      <c r="T2305" s="51"/>
    </row>
    <row r="2306" spans="1:20" ht="31.5">
      <c r="A2306" s="153" t="str">
        <f t="shared" si="88"/>
        <v/>
      </c>
      <c r="B2306" s="154"/>
      <c r="C2306" s="155" t="s">
        <v>6208</v>
      </c>
      <c r="D2306" s="154" t="s">
        <v>6226</v>
      </c>
      <c r="E2306" s="153" t="s">
        <v>300</v>
      </c>
      <c r="F2306" s="160">
        <v>49</v>
      </c>
      <c r="G2306" s="156" t="str">
        <f t="shared" si="84"/>
        <v>K</v>
      </c>
      <c r="H2306" s="160">
        <v>221</v>
      </c>
      <c r="I2306" s="153">
        <v>50</v>
      </c>
      <c r="J2306" s="153">
        <v>7</v>
      </c>
      <c r="K2306" s="153">
        <v>14</v>
      </c>
      <c r="L2306" s="153" t="s">
        <v>301</v>
      </c>
      <c r="M2306" s="153" t="str">
        <f t="shared" si="89"/>
        <v>X</v>
      </c>
      <c r="N2306" s="153" t="s">
        <v>6227</v>
      </c>
      <c r="O2306" s="153" t="s">
        <v>2647</v>
      </c>
      <c r="P2306" s="153">
        <v>0</v>
      </c>
      <c r="Q2306" s="153"/>
      <c r="R2306" s="51"/>
      <c r="S2306" s="51"/>
      <c r="T2306" s="51"/>
    </row>
    <row r="2307" spans="1:20" ht="78.75">
      <c r="A2307" s="63"/>
      <c r="B2307" s="72"/>
      <c r="C2307" s="61" t="s">
        <v>6208</v>
      </c>
      <c r="D2307" s="72" t="s">
        <v>6228</v>
      </c>
      <c r="E2307" s="63" t="s">
        <v>300</v>
      </c>
      <c r="F2307" s="73">
        <v>69</v>
      </c>
      <c r="G2307" s="64" t="str">
        <f t="shared" si="84"/>
        <v>K</v>
      </c>
      <c r="H2307" s="73">
        <v>275</v>
      </c>
      <c r="I2307" s="63">
        <v>64</v>
      </c>
      <c r="J2307" s="63">
        <v>8</v>
      </c>
      <c r="K2307" s="63">
        <v>8</v>
      </c>
      <c r="L2307" s="63" t="s">
        <v>301</v>
      </c>
      <c r="M2307" s="63" t="str">
        <f t="shared" si="89"/>
        <v>X</v>
      </c>
      <c r="N2307" s="63" t="s">
        <v>6229</v>
      </c>
      <c r="O2307" s="63" t="s">
        <v>2647</v>
      </c>
      <c r="P2307" s="63" t="s">
        <v>1663</v>
      </c>
      <c r="Q2307" s="63"/>
      <c r="R2307" s="51"/>
      <c r="S2307" s="51"/>
      <c r="T2307" s="51"/>
    </row>
    <row r="2308" spans="1:20" ht="110.25">
      <c r="A2308" s="153"/>
      <c r="B2308" s="154"/>
      <c r="C2308" s="155" t="s">
        <v>6208</v>
      </c>
      <c r="D2308" s="154" t="s">
        <v>6230</v>
      </c>
      <c r="E2308" s="153" t="s">
        <v>300</v>
      </c>
      <c r="F2308" s="160">
        <v>93</v>
      </c>
      <c r="G2308" s="156" t="str">
        <f t="shared" si="84"/>
        <v>K</v>
      </c>
      <c r="H2308" s="160">
        <v>319</v>
      </c>
      <c r="I2308" s="153">
        <v>50</v>
      </c>
      <c r="J2308" s="153">
        <v>5</v>
      </c>
      <c r="K2308" s="153">
        <v>3</v>
      </c>
      <c r="L2308" s="153" t="s">
        <v>301</v>
      </c>
      <c r="M2308" s="153" t="str">
        <f t="shared" si="89"/>
        <v>X</v>
      </c>
      <c r="N2308" s="153" t="s">
        <v>6231</v>
      </c>
      <c r="O2308" s="153" t="s">
        <v>2667</v>
      </c>
      <c r="P2308" s="153">
        <v>0</v>
      </c>
      <c r="Q2308" s="153"/>
      <c r="R2308" s="51"/>
      <c r="S2308" s="51"/>
      <c r="T2308" s="51"/>
    </row>
    <row r="2309" spans="1:20" ht="78.75">
      <c r="A2309" s="63"/>
      <c r="B2309" s="72"/>
      <c r="C2309" s="61" t="s">
        <v>6208</v>
      </c>
      <c r="D2309" s="72" t="s">
        <v>6232</v>
      </c>
      <c r="E2309" s="63" t="s">
        <v>270</v>
      </c>
      <c r="F2309" s="73">
        <v>171</v>
      </c>
      <c r="G2309" s="64" t="str">
        <f t="shared" si="84"/>
        <v>Đ</v>
      </c>
      <c r="H2309" s="73">
        <v>591</v>
      </c>
      <c r="I2309" s="63">
        <v>67</v>
      </c>
      <c r="J2309" s="63">
        <v>15</v>
      </c>
      <c r="K2309" s="63">
        <v>6</v>
      </c>
      <c r="L2309" s="63" t="s">
        <v>301</v>
      </c>
      <c r="M2309" s="63" t="str">
        <f t="shared" si="89"/>
        <v>X</v>
      </c>
      <c r="N2309" s="63" t="s">
        <v>6233</v>
      </c>
      <c r="O2309" s="63" t="s">
        <v>2647</v>
      </c>
      <c r="P2309" s="63">
        <v>0</v>
      </c>
      <c r="Q2309" s="63"/>
      <c r="R2309" s="51"/>
      <c r="S2309" s="51"/>
      <c r="T2309" s="51"/>
    </row>
    <row r="2310" spans="1:20" ht="78.75">
      <c r="A2310" s="153"/>
      <c r="B2310" s="154"/>
      <c r="C2310" s="155" t="s">
        <v>6208</v>
      </c>
      <c r="D2310" s="154" t="s">
        <v>6234</v>
      </c>
      <c r="E2310" s="153" t="s">
        <v>300</v>
      </c>
      <c r="F2310" s="160">
        <v>33</v>
      </c>
      <c r="G2310" s="156" t="str">
        <f t="shared" si="84"/>
        <v>K</v>
      </c>
      <c r="H2310" s="160">
        <v>132</v>
      </c>
      <c r="I2310" s="153">
        <v>32</v>
      </c>
      <c r="J2310" s="153">
        <v>2</v>
      </c>
      <c r="K2310" s="153">
        <v>5</v>
      </c>
      <c r="L2310" s="153" t="s">
        <v>301</v>
      </c>
      <c r="M2310" s="153" t="str">
        <f t="shared" si="89"/>
        <v>X</v>
      </c>
      <c r="N2310" s="153" t="s">
        <v>6235</v>
      </c>
      <c r="O2310" s="153" t="s">
        <v>1571</v>
      </c>
      <c r="P2310" s="153" t="s">
        <v>1663</v>
      </c>
      <c r="Q2310" s="153"/>
      <c r="R2310" s="51"/>
      <c r="S2310" s="51"/>
      <c r="T2310" s="51"/>
    </row>
    <row r="2311" spans="1:20" ht="78.75">
      <c r="A2311" s="63"/>
      <c r="B2311" s="72"/>
      <c r="C2311" s="61" t="s">
        <v>6208</v>
      </c>
      <c r="D2311" s="72" t="s">
        <v>6236</v>
      </c>
      <c r="E2311" s="63" t="s">
        <v>300</v>
      </c>
      <c r="F2311" s="73">
        <v>42</v>
      </c>
      <c r="G2311" s="64" t="str">
        <f t="shared" si="84"/>
        <v>K</v>
      </c>
      <c r="H2311" s="73">
        <v>195</v>
      </c>
      <c r="I2311" s="63">
        <v>42</v>
      </c>
      <c r="J2311" s="63">
        <v>7</v>
      </c>
      <c r="K2311" s="63">
        <v>5</v>
      </c>
      <c r="L2311" s="63" t="s">
        <v>301</v>
      </c>
      <c r="M2311" s="63" t="str">
        <f t="shared" si="89"/>
        <v>X</v>
      </c>
      <c r="N2311" s="63" t="s">
        <v>6237</v>
      </c>
      <c r="O2311" s="63" t="s">
        <v>1571</v>
      </c>
      <c r="P2311" s="63" t="s">
        <v>1663</v>
      </c>
      <c r="Q2311" s="63"/>
      <c r="R2311" s="51"/>
      <c r="S2311" s="51"/>
      <c r="T2311" s="51"/>
    </row>
    <row r="2312" spans="1:20" ht="63">
      <c r="A2312" s="153"/>
      <c r="B2312" s="154"/>
      <c r="C2312" s="155" t="s">
        <v>6208</v>
      </c>
      <c r="D2312" s="154" t="s">
        <v>4804</v>
      </c>
      <c r="E2312" s="153" t="s">
        <v>300</v>
      </c>
      <c r="F2312" s="160">
        <v>44</v>
      </c>
      <c r="G2312" s="156" t="str">
        <f t="shared" si="84"/>
        <v>K</v>
      </c>
      <c r="H2312" s="160">
        <v>175</v>
      </c>
      <c r="I2312" s="153">
        <v>33</v>
      </c>
      <c r="J2312" s="153">
        <v>7</v>
      </c>
      <c r="K2312" s="153">
        <v>0</v>
      </c>
      <c r="L2312" s="153" t="s">
        <v>301</v>
      </c>
      <c r="M2312" s="153" t="str">
        <f t="shared" si="89"/>
        <v>X</v>
      </c>
      <c r="N2312" s="153" t="s">
        <v>6238</v>
      </c>
      <c r="O2312" s="153" t="s">
        <v>2603</v>
      </c>
      <c r="P2312" s="153" t="s">
        <v>1663</v>
      </c>
      <c r="Q2312" s="153"/>
      <c r="R2312" s="51"/>
      <c r="S2312" s="51"/>
      <c r="T2312" s="51"/>
    </row>
    <row r="2313" spans="1:20" ht="78.75">
      <c r="A2313" s="63"/>
      <c r="B2313" s="72"/>
      <c r="C2313" s="61" t="s">
        <v>6208</v>
      </c>
      <c r="D2313" s="72" t="s">
        <v>6239</v>
      </c>
      <c r="E2313" s="63" t="s">
        <v>300</v>
      </c>
      <c r="F2313" s="73">
        <v>27</v>
      </c>
      <c r="G2313" s="64" t="str">
        <f t="shared" si="84"/>
        <v>K</v>
      </c>
      <c r="H2313" s="73">
        <v>114</v>
      </c>
      <c r="I2313" s="63">
        <v>14</v>
      </c>
      <c r="J2313" s="63">
        <v>1</v>
      </c>
      <c r="K2313" s="63">
        <v>0</v>
      </c>
      <c r="L2313" s="63" t="s">
        <v>311</v>
      </c>
      <c r="M2313" s="63" t="str">
        <f t="shared" si="89"/>
        <v>X</v>
      </c>
      <c r="N2313" s="63" t="s">
        <v>6240</v>
      </c>
      <c r="O2313" s="63" t="s">
        <v>1571</v>
      </c>
      <c r="P2313" s="63">
        <v>0</v>
      </c>
      <c r="Q2313" s="63"/>
      <c r="R2313" s="51"/>
      <c r="S2313" s="51"/>
      <c r="T2313" s="51"/>
    </row>
    <row r="2314" spans="1:20" ht="78.75">
      <c r="A2314" s="162">
        <f>IF(LEN(B2314)=0,"",SUBTOTAL(3,$B$3:B2314))</f>
        <v>77</v>
      </c>
      <c r="B2314" s="163" t="s">
        <v>6241</v>
      </c>
      <c r="C2314" s="155" t="s">
        <v>6241</v>
      </c>
      <c r="D2314" s="154" t="s">
        <v>6242</v>
      </c>
      <c r="E2314" s="153" t="s">
        <v>265</v>
      </c>
      <c r="F2314" s="160">
        <v>77</v>
      </c>
      <c r="G2314" s="156" t="str">
        <f t="shared" si="84"/>
        <v>K</v>
      </c>
      <c r="H2314" s="160">
        <v>351</v>
      </c>
      <c r="I2314" s="153">
        <v>69</v>
      </c>
      <c r="J2314" s="153">
        <v>0</v>
      </c>
      <c r="K2314" s="153">
        <v>0</v>
      </c>
      <c r="L2314" s="153" t="s">
        <v>318</v>
      </c>
      <c r="M2314" s="153" t="str">
        <f t="shared" si="89"/>
        <v>X</v>
      </c>
      <c r="N2314" s="153" t="s">
        <v>6243</v>
      </c>
      <c r="O2314" s="153" t="s">
        <v>268</v>
      </c>
      <c r="P2314" s="153">
        <v>0</v>
      </c>
      <c r="Q2314" s="153"/>
      <c r="R2314" s="51"/>
      <c r="S2314" s="51"/>
      <c r="T2314" s="51"/>
    </row>
    <row r="2315" spans="1:20" ht="63">
      <c r="A2315" s="63"/>
      <c r="B2315" s="72"/>
      <c r="C2315" s="61" t="s">
        <v>6241</v>
      </c>
      <c r="D2315" s="72" t="s">
        <v>6244</v>
      </c>
      <c r="E2315" s="63" t="s">
        <v>265</v>
      </c>
      <c r="F2315" s="73">
        <v>102</v>
      </c>
      <c r="G2315" s="64" t="str">
        <f t="shared" si="84"/>
        <v>K</v>
      </c>
      <c r="H2315" s="73">
        <v>428</v>
      </c>
      <c r="I2315" s="63">
        <v>48</v>
      </c>
      <c r="J2315" s="63">
        <v>2</v>
      </c>
      <c r="K2315" s="63">
        <v>2</v>
      </c>
      <c r="L2315" s="63" t="s">
        <v>318</v>
      </c>
      <c r="M2315" s="63" t="str">
        <f t="shared" si="89"/>
        <v>X</v>
      </c>
      <c r="N2315" s="63" t="s">
        <v>6245</v>
      </c>
      <c r="O2315" s="63" t="s">
        <v>410</v>
      </c>
      <c r="P2315" s="63">
        <v>0</v>
      </c>
      <c r="Q2315" s="63"/>
      <c r="R2315" s="51"/>
      <c r="S2315" s="51"/>
      <c r="T2315" s="51"/>
    </row>
    <row r="2316" spans="1:20" ht="63">
      <c r="A2316" s="153"/>
      <c r="B2316" s="154"/>
      <c r="C2316" s="155" t="s">
        <v>6241</v>
      </c>
      <c r="D2316" s="154" t="s">
        <v>4151</v>
      </c>
      <c r="E2316" s="153" t="s">
        <v>270</v>
      </c>
      <c r="F2316" s="160">
        <v>215</v>
      </c>
      <c r="G2316" s="156" t="str">
        <f t="shared" si="84"/>
        <v>Đ</v>
      </c>
      <c r="H2316" s="160">
        <v>881</v>
      </c>
      <c r="I2316" s="153">
        <v>62</v>
      </c>
      <c r="J2316" s="153">
        <v>1</v>
      </c>
      <c r="K2316" s="153">
        <v>2</v>
      </c>
      <c r="L2316" s="153" t="s">
        <v>543</v>
      </c>
      <c r="M2316" s="153" t="str">
        <f t="shared" si="89"/>
        <v>X</v>
      </c>
      <c r="N2316" s="153" t="s">
        <v>6246</v>
      </c>
      <c r="O2316" s="153" t="s">
        <v>410</v>
      </c>
      <c r="P2316" s="153">
        <v>0</v>
      </c>
      <c r="Q2316" s="153"/>
      <c r="R2316" s="51"/>
      <c r="S2316" s="51"/>
      <c r="T2316" s="51"/>
    </row>
    <row r="2317" spans="1:20" ht="63">
      <c r="A2317" s="63"/>
      <c r="B2317" s="72"/>
      <c r="C2317" s="61" t="s">
        <v>6241</v>
      </c>
      <c r="D2317" s="72" t="s">
        <v>6247</v>
      </c>
      <c r="E2317" s="63" t="s">
        <v>265</v>
      </c>
      <c r="F2317" s="73">
        <v>88</v>
      </c>
      <c r="G2317" s="64" t="str">
        <f t="shared" si="84"/>
        <v>K</v>
      </c>
      <c r="H2317" s="73">
        <v>421</v>
      </c>
      <c r="I2317" s="63">
        <v>49</v>
      </c>
      <c r="J2317" s="63">
        <v>0</v>
      </c>
      <c r="K2317" s="63">
        <v>1</v>
      </c>
      <c r="L2317" s="63" t="s">
        <v>301</v>
      </c>
      <c r="M2317" s="63" t="str">
        <f t="shared" si="89"/>
        <v>X</v>
      </c>
      <c r="N2317" s="63" t="s">
        <v>6248</v>
      </c>
      <c r="O2317" s="63" t="s">
        <v>309</v>
      </c>
      <c r="P2317" s="63">
        <v>0</v>
      </c>
      <c r="Q2317" s="63"/>
      <c r="R2317" s="51"/>
      <c r="S2317" s="51"/>
      <c r="T2317" s="51"/>
    </row>
    <row r="2318" spans="1:20" ht="63">
      <c r="A2318" s="153"/>
      <c r="B2318" s="154"/>
      <c r="C2318" s="155" t="s">
        <v>6241</v>
      </c>
      <c r="D2318" s="154" t="s">
        <v>6249</v>
      </c>
      <c r="E2318" s="153" t="s">
        <v>270</v>
      </c>
      <c r="F2318" s="160">
        <v>209</v>
      </c>
      <c r="G2318" s="156" t="str">
        <f t="shared" si="84"/>
        <v>Đ</v>
      </c>
      <c r="H2318" s="160">
        <v>859</v>
      </c>
      <c r="I2318" s="153">
        <v>67</v>
      </c>
      <c r="J2318" s="153">
        <v>0</v>
      </c>
      <c r="K2318" s="153">
        <v>5</v>
      </c>
      <c r="L2318" s="153" t="s">
        <v>765</v>
      </c>
      <c r="M2318" s="153" t="str">
        <f t="shared" si="89"/>
        <v>X</v>
      </c>
      <c r="N2318" s="153" t="s">
        <v>6250</v>
      </c>
      <c r="O2318" s="153" t="s">
        <v>309</v>
      </c>
      <c r="P2318" s="153">
        <v>0</v>
      </c>
      <c r="Q2318" s="153"/>
      <c r="R2318" s="51"/>
      <c r="S2318" s="51"/>
      <c r="T2318" s="51"/>
    </row>
    <row r="2319" spans="1:20" ht="63">
      <c r="A2319" s="63"/>
      <c r="B2319" s="72"/>
      <c r="C2319" s="61" t="s">
        <v>6241</v>
      </c>
      <c r="D2319" s="72" t="s">
        <v>6251</v>
      </c>
      <c r="E2319" s="63" t="s">
        <v>265</v>
      </c>
      <c r="F2319" s="73">
        <v>151</v>
      </c>
      <c r="G2319" s="64" t="str">
        <f t="shared" si="84"/>
        <v>Đ</v>
      </c>
      <c r="H2319" s="73">
        <v>671</v>
      </c>
      <c r="I2319" s="63">
        <v>50</v>
      </c>
      <c r="J2319" s="63">
        <v>2</v>
      </c>
      <c r="K2319" s="63">
        <v>3</v>
      </c>
      <c r="L2319" s="63" t="s">
        <v>274</v>
      </c>
      <c r="M2319" s="63" t="str">
        <f t="shared" si="89"/>
        <v>X</v>
      </c>
      <c r="N2319" s="63" t="s">
        <v>6252</v>
      </c>
      <c r="O2319" s="63" t="s">
        <v>410</v>
      </c>
      <c r="P2319" s="63">
        <v>0</v>
      </c>
      <c r="Q2319" s="63"/>
      <c r="R2319" s="51"/>
      <c r="S2319" s="51"/>
      <c r="T2319" s="51"/>
    </row>
    <row r="2320" spans="1:20" ht="63">
      <c r="A2320" s="153"/>
      <c r="B2320" s="154"/>
      <c r="C2320" s="155" t="s">
        <v>6241</v>
      </c>
      <c r="D2320" s="154" t="s">
        <v>4268</v>
      </c>
      <c r="E2320" s="153" t="s">
        <v>270</v>
      </c>
      <c r="F2320" s="160">
        <v>141</v>
      </c>
      <c r="G2320" s="156" t="str">
        <f t="shared" si="84"/>
        <v>K</v>
      </c>
      <c r="H2320" s="160">
        <v>585</v>
      </c>
      <c r="I2320" s="153">
        <v>77</v>
      </c>
      <c r="J2320" s="153">
        <v>2</v>
      </c>
      <c r="K2320" s="153">
        <v>2</v>
      </c>
      <c r="L2320" s="153" t="s">
        <v>765</v>
      </c>
      <c r="M2320" s="153" t="str">
        <f t="shared" si="89"/>
        <v>X</v>
      </c>
      <c r="N2320" s="153" t="s">
        <v>6253</v>
      </c>
      <c r="O2320" s="153" t="s">
        <v>268</v>
      </c>
      <c r="P2320" s="153">
        <v>0</v>
      </c>
      <c r="Q2320" s="153"/>
      <c r="R2320" s="51"/>
      <c r="S2320" s="51"/>
      <c r="T2320" s="51"/>
    </row>
    <row r="2321" spans="1:20" ht="63">
      <c r="A2321" s="63"/>
      <c r="B2321" s="72"/>
      <c r="C2321" s="61" t="s">
        <v>6241</v>
      </c>
      <c r="D2321" s="72" t="s">
        <v>4478</v>
      </c>
      <c r="E2321" s="63" t="s">
        <v>270</v>
      </c>
      <c r="F2321" s="73">
        <v>203</v>
      </c>
      <c r="G2321" s="64" t="str">
        <f t="shared" si="84"/>
        <v>Đ</v>
      </c>
      <c r="H2321" s="73">
        <v>904</v>
      </c>
      <c r="I2321" s="63">
        <v>194</v>
      </c>
      <c r="J2321" s="63">
        <v>4</v>
      </c>
      <c r="K2321" s="63">
        <v>3</v>
      </c>
      <c r="L2321" s="63" t="s">
        <v>274</v>
      </c>
      <c r="M2321" s="63" t="str">
        <f t="shared" si="89"/>
        <v>X</v>
      </c>
      <c r="N2321" s="63" t="s">
        <v>6254</v>
      </c>
      <c r="O2321" s="63" t="s">
        <v>442</v>
      </c>
      <c r="P2321" s="63">
        <v>0</v>
      </c>
      <c r="Q2321" s="63"/>
      <c r="R2321" s="51"/>
      <c r="S2321" s="51"/>
      <c r="T2321" s="51"/>
    </row>
    <row r="2322" spans="1:20" ht="63">
      <c r="A2322" s="153"/>
      <c r="B2322" s="154"/>
      <c r="C2322" s="155" t="s">
        <v>6241</v>
      </c>
      <c r="D2322" s="154" t="s">
        <v>6255</v>
      </c>
      <c r="E2322" s="153" t="s">
        <v>265</v>
      </c>
      <c r="F2322" s="160">
        <v>69</v>
      </c>
      <c r="G2322" s="156" t="str">
        <f t="shared" si="84"/>
        <v>K</v>
      </c>
      <c r="H2322" s="160">
        <v>273</v>
      </c>
      <c r="I2322" s="153">
        <v>69</v>
      </c>
      <c r="J2322" s="153">
        <v>0</v>
      </c>
      <c r="K2322" s="153">
        <v>0</v>
      </c>
      <c r="L2322" s="153" t="s">
        <v>274</v>
      </c>
      <c r="M2322" s="153" t="str">
        <f t="shared" si="89"/>
        <v>X</v>
      </c>
      <c r="N2322" s="153" t="s">
        <v>6256</v>
      </c>
      <c r="O2322" s="153" t="s">
        <v>353</v>
      </c>
      <c r="P2322" s="153">
        <v>0</v>
      </c>
      <c r="Q2322" s="153"/>
      <c r="R2322" s="51"/>
      <c r="S2322" s="51"/>
      <c r="T2322" s="51"/>
    </row>
    <row r="2323" spans="1:20" ht="63">
      <c r="A2323" s="63"/>
      <c r="B2323" s="72"/>
      <c r="C2323" s="61" t="s">
        <v>6241</v>
      </c>
      <c r="D2323" s="72" t="s">
        <v>6257</v>
      </c>
      <c r="E2323" s="63" t="s">
        <v>270</v>
      </c>
      <c r="F2323" s="73">
        <v>128</v>
      </c>
      <c r="G2323" s="64" t="str">
        <f t="shared" si="84"/>
        <v>K</v>
      </c>
      <c r="H2323" s="73">
        <v>550</v>
      </c>
      <c r="I2323" s="63">
        <v>125</v>
      </c>
      <c r="J2323" s="63">
        <v>1</v>
      </c>
      <c r="K2323" s="63">
        <v>5</v>
      </c>
      <c r="L2323" s="63" t="s">
        <v>274</v>
      </c>
      <c r="M2323" s="63" t="str">
        <f t="shared" si="89"/>
        <v>X</v>
      </c>
      <c r="N2323" s="63" t="s">
        <v>6258</v>
      </c>
      <c r="O2323" s="63" t="s">
        <v>410</v>
      </c>
      <c r="P2323" s="63">
        <v>0</v>
      </c>
      <c r="Q2323" s="63"/>
      <c r="R2323" s="51"/>
      <c r="S2323" s="51"/>
      <c r="T2323" s="51"/>
    </row>
    <row r="2324" spans="1:20" ht="63">
      <c r="A2324" s="153"/>
      <c r="B2324" s="154"/>
      <c r="C2324" s="155" t="s">
        <v>6241</v>
      </c>
      <c r="D2324" s="154" t="s">
        <v>6259</v>
      </c>
      <c r="E2324" s="153" t="s">
        <v>265</v>
      </c>
      <c r="F2324" s="160">
        <v>83</v>
      </c>
      <c r="G2324" s="156" t="str">
        <f t="shared" si="84"/>
        <v>K</v>
      </c>
      <c r="H2324" s="160">
        <v>324</v>
      </c>
      <c r="I2324" s="153">
        <v>82</v>
      </c>
      <c r="J2324" s="153">
        <v>0</v>
      </c>
      <c r="K2324" s="153">
        <v>4</v>
      </c>
      <c r="L2324" s="153" t="s">
        <v>301</v>
      </c>
      <c r="M2324" s="153" t="str">
        <f t="shared" si="89"/>
        <v>X</v>
      </c>
      <c r="N2324" s="153" t="s">
        <v>6260</v>
      </c>
      <c r="O2324" s="153" t="s">
        <v>305</v>
      </c>
      <c r="P2324" s="153">
        <v>0</v>
      </c>
      <c r="Q2324" s="153"/>
      <c r="R2324" s="51"/>
      <c r="S2324" s="51"/>
      <c r="T2324" s="51"/>
    </row>
    <row r="2325" spans="1:20" ht="63">
      <c r="A2325" s="63"/>
      <c r="B2325" s="72"/>
      <c r="C2325" s="61" t="s">
        <v>6241</v>
      </c>
      <c r="D2325" s="72" t="s">
        <v>6261</v>
      </c>
      <c r="E2325" s="63" t="s">
        <v>265</v>
      </c>
      <c r="F2325" s="73">
        <v>133</v>
      </c>
      <c r="G2325" s="64" t="str">
        <f t="shared" si="84"/>
        <v>K</v>
      </c>
      <c r="H2325" s="73">
        <v>513</v>
      </c>
      <c r="I2325" s="63">
        <v>123</v>
      </c>
      <c r="J2325" s="63">
        <v>6</v>
      </c>
      <c r="K2325" s="63">
        <v>2</v>
      </c>
      <c r="L2325" s="63" t="s">
        <v>274</v>
      </c>
      <c r="M2325" s="63" t="str">
        <f t="shared" si="89"/>
        <v>X</v>
      </c>
      <c r="N2325" s="63" t="s">
        <v>6262</v>
      </c>
      <c r="O2325" s="63" t="s">
        <v>410</v>
      </c>
      <c r="P2325" s="63">
        <v>0</v>
      </c>
      <c r="Q2325" s="63"/>
      <c r="R2325" s="51"/>
      <c r="S2325" s="51"/>
      <c r="T2325" s="51"/>
    </row>
    <row r="2326" spans="1:20" ht="63">
      <c r="A2326" s="153"/>
      <c r="B2326" s="154"/>
      <c r="C2326" s="155" t="s">
        <v>6241</v>
      </c>
      <c r="D2326" s="154" t="s">
        <v>4237</v>
      </c>
      <c r="E2326" s="153" t="s">
        <v>270</v>
      </c>
      <c r="F2326" s="160">
        <v>153</v>
      </c>
      <c r="G2326" s="156" t="str">
        <f t="shared" si="84"/>
        <v>Đ</v>
      </c>
      <c r="H2326" s="160">
        <v>665</v>
      </c>
      <c r="I2326" s="153">
        <v>150</v>
      </c>
      <c r="J2326" s="153">
        <v>8</v>
      </c>
      <c r="K2326" s="153">
        <v>2</v>
      </c>
      <c r="L2326" s="153" t="s">
        <v>767</v>
      </c>
      <c r="M2326" s="153" t="str">
        <f t="shared" si="89"/>
        <v>X</v>
      </c>
      <c r="N2326" s="153" t="s">
        <v>6263</v>
      </c>
      <c r="O2326" s="153" t="s">
        <v>305</v>
      </c>
      <c r="P2326" s="153">
        <v>0</v>
      </c>
      <c r="Q2326" s="153"/>
      <c r="R2326" s="51"/>
      <c r="S2326" s="51"/>
      <c r="T2326" s="51"/>
    </row>
    <row r="2327" spans="1:20" ht="63">
      <c r="A2327" s="63"/>
      <c r="B2327" s="72"/>
      <c r="C2327" s="61" t="s">
        <v>6241</v>
      </c>
      <c r="D2327" s="72" t="s">
        <v>6264</v>
      </c>
      <c r="E2327" s="63" t="s">
        <v>265</v>
      </c>
      <c r="F2327" s="73">
        <v>92</v>
      </c>
      <c r="G2327" s="64" t="str">
        <f t="shared" si="84"/>
        <v>K</v>
      </c>
      <c r="H2327" s="73">
        <v>412</v>
      </c>
      <c r="I2327" s="63">
        <v>90</v>
      </c>
      <c r="J2327" s="63">
        <v>1</v>
      </c>
      <c r="K2327" s="63">
        <v>2</v>
      </c>
      <c r="L2327" s="63" t="s">
        <v>765</v>
      </c>
      <c r="M2327" s="63" t="str">
        <f t="shared" si="89"/>
        <v>X</v>
      </c>
      <c r="N2327" s="63" t="s">
        <v>6265</v>
      </c>
      <c r="O2327" s="63" t="s">
        <v>410</v>
      </c>
      <c r="P2327" s="63">
        <v>0</v>
      </c>
      <c r="Q2327" s="63"/>
      <c r="R2327" s="51"/>
      <c r="S2327" s="51"/>
      <c r="T2327" s="51"/>
    </row>
    <row r="2328" spans="1:20" ht="63">
      <c r="A2328" s="153"/>
      <c r="B2328" s="154"/>
      <c r="C2328" s="155" t="s">
        <v>6241</v>
      </c>
      <c r="D2328" s="154" t="s">
        <v>6266</v>
      </c>
      <c r="E2328" s="153" t="s">
        <v>265</v>
      </c>
      <c r="F2328" s="160">
        <v>77</v>
      </c>
      <c r="G2328" s="156" t="str">
        <f t="shared" si="84"/>
        <v>K</v>
      </c>
      <c r="H2328" s="160">
        <v>326</v>
      </c>
      <c r="I2328" s="153">
        <v>72</v>
      </c>
      <c r="J2328" s="153">
        <v>0</v>
      </c>
      <c r="K2328" s="153">
        <v>4</v>
      </c>
      <c r="L2328" s="153" t="s">
        <v>6267</v>
      </c>
      <c r="M2328" s="153" t="str">
        <f t="shared" si="89"/>
        <v>S</v>
      </c>
      <c r="N2328" s="153" t="s">
        <v>6268</v>
      </c>
      <c r="O2328" s="153" t="s">
        <v>410</v>
      </c>
      <c r="P2328" s="153">
        <v>0</v>
      </c>
      <c r="Q2328" s="153" t="s">
        <v>6269</v>
      </c>
      <c r="R2328" s="51"/>
      <c r="S2328" s="51"/>
      <c r="T2328" s="51"/>
    </row>
    <row r="2329" spans="1:20" ht="63">
      <c r="A2329" s="63"/>
      <c r="B2329" s="72"/>
      <c r="C2329" s="61" t="s">
        <v>6241</v>
      </c>
      <c r="D2329" s="72" t="s">
        <v>6270</v>
      </c>
      <c r="E2329" s="63" t="s">
        <v>270</v>
      </c>
      <c r="F2329" s="73">
        <v>153</v>
      </c>
      <c r="G2329" s="64" t="str">
        <f t="shared" si="84"/>
        <v>Đ</v>
      </c>
      <c r="H2329" s="73">
        <v>635</v>
      </c>
      <c r="I2329" s="63">
        <v>138</v>
      </c>
      <c r="J2329" s="63">
        <v>3</v>
      </c>
      <c r="K2329" s="63">
        <v>6</v>
      </c>
      <c r="L2329" s="63" t="s">
        <v>274</v>
      </c>
      <c r="M2329" s="63" t="str">
        <f t="shared" si="89"/>
        <v>X</v>
      </c>
      <c r="N2329" s="63" t="s">
        <v>6271</v>
      </c>
      <c r="O2329" s="63" t="s">
        <v>3188</v>
      </c>
      <c r="P2329" s="63">
        <v>0</v>
      </c>
      <c r="Q2329" s="63"/>
      <c r="R2329" s="51"/>
      <c r="S2329" s="51"/>
      <c r="T2329" s="51"/>
    </row>
    <row r="2330" spans="1:20" ht="63">
      <c r="A2330" s="153"/>
      <c r="B2330" s="154"/>
      <c r="C2330" s="155" t="s">
        <v>6241</v>
      </c>
      <c r="D2330" s="154" t="s">
        <v>6272</v>
      </c>
      <c r="E2330" s="153" t="s">
        <v>270</v>
      </c>
      <c r="F2330" s="160">
        <v>151</v>
      </c>
      <c r="G2330" s="156" t="str">
        <f t="shared" si="84"/>
        <v>Đ</v>
      </c>
      <c r="H2330" s="160">
        <v>630</v>
      </c>
      <c r="I2330" s="153">
        <v>151</v>
      </c>
      <c r="J2330" s="153">
        <v>0</v>
      </c>
      <c r="K2330" s="153">
        <v>12</v>
      </c>
      <c r="L2330" s="153" t="s">
        <v>279</v>
      </c>
      <c r="M2330" s="153" t="str">
        <f t="shared" si="89"/>
        <v>X</v>
      </c>
      <c r="N2330" s="153" t="s">
        <v>6273</v>
      </c>
      <c r="O2330" s="153" t="s">
        <v>3214</v>
      </c>
      <c r="P2330" s="153">
        <v>0</v>
      </c>
      <c r="Q2330" s="153"/>
      <c r="R2330" s="51"/>
      <c r="S2330" s="51"/>
      <c r="T2330" s="51"/>
    </row>
    <row r="2331" spans="1:20" ht="63">
      <c r="A2331" s="63"/>
      <c r="B2331" s="72"/>
      <c r="C2331" s="61" t="s">
        <v>6241</v>
      </c>
      <c r="D2331" s="72" t="s">
        <v>6274</v>
      </c>
      <c r="E2331" s="63" t="s">
        <v>270</v>
      </c>
      <c r="F2331" s="73">
        <v>124</v>
      </c>
      <c r="G2331" s="64" t="str">
        <f t="shared" si="84"/>
        <v>K</v>
      </c>
      <c r="H2331" s="73">
        <v>499</v>
      </c>
      <c r="I2331" s="63">
        <v>105</v>
      </c>
      <c r="J2331" s="63">
        <v>0</v>
      </c>
      <c r="K2331" s="63">
        <v>0</v>
      </c>
      <c r="L2331" s="63" t="s">
        <v>274</v>
      </c>
      <c r="M2331" s="63" t="str">
        <f t="shared" si="89"/>
        <v>X</v>
      </c>
      <c r="N2331" s="63" t="s">
        <v>6275</v>
      </c>
      <c r="O2331" s="63" t="s">
        <v>3214</v>
      </c>
      <c r="P2331" s="63">
        <v>0</v>
      </c>
      <c r="Q2331" s="63"/>
      <c r="R2331" s="51"/>
      <c r="S2331" s="51"/>
      <c r="T2331" s="51"/>
    </row>
    <row r="2332" spans="1:20" ht="63">
      <c r="A2332" s="153"/>
      <c r="B2332" s="154"/>
      <c r="C2332" s="155" t="s">
        <v>6241</v>
      </c>
      <c r="D2332" s="154" t="s">
        <v>6276</v>
      </c>
      <c r="E2332" s="153" t="s">
        <v>270</v>
      </c>
      <c r="F2332" s="160">
        <v>157</v>
      </c>
      <c r="G2332" s="156" t="str">
        <f t="shared" si="84"/>
        <v>Đ</v>
      </c>
      <c r="H2332" s="160">
        <v>650</v>
      </c>
      <c r="I2332" s="153">
        <v>136</v>
      </c>
      <c r="J2332" s="153">
        <v>2</v>
      </c>
      <c r="K2332" s="153">
        <v>0</v>
      </c>
      <c r="L2332" s="153" t="s">
        <v>460</v>
      </c>
      <c r="M2332" s="153" t="str">
        <f t="shared" si="89"/>
        <v>X</v>
      </c>
      <c r="N2332" s="153" t="s">
        <v>6277</v>
      </c>
      <c r="O2332" s="153" t="s">
        <v>398</v>
      </c>
      <c r="P2332" s="153">
        <v>0</v>
      </c>
      <c r="Q2332" s="153"/>
      <c r="R2332" s="51"/>
      <c r="S2332" s="51"/>
      <c r="T2332" s="51"/>
    </row>
    <row r="2333" spans="1:20" ht="78.75">
      <c r="A2333" s="63"/>
      <c r="B2333" s="72"/>
      <c r="C2333" s="61" t="s">
        <v>6241</v>
      </c>
      <c r="D2333" s="72" t="s">
        <v>6278</v>
      </c>
      <c r="E2333" s="63" t="s">
        <v>265</v>
      </c>
      <c r="F2333" s="73">
        <v>104</v>
      </c>
      <c r="G2333" s="64" t="str">
        <f t="shared" si="84"/>
        <v>K</v>
      </c>
      <c r="H2333" s="73">
        <v>436</v>
      </c>
      <c r="I2333" s="63">
        <v>103</v>
      </c>
      <c r="J2333" s="63">
        <v>0</v>
      </c>
      <c r="K2333" s="63">
        <v>2</v>
      </c>
      <c r="L2333" s="63" t="s">
        <v>279</v>
      </c>
      <c r="M2333" s="63" t="str">
        <f t="shared" si="89"/>
        <v>X</v>
      </c>
      <c r="N2333" s="63" t="s">
        <v>6279</v>
      </c>
      <c r="O2333" s="63" t="s">
        <v>3214</v>
      </c>
      <c r="P2333" s="63">
        <v>0</v>
      </c>
      <c r="Q2333" s="63"/>
      <c r="R2333" s="51"/>
      <c r="S2333" s="51"/>
      <c r="T2333" s="51"/>
    </row>
    <row r="2334" spans="1:20" ht="63">
      <c r="A2334" s="153"/>
      <c r="B2334" s="154"/>
      <c r="C2334" s="155" t="s">
        <v>6241</v>
      </c>
      <c r="D2334" s="154" t="s">
        <v>6280</v>
      </c>
      <c r="E2334" s="153" t="s">
        <v>270</v>
      </c>
      <c r="F2334" s="160">
        <v>214</v>
      </c>
      <c r="G2334" s="156" t="str">
        <f t="shared" si="84"/>
        <v>Đ</v>
      </c>
      <c r="H2334" s="160">
        <v>852</v>
      </c>
      <c r="I2334" s="153">
        <v>203</v>
      </c>
      <c r="J2334" s="153">
        <v>6</v>
      </c>
      <c r="K2334" s="153">
        <v>22</v>
      </c>
      <c r="L2334" s="153" t="s">
        <v>279</v>
      </c>
      <c r="M2334" s="153" t="str">
        <f t="shared" si="89"/>
        <v>X</v>
      </c>
      <c r="N2334" s="153" t="s">
        <v>6281</v>
      </c>
      <c r="O2334" s="153" t="s">
        <v>3214</v>
      </c>
      <c r="P2334" s="153" t="s">
        <v>1663</v>
      </c>
      <c r="Q2334" s="153"/>
      <c r="R2334" s="51"/>
      <c r="S2334" s="51"/>
      <c r="T2334" s="51"/>
    </row>
    <row r="2335" spans="1:20" ht="63">
      <c r="A2335" s="63"/>
      <c r="B2335" s="72"/>
      <c r="C2335" s="61" t="s">
        <v>6241</v>
      </c>
      <c r="D2335" s="72" t="s">
        <v>6282</v>
      </c>
      <c r="E2335" s="63" t="s">
        <v>270</v>
      </c>
      <c r="F2335" s="73">
        <v>120</v>
      </c>
      <c r="G2335" s="64" t="str">
        <f t="shared" si="84"/>
        <v>K</v>
      </c>
      <c r="H2335" s="73">
        <v>452</v>
      </c>
      <c r="I2335" s="63">
        <v>26</v>
      </c>
      <c r="J2335" s="63">
        <v>1</v>
      </c>
      <c r="K2335" s="63">
        <v>0</v>
      </c>
      <c r="L2335" s="63" t="s">
        <v>766</v>
      </c>
      <c r="M2335" s="63" t="str">
        <f t="shared" si="89"/>
        <v>X</v>
      </c>
      <c r="N2335" s="63" t="s">
        <v>6283</v>
      </c>
      <c r="O2335" s="63" t="s">
        <v>332</v>
      </c>
      <c r="P2335" s="63">
        <v>0</v>
      </c>
      <c r="Q2335" s="63"/>
      <c r="R2335" s="51"/>
      <c r="S2335" s="51"/>
      <c r="T2335" s="51"/>
    </row>
    <row r="2336" spans="1:20" ht="94.5">
      <c r="A2336" s="153"/>
      <c r="B2336" s="154"/>
      <c r="C2336" s="155" t="s">
        <v>6241</v>
      </c>
      <c r="D2336" s="154" t="s">
        <v>5585</v>
      </c>
      <c r="E2336" s="153" t="s">
        <v>270</v>
      </c>
      <c r="F2336" s="160">
        <v>232</v>
      </c>
      <c r="G2336" s="156" t="str">
        <f t="shared" si="84"/>
        <v>Đ</v>
      </c>
      <c r="H2336" s="160">
        <v>986</v>
      </c>
      <c r="I2336" s="153">
        <v>215</v>
      </c>
      <c r="J2336" s="153">
        <v>10</v>
      </c>
      <c r="K2336" s="153">
        <v>1</v>
      </c>
      <c r="L2336" s="153" t="s">
        <v>460</v>
      </c>
      <c r="M2336" s="153" t="str">
        <f t="shared" si="89"/>
        <v>X</v>
      </c>
      <c r="N2336" s="153" t="s">
        <v>6284</v>
      </c>
      <c r="O2336" s="153" t="s">
        <v>398</v>
      </c>
      <c r="P2336" s="153">
        <v>0</v>
      </c>
      <c r="Q2336" s="153"/>
      <c r="R2336" s="51"/>
      <c r="S2336" s="51"/>
      <c r="T2336" s="51"/>
    </row>
    <row r="2337" spans="1:20" ht="63">
      <c r="A2337" s="63"/>
      <c r="B2337" s="72"/>
      <c r="C2337" s="61" t="s">
        <v>6241</v>
      </c>
      <c r="D2337" s="72" t="s">
        <v>6285</v>
      </c>
      <c r="E2337" s="63" t="s">
        <v>265</v>
      </c>
      <c r="F2337" s="73">
        <v>102</v>
      </c>
      <c r="G2337" s="64" t="str">
        <f t="shared" si="84"/>
        <v>K</v>
      </c>
      <c r="H2337" s="73">
        <v>446</v>
      </c>
      <c r="I2337" s="63">
        <v>102</v>
      </c>
      <c r="J2337" s="63">
        <v>1</v>
      </c>
      <c r="K2337" s="63">
        <v>3</v>
      </c>
      <c r="L2337" s="63" t="s">
        <v>543</v>
      </c>
      <c r="M2337" s="63" t="str">
        <f t="shared" si="89"/>
        <v>X</v>
      </c>
      <c r="N2337" s="63" t="s">
        <v>6286</v>
      </c>
      <c r="O2337" s="63" t="s">
        <v>503</v>
      </c>
      <c r="P2337" s="63">
        <v>0</v>
      </c>
      <c r="Q2337" s="63"/>
      <c r="R2337" s="51"/>
      <c r="S2337" s="51"/>
      <c r="T2337" s="51"/>
    </row>
    <row r="2338" spans="1:20" ht="31.5">
      <c r="A2338" s="153"/>
      <c r="B2338" s="154"/>
      <c r="C2338" s="155" t="s">
        <v>6241</v>
      </c>
      <c r="D2338" s="154" t="s">
        <v>6287</v>
      </c>
      <c r="E2338" s="153" t="s">
        <v>265</v>
      </c>
      <c r="F2338" s="160">
        <v>82</v>
      </c>
      <c r="G2338" s="156" t="str">
        <f t="shared" si="84"/>
        <v>K</v>
      </c>
      <c r="H2338" s="160">
        <v>365</v>
      </c>
      <c r="I2338" s="153">
        <v>82</v>
      </c>
      <c r="J2338" s="153">
        <v>3</v>
      </c>
      <c r="K2338" s="153">
        <v>1</v>
      </c>
      <c r="L2338" s="153" t="s">
        <v>274</v>
      </c>
      <c r="M2338" s="153" t="str">
        <f t="shared" si="89"/>
        <v>X</v>
      </c>
      <c r="N2338" s="254" t="s">
        <v>6288</v>
      </c>
      <c r="O2338" s="153" t="s">
        <v>398</v>
      </c>
      <c r="P2338" s="153">
        <v>0</v>
      </c>
      <c r="Q2338" s="153"/>
      <c r="R2338" s="51"/>
      <c r="S2338" s="51"/>
      <c r="T2338" s="51"/>
    </row>
    <row r="2339" spans="1:20" ht="78.75">
      <c r="A2339" s="63"/>
      <c r="B2339" s="72"/>
      <c r="C2339" s="61" t="s">
        <v>6241</v>
      </c>
      <c r="D2339" s="72" t="s">
        <v>6289</v>
      </c>
      <c r="E2339" s="63" t="s">
        <v>270</v>
      </c>
      <c r="F2339" s="73">
        <v>138</v>
      </c>
      <c r="G2339" s="64" t="str">
        <f t="shared" si="84"/>
        <v>K</v>
      </c>
      <c r="H2339" s="73">
        <v>576</v>
      </c>
      <c r="I2339" s="63">
        <v>109</v>
      </c>
      <c r="J2339" s="63">
        <v>1</v>
      </c>
      <c r="K2339" s="63">
        <v>7</v>
      </c>
      <c r="L2339" s="63" t="s">
        <v>543</v>
      </c>
      <c r="M2339" s="63" t="str">
        <f t="shared" si="89"/>
        <v>X</v>
      </c>
      <c r="N2339" s="63" t="s">
        <v>6290</v>
      </c>
      <c r="O2339" s="63" t="s">
        <v>332</v>
      </c>
      <c r="P2339" s="63">
        <v>0</v>
      </c>
      <c r="Q2339" s="63"/>
      <c r="R2339" s="51"/>
      <c r="S2339" s="51"/>
      <c r="T2339" s="51"/>
    </row>
    <row r="2340" spans="1:20" ht="78.75">
      <c r="A2340" s="153"/>
      <c r="B2340" s="154"/>
      <c r="C2340" s="155" t="s">
        <v>6241</v>
      </c>
      <c r="D2340" s="154" t="s">
        <v>6291</v>
      </c>
      <c r="E2340" s="153" t="s">
        <v>265</v>
      </c>
      <c r="F2340" s="160">
        <v>97</v>
      </c>
      <c r="G2340" s="156" t="str">
        <f t="shared" si="84"/>
        <v>K</v>
      </c>
      <c r="H2340" s="160">
        <v>397</v>
      </c>
      <c r="I2340" s="153">
        <v>97</v>
      </c>
      <c r="J2340" s="153">
        <v>2</v>
      </c>
      <c r="K2340" s="153">
        <v>6</v>
      </c>
      <c r="L2340" s="153" t="s">
        <v>274</v>
      </c>
      <c r="M2340" s="153" t="str">
        <f t="shared" si="89"/>
        <v>X</v>
      </c>
      <c r="N2340" s="153" t="s">
        <v>6292</v>
      </c>
      <c r="O2340" s="153" t="s">
        <v>503</v>
      </c>
      <c r="P2340" s="153">
        <v>0</v>
      </c>
      <c r="Q2340" s="153"/>
      <c r="R2340" s="51"/>
      <c r="S2340" s="51"/>
      <c r="T2340" s="51"/>
    </row>
    <row r="2341" spans="1:20" ht="63">
      <c r="A2341" s="63"/>
      <c r="B2341" s="72"/>
      <c r="C2341" s="61" t="s">
        <v>6241</v>
      </c>
      <c r="D2341" s="72" t="s">
        <v>2061</v>
      </c>
      <c r="E2341" s="63" t="s">
        <v>270</v>
      </c>
      <c r="F2341" s="73">
        <v>145</v>
      </c>
      <c r="G2341" s="64" t="str">
        <f t="shared" si="84"/>
        <v>K</v>
      </c>
      <c r="H2341" s="73">
        <v>488</v>
      </c>
      <c r="I2341" s="63">
        <v>76</v>
      </c>
      <c r="J2341" s="63">
        <v>0</v>
      </c>
      <c r="K2341" s="63">
        <v>1</v>
      </c>
      <c r="L2341" s="63" t="s">
        <v>778</v>
      </c>
      <c r="M2341" s="63" t="str">
        <f t="shared" si="89"/>
        <v>X</v>
      </c>
      <c r="N2341" s="63" t="s">
        <v>6293</v>
      </c>
      <c r="O2341" s="63" t="s">
        <v>3214</v>
      </c>
      <c r="P2341" s="63">
        <v>0</v>
      </c>
      <c r="Q2341" s="63"/>
      <c r="R2341" s="51"/>
      <c r="S2341" s="51"/>
      <c r="T2341" s="51"/>
    </row>
    <row r="2342" spans="1:20" ht="63">
      <c r="A2342" s="153"/>
      <c r="B2342" s="154"/>
      <c r="C2342" s="155" t="s">
        <v>6241</v>
      </c>
      <c r="D2342" s="154" t="s">
        <v>6294</v>
      </c>
      <c r="E2342" s="153" t="s">
        <v>270</v>
      </c>
      <c r="F2342" s="160">
        <v>142</v>
      </c>
      <c r="G2342" s="156" t="str">
        <f t="shared" si="84"/>
        <v>K</v>
      </c>
      <c r="H2342" s="160">
        <v>627</v>
      </c>
      <c r="I2342" s="153">
        <v>142</v>
      </c>
      <c r="J2342" s="153">
        <v>8</v>
      </c>
      <c r="K2342" s="153">
        <v>0</v>
      </c>
      <c r="L2342" s="153" t="s">
        <v>555</v>
      </c>
      <c r="M2342" s="153" t="str">
        <f t="shared" si="89"/>
        <v>X</v>
      </c>
      <c r="N2342" s="153" t="s">
        <v>6295</v>
      </c>
      <c r="O2342" s="153" t="s">
        <v>325</v>
      </c>
      <c r="P2342" s="153">
        <v>0</v>
      </c>
      <c r="Q2342" s="153"/>
      <c r="R2342" s="51"/>
      <c r="S2342" s="51"/>
      <c r="T2342" s="51"/>
    </row>
    <row r="2343" spans="1:20" ht="78.75">
      <c r="A2343" s="63"/>
      <c r="B2343" s="72"/>
      <c r="C2343" s="61" t="s">
        <v>6241</v>
      </c>
      <c r="D2343" s="72" t="s">
        <v>6296</v>
      </c>
      <c r="E2343" s="63" t="s">
        <v>265</v>
      </c>
      <c r="F2343" s="73">
        <v>106</v>
      </c>
      <c r="G2343" s="64" t="str">
        <f t="shared" si="84"/>
        <v>K</v>
      </c>
      <c r="H2343" s="73">
        <v>438</v>
      </c>
      <c r="I2343" s="63">
        <v>95</v>
      </c>
      <c r="J2343" s="63">
        <v>2</v>
      </c>
      <c r="K2343" s="63">
        <v>5</v>
      </c>
      <c r="L2343" s="63" t="s">
        <v>274</v>
      </c>
      <c r="M2343" s="63" t="str">
        <f t="shared" si="89"/>
        <v>X</v>
      </c>
      <c r="N2343" s="63" t="s">
        <v>6297</v>
      </c>
      <c r="O2343" s="63" t="s">
        <v>325</v>
      </c>
      <c r="P2343" s="63">
        <v>0</v>
      </c>
      <c r="Q2343" s="63"/>
      <c r="R2343" s="51"/>
      <c r="S2343" s="51"/>
      <c r="T2343" s="51"/>
    </row>
    <row r="2344" spans="1:20" ht="78.75">
      <c r="A2344" s="153"/>
      <c r="B2344" s="154"/>
      <c r="C2344" s="155" t="s">
        <v>6241</v>
      </c>
      <c r="D2344" s="154" t="s">
        <v>6298</v>
      </c>
      <c r="E2344" s="153" t="s">
        <v>270</v>
      </c>
      <c r="F2344" s="160">
        <v>152</v>
      </c>
      <c r="G2344" s="156" t="str">
        <f t="shared" si="84"/>
        <v>Đ</v>
      </c>
      <c r="H2344" s="160">
        <v>657</v>
      </c>
      <c r="I2344" s="153">
        <v>147</v>
      </c>
      <c r="J2344" s="153">
        <v>4</v>
      </c>
      <c r="K2344" s="153">
        <v>6</v>
      </c>
      <c r="L2344" s="153" t="s">
        <v>274</v>
      </c>
      <c r="M2344" s="153" t="str">
        <f t="shared" si="89"/>
        <v>X</v>
      </c>
      <c r="N2344" s="153" t="s">
        <v>6299</v>
      </c>
      <c r="O2344" s="153" t="s">
        <v>325</v>
      </c>
      <c r="P2344" s="153">
        <v>0</v>
      </c>
      <c r="Q2344" s="153"/>
      <c r="R2344" s="51"/>
      <c r="S2344" s="51"/>
      <c r="T2344" s="51"/>
    </row>
    <row r="2345" spans="1:20" ht="78.75">
      <c r="A2345" s="63"/>
      <c r="B2345" s="72"/>
      <c r="C2345" s="61" t="s">
        <v>6241</v>
      </c>
      <c r="D2345" s="72" t="s">
        <v>6300</v>
      </c>
      <c r="E2345" s="63" t="s">
        <v>270</v>
      </c>
      <c r="F2345" s="73">
        <v>172</v>
      </c>
      <c r="G2345" s="64" t="str">
        <f t="shared" si="84"/>
        <v>Đ</v>
      </c>
      <c r="H2345" s="73">
        <v>693</v>
      </c>
      <c r="I2345" s="63">
        <v>156</v>
      </c>
      <c r="J2345" s="63">
        <v>5</v>
      </c>
      <c r="K2345" s="63">
        <v>13</v>
      </c>
      <c r="L2345" s="63" t="s">
        <v>543</v>
      </c>
      <c r="M2345" s="63" t="str">
        <f t="shared" si="89"/>
        <v>X</v>
      </c>
      <c r="N2345" s="63" t="s">
        <v>6301</v>
      </c>
      <c r="O2345" s="63" t="s">
        <v>400</v>
      </c>
      <c r="P2345" s="63">
        <v>0</v>
      </c>
      <c r="Q2345" s="63"/>
      <c r="R2345" s="51"/>
      <c r="S2345" s="51"/>
      <c r="T2345" s="51"/>
    </row>
    <row r="2346" spans="1:20" ht="78.75">
      <c r="A2346" s="153"/>
      <c r="B2346" s="154"/>
      <c r="C2346" s="155" t="s">
        <v>6241</v>
      </c>
      <c r="D2346" s="154" t="s">
        <v>6302</v>
      </c>
      <c r="E2346" s="153" t="s">
        <v>270</v>
      </c>
      <c r="F2346" s="160">
        <v>167</v>
      </c>
      <c r="G2346" s="156" t="str">
        <f t="shared" si="84"/>
        <v>Đ</v>
      </c>
      <c r="H2346" s="160">
        <v>673</v>
      </c>
      <c r="I2346" s="153">
        <v>155</v>
      </c>
      <c r="J2346" s="153">
        <v>4</v>
      </c>
      <c r="K2346" s="153">
        <v>3</v>
      </c>
      <c r="L2346" s="153" t="s">
        <v>765</v>
      </c>
      <c r="M2346" s="153" t="str">
        <f t="shared" si="89"/>
        <v>X</v>
      </c>
      <c r="N2346" s="153" t="s">
        <v>6303</v>
      </c>
      <c r="O2346" s="153" t="s">
        <v>498</v>
      </c>
      <c r="P2346" s="153">
        <v>0</v>
      </c>
      <c r="Q2346" s="153"/>
      <c r="R2346" s="51"/>
      <c r="S2346" s="51"/>
      <c r="T2346" s="51"/>
    </row>
    <row r="2347" spans="1:20" ht="78.75">
      <c r="A2347" s="63"/>
      <c r="B2347" s="72"/>
      <c r="C2347" s="61" t="s">
        <v>6241</v>
      </c>
      <c r="D2347" s="72" t="s">
        <v>6304</v>
      </c>
      <c r="E2347" s="63" t="s">
        <v>270</v>
      </c>
      <c r="F2347" s="73">
        <v>173</v>
      </c>
      <c r="G2347" s="64" t="str">
        <f t="shared" si="84"/>
        <v>Đ</v>
      </c>
      <c r="H2347" s="73">
        <v>736</v>
      </c>
      <c r="I2347" s="63">
        <v>154</v>
      </c>
      <c r="J2347" s="63">
        <v>2</v>
      </c>
      <c r="K2347" s="63">
        <v>5</v>
      </c>
      <c r="L2347" s="63" t="s">
        <v>274</v>
      </c>
      <c r="M2347" s="63" t="str">
        <f t="shared" si="89"/>
        <v>X</v>
      </c>
      <c r="N2347" s="63" t="s">
        <v>6305</v>
      </c>
      <c r="O2347" s="63" t="s">
        <v>398</v>
      </c>
      <c r="P2347" s="63">
        <v>0</v>
      </c>
      <c r="Q2347" s="63"/>
      <c r="R2347" s="51"/>
      <c r="S2347" s="51"/>
      <c r="T2347" s="51"/>
    </row>
    <row r="2348" spans="1:20" ht="78.75">
      <c r="A2348" s="153"/>
      <c r="B2348" s="154"/>
      <c r="C2348" s="155" t="s">
        <v>6241</v>
      </c>
      <c r="D2348" s="154" t="s">
        <v>6306</v>
      </c>
      <c r="E2348" s="153" t="s">
        <v>270</v>
      </c>
      <c r="F2348" s="160">
        <v>186</v>
      </c>
      <c r="G2348" s="156" t="str">
        <f t="shared" si="84"/>
        <v>Đ</v>
      </c>
      <c r="H2348" s="160">
        <v>763</v>
      </c>
      <c r="I2348" s="153">
        <v>178</v>
      </c>
      <c r="J2348" s="153">
        <v>3</v>
      </c>
      <c r="K2348" s="153">
        <v>10</v>
      </c>
      <c r="L2348" s="153" t="s">
        <v>765</v>
      </c>
      <c r="M2348" s="153" t="str">
        <f t="shared" si="89"/>
        <v>X</v>
      </c>
      <c r="N2348" s="153" t="s">
        <v>6307</v>
      </c>
      <c r="O2348" s="153" t="s">
        <v>503</v>
      </c>
      <c r="P2348" s="153">
        <v>0</v>
      </c>
      <c r="Q2348" s="153"/>
      <c r="R2348" s="51"/>
      <c r="S2348" s="51"/>
      <c r="T2348" s="51"/>
    </row>
    <row r="2349" spans="1:20" ht="78.75">
      <c r="A2349" s="63"/>
      <c r="B2349" s="72"/>
      <c r="C2349" s="61" t="s">
        <v>6241</v>
      </c>
      <c r="D2349" s="72" t="s">
        <v>6308</v>
      </c>
      <c r="E2349" s="63" t="s">
        <v>270</v>
      </c>
      <c r="F2349" s="73">
        <v>171</v>
      </c>
      <c r="G2349" s="64" t="str">
        <f t="shared" si="84"/>
        <v>Đ</v>
      </c>
      <c r="H2349" s="73">
        <v>736</v>
      </c>
      <c r="I2349" s="63">
        <v>162</v>
      </c>
      <c r="J2349" s="63">
        <v>4</v>
      </c>
      <c r="K2349" s="63">
        <v>12</v>
      </c>
      <c r="L2349" s="63" t="s">
        <v>555</v>
      </c>
      <c r="M2349" s="63" t="str">
        <f t="shared" si="89"/>
        <v>X</v>
      </c>
      <c r="N2349" s="63" t="s">
        <v>6309</v>
      </c>
      <c r="O2349" s="63" t="s">
        <v>3212</v>
      </c>
      <c r="P2349" s="63">
        <v>0</v>
      </c>
      <c r="Q2349" s="63"/>
      <c r="R2349" s="51"/>
      <c r="S2349" s="51"/>
      <c r="T2349" s="51"/>
    </row>
    <row r="2350" spans="1:20" ht="78.75">
      <c r="A2350" s="153"/>
      <c r="B2350" s="154"/>
      <c r="C2350" s="155" t="s">
        <v>6241</v>
      </c>
      <c r="D2350" s="154" t="s">
        <v>6310</v>
      </c>
      <c r="E2350" s="153" t="s">
        <v>270</v>
      </c>
      <c r="F2350" s="160">
        <v>161</v>
      </c>
      <c r="G2350" s="156" t="str">
        <f t="shared" si="84"/>
        <v>Đ</v>
      </c>
      <c r="H2350" s="160">
        <v>664</v>
      </c>
      <c r="I2350" s="153">
        <v>151</v>
      </c>
      <c r="J2350" s="153">
        <v>3</v>
      </c>
      <c r="K2350" s="153">
        <v>4</v>
      </c>
      <c r="L2350" s="153" t="s">
        <v>6311</v>
      </c>
      <c r="M2350" s="153" t="str">
        <f t="shared" si="89"/>
        <v>X</v>
      </c>
      <c r="N2350" s="153" t="s">
        <v>6312</v>
      </c>
      <c r="O2350" s="153" t="s">
        <v>3214</v>
      </c>
      <c r="P2350" s="153">
        <v>0</v>
      </c>
      <c r="Q2350" s="153"/>
      <c r="R2350" s="51"/>
      <c r="S2350" s="51"/>
      <c r="T2350" s="51"/>
    </row>
    <row r="2351" spans="1:20" ht="78.75">
      <c r="A2351" s="63"/>
      <c r="B2351" s="72"/>
      <c r="C2351" s="61" t="s">
        <v>6241</v>
      </c>
      <c r="D2351" s="72" t="s">
        <v>6313</v>
      </c>
      <c r="E2351" s="63" t="s">
        <v>270</v>
      </c>
      <c r="F2351" s="73">
        <v>177</v>
      </c>
      <c r="G2351" s="64" t="str">
        <f t="shared" si="84"/>
        <v>Đ</v>
      </c>
      <c r="H2351" s="73">
        <v>697</v>
      </c>
      <c r="I2351" s="63">
        <v>171</v>
      </c>
      <c r="J2351" s="63">
        <v>5</v>
      </c>
      <c r="K2351" s="63">
        <v>8</v>
      </c>
      <c r="L2351" s="63" t="s">
        <v>543</v>
      </c>
      <c r="M2351" s="63" t="str">
        <f t="shared" si="89"/>
        <v>X</v>
      </c>
      <c r="N2351" s="63" t="s">
        <v>6314</v>
      </c>
      <c r="O2351" s="63" t="s">
        <v>325</v>
      </c>
      <c r="P2351" s="63">
        <v>0</v>
      </c>
      <c r="Q2351" s="63"/>
      <c r="R2351" s="51"/>
      <c r="S2351" s="51"/>
      <c r="T2351" s="51"/>
    </row>
    <row r="2352" spans="1:20" ht="78.75">
      <c r="A2352" s="153"/>
      <c r="B2352" s="154"/>
      <c r="C2352" s="155" t="s">
        <v>6241</v>
      </c>
      <c r="D2352" s="154" t="s">
        <v>6315</v>
      </c>
      <c r="E2352" s="153" t="s">
        <v>265</v>
      </c>
      <c r="F2352" s="160">
        <v>84</v>
      </c>
      <c r="G2352" s="156" t="str">
        <f t="shared" si="84"/>
        <v>K</v>
      </c>
      <c r="H2352" s="160">
        <v>361</v>
      </c>
      <c r="I2352" s="153">
        <v>82</v>
      </c>
      <c r="J2352" s="153">
        <v>2</v>
      </c>
      <c r="K2352" s="153">
        <v>1</v>
      </c>
      <c r="L2352" s="153" t="s">
        <v>543</v>
      </c>
      <c r="M2352" s="153" t="str">
        <f t="shared" si="89"/>
        <v>X</v>
      </c>
      <c r="N2352" s="153" t="s">
        <v>6316</v>
      </c>
      <c r="O2352" s="153" t="s">
        <v>400</v>
      </c>
      <c r="P2352" s="153">
        <v>0</v>
      </c>
      <c r="Q2352" s="153"/>
      <c r="R2352" s="51"/>
      <c r="S2352" s="51"/>
      <c r="T2352" s="51"/>
    </row>
    <row r="2353" spans="1:20" ht="78.75">
      <c r="A2353" s="63"/>
      <c r="B2353" s="72"/>
      <c r="C2353" s="61" t="s">
        <v>6241</v>
      </c>
      <c r="D2353" s="72" t="s">
        <v>6317</v>
      </c>
      <c r="E2353" s="63" t="s">
        <v>265</v>
      </c>
      <c r="F2353" s="73">
        <v>81</v>
      </c>
      <c r="G2353" s="64" t="str">
        <f t="shared" si="84"/>
        <v>K</v>
      </c>
      <c r="H2353" s="73">
        <v>374</v>
      </c>
      <c r="I2353" s="63">
        <v>77</v>
      </c>
      <c r="J2353" s="63">
        <v>1</v>
      </c>
      <c r="K2353" s="63">
        <v>0</v>
      </c>
      <c r="L2353" s="63" t="s">
        <v>279</v>
      </c>
      <c r="M2353" s="63" t="str">
        <f t="shared" si="89"/>
        <v>X</v>
      </c>
      <c r="N2353" s="63" t="s">
        <v>6318</v>
      </c>
      <c r="O2353" s="63" t="s">
        <v>400</v>
      </c>
      <c r="P2353" s="63">
        <v>0</v>
      </c>
      <c r="Q2353" s="63"/>
      <c r="R2353" s="51"/>
      <c r="S2353" s="51"/>
      <c r="T2353" s="51"/>
    </row>
    <row r="2354" spans="1:20">
      <c r="A2354" s="51"/>
      <c r="B2354" s="52"/>
      <c r="C2354" s="53"/>
      <c r="D2354" s="52"/>
      <c r="E2354" s="51"/>
      <c r="F2354" s="98"/>
      <c r="G2354" s="98"/>
      <c r="H2354" s="98"/>
      <c r="I2354" s="51"/>
      <c r="J2354" s="51"/>
      <c r="K2354" s="51"/>
      <c r="L2354" s="51"/>
      <c r="M2354" s="51"/>
      <c r="N2354" s="51"/>
      <c r="O2354" s="51"/>
      <c r="P2354" s="51"/>
      <c r="Q2354" s="51"/>
      <c r="R2354" s="111"/>
      <c r="S2354" s="111"/>
      <c r="T2354" s="111"/>
    </row>
    <row r="2355" spans="1:20">
      <c r="A2355" s="100"/>
      <c r="B2355" s="100"/>
      <c r="C2355" s="53"/>
      <c r="D2355" s="100"/>
      <c r="E2355" s="100"/>
      <c r="F2355" s="101">
        <f>SUM(F3:F2353)</f>
        <v>280229</v>
      </c>
      <c r="G2355" s="101"/>
      <c r="H2355" s="101">
        <f t="shared" ref="H2355:K2355" si="90">SUM(H3:H2353)</f>
        <v>1167318</v>
      </c>
      <c r="I2355" s="101">
        <f t="shared" si="90"/>
        <v>153349</v>
      </c>
      <c r="J2355" s="101">
        <f t="shared" si="90"/>
        <v>17989</v>
      </c>
      <c r="K2355" s="101">
        <f t="shared" si="90"/>
        <v>13428</v>
      </c>
      <c r="L2355" s="100"/>
      <c r="M2355" s="100"/>
      <c r="N2355" s="100"/>
      <c r="O2355" s="100"/>
      <c r="P2355" s="100"/>
      <c r="Q2355" s="100"/>
      <c r="R2355" s="100"/>
      <c r="S2355" s="100"/>
      <c r="T2355" s="100"/>
    </row>
    <row r="2356" spans="1:20">
      <c r="A2356" s="51"/>
      <c r="B2356" s="52"/>
      <c r="C2356" s="53"/>
      <c r="D2356" s="52"/>
      <c r="E2356" s="51"/>
      <c r="F2356" s="98"/>
      <c r="G2356" s="98"/>
      <c r="H2356" s="98"/>
      <c r="I2356" s="51"/>
      <c r="J2356" s="51"/>
      <c r="K2356" s="51"/>
      <c r="L2356" s="51"/>
      <c r="M2356" s="51"/>
      <c r="N2356" s="51"/>
      <c r="O2356" s="51"/>
      <c r="P2356" s="51"/>
      <c r="Q2356" s="51"/>
      <c r="R2356" s="111"/>
      <c r="S2356" s="111"/>
      <c r="T2356" s="111"/>
    </row>
    <row r="2357" spans="1:20">
      <c r="A2357" s="103"/>
      <c r="B2357" s="103">
        <f t="shared" ref="B2357:Q2357" si="91">COUNTA(B3:B2353)</f>
        <v>77</v>
      </c>
      <c r="C2357" s="103">
        <f t="shared" si="91"/>
        <v>2351</v>
      </c>
      <c r="D2357" s="103">
        <f t="shared" si="91"/>
        <v>2351</v>
      </c>
      <c r="E2357" s="103">
        <f t="shared" si="91"/>
        <v>2351</v>
      </c>
      <c r="F2357" s="103">
        <f t="shared" si="91"/>
        <v>2351</v>
      </c>
      <c r="G2357" s="103">
        <f t="shared" si="91"/>
        <v>2351</v>
      </c>
      <c r="H2357" s="103">
        <f t="shared" si="91"/>
        <v>2351</v>
      </c>
      <c r="I2357" s="103">
        <f t="shared" si="91"/>
        <v>2351</v>
      </c>
      <c r="J2357" s="103">
        <f t="shared" si="91"/>
        <v>2351</v>
      </c>
      <c r="K2357" s="103">
        <f t="shared" si="91"/>
        <v>2351</v>
      </c>
      <c r="L2357" s="103">
        <f t="shared" si="91"/>
        <v>2351</v>
      </c>
      <c r="M2357" s="103">
        <f t="shared" si="91"/>
        <v>2351</v>
      </c>
      <c r="N2357" s="103">
        <f t="shared" si="91"/>
        <v>2351</v>
      </c>
      <c r="O2357" s="255">
        <f t="shared" si="91"/>
        <v>2351</v>
      </c>
      <c r="P2357" s="103">
        <f t="shared" si="91"/>
        <v>2351</v>
      </c>
      <c r="Q2357" s="103">
        <f t="shared" si="91"/>
        <v>87</v>
      </c>
      <c r="R2357" s="256"/>
      <c r="S2357" s="256"/>
      <c r="T2357" s="256"/>
    </row>
    <row r="2358" spans="1:20">
      <c r="A2358" s="257"/>
      <c r="B2358" s="104" t="s">
        <v>1661</v>
      </c>
      <c r="C2358" s="258">
        <f t="shared" ref="C2358:Q2358" si="92">COUNTBLANK(C3:C2353)</f>
        <v>0</v>
      </c>
      <c r="D2358" s="258">
        <f t="shared" si="92"/>
        <v>0</v>
      </c>
      <c r="E2358" s="258">
        <f t="shared" si="92"/>
        <v>0</v>
      </c>
      <c r="F2358" s="258">
        <f t="shared" si="92"/>
        <v>0</v>
      </c>
      <c r="G2358" s="258">
        <f t="shared" si="92"/>
        <v>0</v>
      </c>
      <c r="H2358" s="258">
        <f t="shared" si="92"/>
        <v>0</v>
      </c>
      <c r="I2358" s="258">
        <f t="shared" si="92"/>
        <v>0</v>
      </c>
      <c r="J2358" s="258">
        <f t="shared" si="92"/>
        <v>0</v>
      </c>
      <c r="K2358" s="258">
        <f t="shared" si="92"/>
        <v>0</v>
      </c>
      <c r="L2358" s="258">
        <f t="shared" si="92"/>
        <v>0</v>
      </c>
      <c r="M2358" s="258">
        <f t="shared" si="92"/>
        <v>0</v>
      </c>
      <c r="N2358" s="258">
        <f t="shared" si="92"/>
        <v>0</v>
      </c>
      <c r="O2358" s="258">
        <f t="shared" si="92"/>
        <v>0</v>
      </c>
      <c r="P2358" s="258">
        <f t="shared" si="92"/>
        <v>0</v>
      </c>
      <c r="Q2358" s="258">
        <f t="shared" si="92"/>
        <v>2264</v>
      </c>
      <c r="R2358" s="104"/>
      <c r="S2358" s="104"/>
      <c r="T2358" s="104"/>
    </row>
    <row r="2359" spans="1:20">
      <c r="A2359" s="51"/>
      <c r="B2359" s="105"/>
      <c r="C2359" s="106"/>
      <c r="D2359" s="52"/>
      <c r="E2359" s="51"/>
      <c r="F2359" s="98"/>
      <c r="G2359" s="98"/>
      <c r="H2359" s="98"/>
      <c r="I2359" s="105"/>
      <c r="J2359" s="105"/>
      <c r="K2359" s="105"/>
      <c r="L2359" s="105"/>
      <c r="M2359" s="105"/>
      <c r="N2359" s="105"/>
      <c r="O2359" s="105"/>
      <c r="P2359" s="105"/>
      <c r="Q2359" s="105"/>
      <c r="R2359" s="105"/>
      <c r="S2359" s="105"/>
      <c r="T2359" s="105"/>
    </row>
    <row r="2360" spans="1:20">
      <c r="A2360" s="51"/>
      <c r="B2360" s="105"/>
      <c r="C2360" s="106"/>
      <c r="D2360" s="52"/>
      <c r="E2360" s="51" t="s">
        <v>270</v>
      </c>
      <c r="F2360" s="98">
        <f t="shared" ref="F2360:F2362" si="93">COUNTIF($E$3:$E$2353,E2360)</f>
        <v>729</v>
      </c>
      <c r="G2360" s="108"/>
      <c r="H2360" s="364" t="s">
        <v>6319</v>
      </c>
      <c r="I2360" s="105"/>
      <c r="J2360" s="105"/>
      <c r="K2360" s="105"/>
      <c r="L2360" s="105" t="s">
        <v>1663</v>
      </c>
      <c r="M2360" s="105"/>
      <c r="N2360" s="105">
        <f t="shared" ref="N2360:N2363" si="94">COUNTIFS($L$3:$L$2353,L2360&amp;"*")</f>
        <v>2148</v>
      </c>
      <c r="O2360" s="105"/>
      <c r="P2360" s="105"/>
      <c r="Q2360" s="105"/>
      <c r="R2360" s="105"/>
      <c r="S2360" s="105"/>
      <c r="T2360" s="105"/>
    </row>
    <row r="2361" spans="1:20">
      <c r="A2361" s="51"/>
      <c r="B2361" s="52"/>
      <c r="C2361" s="53"/>
      <c r="D2361" s="52"/>
      <c r="E2361" s="51" t="s">
        <v>265</v>
      </c>
      <c r="F2361" s="98">
        <f t="shared" si="93"/>
        <v>936</v>
      </c>
      <c r="G2361" s="108"/>
      <c r="H2361" s="361"/>
      <c r="I2361" s="105"/>
      <c r="J2361" s="105"/>
      <c r="K2361" s="105"/>
      <c r="L2361" s="105" t="s">
        <v>1664</v>
      </c>
      <c r="M2361" s="105"/>
      <c r="N2361" s="105">
        <f t="shared" si="94"/>
        <v>135</v>
      </c>
      <c r="O2361" s="105"/>
      <c r="P2361" s="105"/>
      <c r="Q2361" s="105"/>
      <c r="R2361" s="105"/>
      <c r="S2361" s="105"/>
      <c r="T2361" s="105"/>
    </row>
    <row r="2362" spans="1:20">
      <c r="A2362" s="51"/>
      <c r="B2362" s="52"/>
      <c r="C2362" s="53"/>
      <c r="D2362" s="52"/>
      <c r="E2362" s="51" t="s">
        <v>300</v>
      </c>
      <c r="F2362" s="98">
        <f t="shared" si="93"/>
        <v>686</v>
      </c>
      <c r="G2362" s="108"/>
      <c r="H2362" s="361"/>
      <c r="I2362" s="105"/>
      <c r="J2362" s="105"/>
      <c r="K2362" s="105"/>
      <c r="L2362" s="51" t="s">
        <v>1665</v>
      </c>
      <c r="M2362" s="51"/>
      <c r="N2362" s="105">
        <f t="shared" si="94"/>
        <v>65</v>
      </c>
      <c r="O2362" s="105"/>
      <c r="P2362" s="105"/>
      <c r="Q2362" s="105"/>
      <c r="R2362" s="105"/>
      <c r="S2362" s="105"/>
      <c r="T2362" s="105"/>
    </row>
    <row r="2363" spans="1:20">
      <c r="A2363" s="102"/>
      <c r="B2363" s="110"/>
      <c r="C2363" s="106"/>
      <c r="D2363" s="110"/>
      <c r="E2363" s="102"/>
      <c r="F2363" s="103"/>
      <c r="G2363" s="103"/>
      <c r="H2363" s="103"/>
      <c r="I2363" s="102"/>
      <c r="J2363" s="102"/>
      <c r="K2363" s="102"/>
      <c r="L2363" s="51" t="s">
        <v>6320</v>
      </c>
      <c r="M2363" s="51"/>
      <c r="N2363" s="105">
        <f t="shared" si="94"/>
        <v>3</v>
      </c>
      <c r="O2363" s="259"/>
      <c r="P2363" s="102"/>
      <c r="Q2363" s="102"/>
      <c r="R2363" s="102"/>
      <c r="S2363" s="102"/>
      <c r="T2363" s="102"/>
    </row>
    <row r="2364" spans="1:20">
      <c r="A2364" s="102"/>
      <c r="B2364" s="110"/>
      <c r="C2364" s="106"/>
      <c r="D2364" s="110"/>
      <c r="E2364" s="102"/>
      <c r="F2364" s="103">
        <f>SUM(F2360:F2362)</f>
        <v>2351</v>
      </c>
      <c r="G2364" s="103"/>
      <c r="H2364" s="103"/>
      <c r="I2364" s="102"/>
      <c r="J2364" s="102"/>
      <c r="K2364" s="102"/>
      <c r="L2364" s="102"/>
      <c r="M2364" s="102"/>
      <c r="N2364" s="103">
        <f>SUM(N2360:N2363)</f>
        <v>2351</v>
      </c>
      <c r="O2364" s="259"/>
      <c r="P2364" s="102"/>
      <c r="Q2364" s="102"/>
      <c r="R2364" s="102"/>
      <c r="S2364" s="102"/>
      <c r="T2364" s="102"/>
    </row>
    <row r="2365" spans="1:20">
      <c r="A2365" s="51"/>
      <c r="B2365" s="52"/>
      <c r="C2365" s="53"/>
      <c r="D2365" s="52"/>
      <c r="E2365" s="51"/>
      <c r="F2365" s="99"/>
      <c r="G2365" s="98"/>
      <c r="H2365" s="98"/>
      <c r="I2365" s="105"/>
      <c r="J2365" s="105"/>
      <c r="K2365" s="105"/>
      <c r="L2365" s="105"/>
      <c r="M2365" s="105"/>
      <c r="N2365" s="105"/>
      <c r="O2365" s="105"/>
      <c r="P2365" s="105"/>
      <c r="Q2365" s="105"/>
      <c r="R2365" s="105"/>
      <c r="S2365" s="105"/>
      <c r="T2365" s="105"/>
    </row>
    <row r="2366" spans="1:20">
      <c r="A2366" s="51"/>
      <c r="B2366" s="52"/>
      <c r="C2366" s="53"/>
      <c r="D2366" s="111" t="s">
        <v>6321</v>
      </c>
      <c r="E2366" s="51"/>
      <c r="F2366" s="99">
        <f>SUM(F$3:F$2353)</f>
        <v>280229</v>
      </c>
      <c r="G2366" s="99"/>
      <c r="H2366" s="99">
        <f>SUM(H$3:H$2353)</f>
        <v>1167318</v>
      </c>
      <c r="I2366" s="105"/>
      <c r="J2366" s="51" t="s">
        <v>6322</v>
      </c>
      <c r="K2366" s="105" t="s">
        <v>1668</v>
      </c>
      <c r="L2366" s="105"/>
      <c r="M2366" s="105"/>
      <c r="N2366" s="105"/>
      <c r="O2366" s="105"/>
      <c r="P2366" s="105"/>
      <c r="Q2366" s="105"/>
      <c r="R2366" s="105"/>
      <c r="S2366" s="105"/>
      <c r="T2366" s="105"/>
    </row>
    <row r="2367" spans="1:20">
      <c r="A2367" s="105"/>
      <c r="B2367" s="107"/>
      <c r="C2367" s="106"/>
      <c r="D2367" s="112" t="s">
        <v>6323</v>
      </c>
      <c r="E2367" s="105"/>
      <c r="F2367" s="108">
        <f>AVERAGE($F$3:$F$2353)</f>
        <v>119.19566142067205</v>
      </c>
      <c r="G2367" s="108"/>
      <c r="H2367" s="108">
        <f>AVERAGE($H$3:$H$2353)</f>
        <v>496.51977881752447</v>
      </c>
      <c r="I2367" s="105"/>
      <c r="J2367" s="113">
        <f>F2355/150</f>
        <v>1868.1933333333334</v>
      </c>
      <c r="K2367" s="108">
        <f>F2357-J2367</f>
        <v>482.80666666666662</v>
      </c>
      <c r="L2367" s="105"/>
      <c r="M2367" s="105"/>
      <c r="N2367" s="105"/>
      <c r="O2367" s="105"/>
      <c r="P2367" s="105"/>
      <c r="Q2367" s="105"/>
      <c r="R2367" s="105"/>
      <c r="S2367" s="105"/>
      <c r="T2367" s="105"/>
    </row>
    <row r="2368" spans="1:20">
      <c r="A2368" s="105"/>
      <c r="B2368" s="107"/>
      <c r="C2368" s="106"/>
      <c r="D2368" s="112" t="s">
        <v>1670</v>
      </c>
      <c r="E2368" s="105"/>
      <c r="F2368" s="108">
        <f>MAX($F$3:$F$2353)</f>
        <v>459</v>
      </c>
      <c r="G2368" s="108"/>
      <c r="H2368" s="108">
        <f>MAX($H$3:$H$2353)</f>
        <v>4058</v>
      </c>
      <c r="I2368" s="105"/>
      <c r="J2368" s="105"/>
      <c r="K2368" s="105"/>
      <c r="L2368" s="105"/>
      <c r="M2368" s="105"/>
      <c r="N2368" s="105"/>
      <c r="O2368" s="105"/>
      <c r="P2368" s="105"/>
      <c r="Q2368" s="105"/>
      <c r="R2368" s="105"/>
      <c r="S2368" s="105"/>
      <c r="T2368" s="105"/>
    </row>
    <row r="2369" spans="1:20">
      <c r="A2369" s="105"/>
      <c r="B2369" s="107"/>
      <c r="C2369" s="106"/>
      <c r="D2369" s="112" t="s">
        <v>1671</v>
      </c>
      <c r="E2369" s="105"/>
      <c r="F2369" s="108">
        <f>MIN($F$3:$F$2353)</f>
        <v>13</v>
      </c>
      <c r="G2369" s="108"/>
      <c r="H2369" s="108">
        <f>MIN($H$3:$H$2353)</f>
        <v>11</v>
      </c>
      <c r="I2369" s="105"/>
      <c r="J2369" s="105"/>
      <c r="K2369" s="105"/>
      <c r="L2369" s="105"/>
      <c r="M2369" s="105"/>
      <c r="N2369" s="105"/>
      <c r="O2369" s="105"/>
      <c r="P2369" s="105"/>
      <c r="Q2369" s="105"/>
      <c r="R2369" s="105"/>
      <c r="S2369" s="105"/>
      <c r="T2369" s="105"/>
    </row>
    <row r="2370" spans="1:20">
      <c r="A2370" s="51"/>
      <c r="B2370" s="52"/>
      <c r="C2370" s="53"/>
      <c r="D2370" s="52"/>
      <c r="E2370" s="51"/>
      <c r="F2370" s="99"/>
      <c r="G2370" s="98"/>
      <c r="H2370" s="98"/>
      <c r="I2370" s="105"/>
      <c r="J2370" s="105"/>
      <c r="K2370" s="105"/>
      <c r="L2370" s="105"/>
      <c r="M2370" s="105"/>
      <c r="N2370" s="105"/>
      <c r="O2370" s="105"/>
      <c r="P2370" s="105"/>
      <c r="Q2370" s="105"/>
      <c r="R2370" s="105"/>
      <c r="S2370" s="105"/>
      <c r="T2370" s="105"/>
    </row>
    <row r="2371" spans="1:20">
      <c r="A2371" s="51"/>
      <c r="B2371" s="52"/>
      <c r="C2371" s="53"/>
      <c r="D2371" s="114" t="s">
        <v>6324</v>
      </c>
      <c r="E2371" s="114"/>
      <c r="F2371" s="115" t="s">
        <v>1673</v>
      </c>
      <c r="G2371" s="115"/>
      <c r="H2371" s="115"/>
      <c r="I2371" s="260"/>
      <c r="J2371" s="260"/>
      <c r="K2371" s="260"/>
      <c r="L2371" s="105"/>
      <c r="M2371" s="105"/>
      <c r="N2371" s="105"/>
      <c r="O2371" s="105"/>
      <c r="P2371" s="105"/>
      <c r="Q2371" s="105"/>
      <c r="R2371" s="105"/>
      <c r="S2371" s="105"/>
      <c r="T2371" s="105"/>
    </row>
    <row r="2372" spans="1:20">
      <c r="A2372" s="51"/>
      <c r="B2372" s="52"/>
      <c r="C2372" s="53"/>
      <c r="D2372" s="89" t="s">
        <v>6325</v>
      </c>
      <c r="E2372" s="89"/>
      <c r="F2372" s="117">
        <f>COUNTIFS($F$3:$F$2353,D2372)</f>
        <v>393</v>
      </c>
      <c r="G2372" s="118"/>
      <c r="H2372" s="118">
        <f t="shared" ref="H2372:H2378" si="95">F2372/$F$2379</f>
        <v>0.16716290940025522</v>
      </c>
      <c r="I2372" s="119" t="s">
        <v>6326</v>
      </c>
      <c r="J2372" s="360">
        <f>SUM(F2372:F2374)</f>
        <v>1781</v>
      </c>
      <c r="K2372" s="119"/>
      <c r="L2372" s="99"/>
      <c r="M2372" s="99"/>
      <c r="N2372" s="120"/>
      <c r="O2372" s="51"/>
      <c r="P2372" s="51"/>
      <c r="Q2372" s="51"/>
      <c r="R2372" s="52"/>
      <c r="S2372" s="52"/>
      <c r="T2372" s="120"/>
    </row>
    <row r="2373" spans="1:20">
      <c r="A2373" s="51"/>
      <c r="B2373" s="52"/>
      <c r="C2373" s="53"/>
      <c r="D2373" s="121" t="s">
        <v>6327</v>
      </c>
      <c r="E2373" s="121" t="s">
        <v>6328</v>
      </c>
      <c r="F2373" s="122">
        <f t="shared" ref="F2373:F2377" si="96">COUNTIFS($F$3:$F$2353,D2373,$F$3:$F$2353,E2373)</f>
        <v>847</v>
      </c>
      <c r="G2373" s="123"/>
      <c r="H2373" s="123">
        <f t="shared" si="95"/>
        <v>0.36027222458528285</v>
      </c>
      <c r="I2373" s="124" t="s">
        <v>6329</v>
      </c>
      <c r="J2373" s="361"/>
      <c r="K2373" s="123">
        <f>75/150</f>
        <v>0.5</v>
      </c>
      <c r="L2373" s="51"/>
      <c r="M2373" s="51"/>
      <c r="N2373" s="51"/>
      <c r="O2373" s="105"/>
      <c r="P2373" s="105"/>
      <c r="Q2373" s="105"/>
      <c r="R2373" s="112"/>
      <c r="S2373" s="105"/>
      <c r="T2373" s="105"/>
    </row>
    <row r="2374" spans="1:20" ht="31.5">
      <c r="A2374" s="51"/>
      <c r="B2374" s="52"/>
      <c r="C2374" s="53"/>
      <c r="D2374" s="89" t="s">
        <v>6330</v>
      </c>
      <c r="E2374" s="89" t="s">
        <v>1677</v>
      </c>
      <c r="F2374" s="117">
        <f t="shared" si="96"/>
        <v>541</v>
      </c>
      <c r="G2374" s="118"/>
      <c r="H2374" s="118">
        <f t="shared" si="95"/>
        <v>0.23011484474691621</v>
      </c>
      <c r="I2374" s="119" t="s">
        <v>1684</v>
      </c>
      <c r="J2374" s="361"/>
      <c r="K2374" s="118">
        <f>113/150</f>
        <v>0.7533333333333333</v>
      </c>
      <c r="L2374" s="51"/>
      <c r="M2374" s="51"/>
      <c r="N2374" s="51"/>
      <c r="O2374" s="105"/>
      <c r="P2374" s="105"/>
      <c r="Q2374" s="105"/>
      <c r="R2374" s="112"/>
      <c r="S2374" s="105"/>
      <c r="T2374" s="105"/>
    </row>
    <row r="2375" spans="1:20">
      <c r="A2375" s="51"/>
      <c r="B2375" s="52"/>
      <c r="C2375" s="53"/>
      <c r="D2375" s="121" t="s">
        <v>1679</v>
      </c>
      <c r="E2375" s="121" t="s">
        <v>6331</v>
      </c>
      <c r="F2375" s="122">
        <f t="shared" si="96"/>
        <v>509</v>
      </c>
      <c r="G2375" s="123"/>
      <c r="H2375" s="123">
        <f t="shared" si="95"/>
        <v>0.21650361548277328</v>
      </c>
      <c r="I2375" s="124" t="s">
        <v>1687</v>
      </c>
      <c r="J2375" s="365">
        <f>SUM(F2375:F2378)</f>
        <v>570</v>
      </c>
      <c r="K2375" s="123">
        <f>75/150</f>
        <v>0.5</v>
      </c>
      <c r="L2375" s="51"/>
      <c r="M2375" s="51"/>
      <c r="N2375" s="51"/>
      <c r="O2375" s="105"/>
      <c r="P2375" s="105"/>
      <c r="Q2375" s="105"/>
      <c r="R2375" s="112"/>
      <c r="S2375" s="105"/>
      <c r="T2375" s="105"/>
    </row>
    <row r="2376" spans="1:20">
      <c r="A2376" s="51"/>
      <c r="B2376" s="52"/>
      <c r="C2376" s="53"/>
      <c r="D2376" s="89" t="s">
        <v>6332</v>
      </c>
      <c r="E2376" s="89" t="s">
        <v>6333</v>
      </c>
      <c r="F2376" s="117">
        <f t="shared" si="96"/>
        <v>50</v>
      </c>
      <c r="G2376" s="118"/>
      <c r="H2376" s="118">
        <f t="shared" si="95"/>
        <v>2.1267545725223311E-2</v>
      </c>
      <c r="I2376" s="119"/>
      <c r="J2376" s="361"/>
      <c r="K2376" s="119"/>
      <c r="L2376" s="51"/>
      <c r="M2376" s="51"/>
      <c r="N2376" s="51"/>
      <c r="O2376" s="105"/>
      <c r="P2376" s="105"/>
      <c r="Q2376" s="105"/>
      <c r="R2376" s="112"/>
      <c r="S2376" s="105"/>
      <c r="T2376" s="105"/>
    </row>
    <row r="2377" spans="1:20">
      <c r="A2377" s="51"/>
      <c r="B2377" s="52"/>
      <c r="C2377" s="53"/>
      <c r="D2377" s="121" t="s">
        <v>6334</v>
      </c>
      <c r="E2377" s="121" t="s">
        <v>1686</v>
      </c>
      <c r="F2377" s="122">
        <f t="shared" si="96"/>
        <v>11</v>
      </c>
      <c r="G2377" s="123"/>
      <c r="H2377" s="123">
        <f t="shared" si="95"/>
        <v>4.6788600595491277E-3</v>
      </c>
      <c r="I2377" s="124"/>
      <c r="J2377" s="361"/>
      <c r="K2377" s="124"/>
      <c r="L2377" s="51"/>
      <c r="M2377" s="51"/>
      <c r="N2377" s="51"/>
      <c r="O2377" s="105"/>
      <c r="P2377" s="105"/>
      <c r="Q2377" s="105"/>
      <c r="R2377" s="112"/>
      <c r="S2377" s="105"/>
      <c r="T2377" s="105"/>
    </row>
    <row r="2378" spans="1:20">
      <c r="A2378" s="51"/>
      <c r="B2378" s="52"/>
      <c r="C2378" s="53"/>
      <c r="D2378" s="89" t="s">
        <v>1688</v>
      </c>
      <c r="E2378" s="89"/>
      <c r="F2378" s="117">
        <f>COUNTIFS($F$3:$F$2353,D2378)</f>
        <v>0</v>
      </c>
      <c r="G2378" s="118"/>
      <c r="H2378" s="118">
        <f t="shared" si="95"/>
        <v>0</v>
      </c>
      <c r="I2378" s="119"/>
      <c r="J2378" s="361"/>
      <c r="K2378" s="119"/>
      <c r="L2378" s="51"/>
      <c r="M2378" s="51"/>
      <c r="N2378" s="51"/>
      <c r="O2378" s="105"/>
      <c r="P2378" s="105"/>
      <c r="Q2378" s="105"/>
      <c r="R2378" s="112"/>
      <c r="S2378" s="105"/>
      <c r="T2378" s="105"/>
    </row>
    <row r="2379" spans="1:20">
      <c r="A2379" s="261"/>
      <c r="B2379" s="262"/>
      <c r="C2379" s="53"/>
      <c r="D2379" s="125" t="s">
        <v>1691</v>
      </c>
      <c r="E2379" s="125"/>
      <c r="F2379" s="126">
        <f>SUM(F2372:F2378)</f>
        <v>2351</v>
      </c>
      <c r="G2379" s="126"/>
      <c r="H2379" s="126"/>
      <c r="I2379" s="125"/>
      <c r="J2379" s="126">
        <f>SUM(J2372:J2378)</f>
        <v>2351</v>
      </c>
      <c r="K2379" s="125"/>
      <c r="L2379" s="259"/>
      <c r="M2379" s="259"/>
      <c r="N2379" s="259"/>
      <c r="O2379" s="259"/>
      <c r="P2379" s="259"/>
      <c r="Q2379" s="259"/>
      <c r="R2379" s="259"/>
      <c r="S2379" s="259"/>
      <c r="T2379" s="259"/>
    </row>
    <row r="2380" spans="1:20">
      <c r="A2380" s="51"/>
      <c r="B2380" s="52"/>
      <c r="C2380" s="53"/>
      <c r="D2380" s="52"/>
      <c r="E2380" s="51"/>
      <c r="F2380" s="99"/>
      <c r="G2380" s="98"/>
      <c r="H2380" s="98"/>
      <c r="I2380" s="105"/>
      <c r="J2380" s="105"/>
      <c r="K2380" s="105"/>
      <c r="L2380" s="105"/>
      <c r="M2380" s="105"/>
      <c r="N2380" s="105"/>
      <c r="O2380" s="105"/>
      <c r="P2380" s="105"/>
      <c r="Q2380" s="105"/>
      <c r="R2380" s="105"/>
      <c r="S2380" s="105"/>
      <c r="T2380" s="105"/>
    </row>
    <row r="2381" spans="1:20">
      <c r="A2381" s="263"/>
      <c r="B2381" s="264"/>
      <c r="C2381" s="265"/>
      <c r="D2381" s="130" t="s">
        <v>1692</v>
      </c>
      <c r="E2381" s="263" t="s">
        <v>1677</v>
      </c>
      <c r="F2381" s="266">
        <f t="shared" ref="F2381:F2382" si="97">COUNTIFS($F$3:$F$2353,E2381)</f>
        <v>1781</v>
      </c>
      <c r="G2381" s="132"/>
      <c r="H2381" s="132">
        <f t="shared" ref="H2381:H2382" si="98">F2381/$F$2379</f>
        <v>0.75754997873245422</v>
      </c>
      <c r="I2381" s="267"/>
      <c r="J2381" s="267"/>
      <c r="K2381" s="267"/>
      <c r="L2381" s="267"/>
      <c r="M2381" s="267"/>
      <c r="N2381" s="267"/>
      <c r="O2381" s="267"/>
      <c r="P2381" s="267"/>
      <c r="Q2381" s="267"/>
      <c r="R2381" s="267"/>
      <c r="S2381" s="267"/>
      <c r="T2381" s="267"/>
    </row>
    <row r="2382" spans="1:20">
      <c r="A2382" s="263"/>
      <c r="B2382" s="264"/>
      <c r="C2382" s="265"/>
      <c r="D2382" s="130" t="s">
        <v>1693</v>
      </c>
      <c r="E2382" s="263" t="s">
        <v>6325</v>
      </c>
      <c r="F2382" s="266">
        <f t="shared" si="97"/>
        <v>393</v>
      </c>
      <c r="G2382" s="132"/>
      <c r="H2382" s="132">
        <f t="shared" si="98"/>
        <v>0.16716290940025522</v>
      </c>
      <c r="I2382" s="267"/>
      <c r="J2382" s="267"/>
      <c r="K2382" s="267"/>
      <c r="L2382" s="267"/>
      <c r="M2382" s="267"/>
      <c r="N2382" s="267"/>
      <c r="O2382" s="267"/>
      <c r="P2382" s="267"/>
      <c r="Q2382" s="267"/>
      <c r="R2382" s="267"/>
      <c r="S2382" s="267"/>
      <c r="T2382" s="267"/>
    </row>
    <row r="2383" spans="1:20">
      <c r="A2383" s="51"/>
      <c r="B2383" s="52"/>
      <c r="C2383" s="53"/>
      <c r="D2383" s="52"/>
      <c r="E2383" s="51"/>
      <c r="F2383" s="99"/>
      <c r="G2383" s="98"/>
      <c r="H2383" s="98"/>
      <c r="I2383" s="105"/>
      <c r="J2383" s="105"/>
      <c r="K2383" s="105"/>
      <c r="L2383" s="105"/>
      <c r="M2383" s="105"/>
      <c r="N2383" s="105"/>
      <c r="O2383" s="105"/>
      <c r="P2383" s="105"/>
      <c r="Q2383" s="105"/>
      <c r="R2383" s="105"/>
      <c r="S2383" s="105"/>
      <c r="T2383" s="105"/>
    </row>
    <row r="2384" spans="1:20">
      <c r="A2384" s="51"/>
      <c r="B2384" s="52"/>
      <c r="C2384" s="53"/>
      <c r="D2384" s="52"/>
      <c r="E2384" s="51"/>
      <c r="F2384" s="99"/>
      <c r="G2384" s="98"/>
      <c r="H2384" s="98"/>
      <c r="I2384" s="105"/>
      <c r="J2384" s="105"/>
      <c r="K2384" s="105"/>
      <c r="L2384" s="105"/>
      <c r="M2384" s="105"/>
      <c r="N2384" s="105"/>
      <c r="O2384" s="105"/>
      <c r="P2384" s="105"/>
      <c r="Q2384" s="105"/>
      <c r="R2384" s="105"/>
      <c r="S2384" s="105"/>
      <c r="T2384" s="105"/>
    </row>
    <row r="2385" spans="1:20">
      <c r="A2385" s="54"/>
      <c r="B2385" s="138"/>
      <c r="C2385" s="139"/>
      <c r="D2385" s="140" t="s">
        <v>6335</v>
      </c>
      <c r="E2385" s="140"/>
      <c r="F2385" s="141" t="s">
        <v>1673</v>
      </c>
      <c r="G2385" s="141"/>
      <c r="H2385" s="141"/>
      <c r="I2385" s="268"/>
      <c r="J2385" s="268"/>
      <c r="K2385" s="137"/>
      <c r="L2385" s="137"/>
      <c r="M2385" s="137"/>
      <c r="N2385" s="137"/>
      <c r="O2385" s="137"/>
      <c r="P2385" s="137"/>
      <c r="Q2385" s="137"/>
      <c r="R2385" s="137"/>
      <c r="S2385" s="137"/>
      <c r="T2385" s="137"/>
    </row>
    <row r="2386" spans="1:20">
      <c r="A2386" s="51"/>
      <c r="B2386" s="52"/>
      <c r="C2386" s="53"/>
      <c r="D2386" s="89" t="s">
        <v>6325</v>
      </c>
      <c r="E2386" s="89"/>
      <c r="F2386" s="117">
        <f>COUNTIFS($F$3:$F$2353,D2386)</f>
        <v>393</v>
      </c>
      <c r="G2386" s="118"/>
      <c r="H2386" s="118">
        <f t="shared" ref="H2386:H2392" si="99">F2386/$F$2379</f>
        <v>0.16716290940025522</v>
      </c>
      <c r="I2386" s="119" t="s">
        <v>6326</v>
      </c>
      <c r="J2386" s="360">
        <f>SUM(F2386:F2389)</f>
        <v>1781</v>
      </c>
      <c r="K2386" s="362">
        <f>J2386/J2393</f>
        <v>0.75754997873245422</v>
      </c>
      <c r="L2386" s="99"/>
      <c r="M2386" s="99"/>
      <c r="N2386" s="120"/>
      <c r="O2386" s="51"/>
      <c r="P2386" s="51"/>
      <c r="Q2386" s="51"/>
      <c r="R2386" s="52"/>
      <c r="S2386" s="52"/>
      <c r="T2386" s="120"/>
    </row>
    <row r="2387" spans="1:20">
      <c r="A2387" s="51"/>
      <c r="B2387" s="52"/>
      <c r="C2387" s="53"/>
      <c r="D2387" s="142" t="s">
        <v>6327</v>
      </c>
      <c r="E2387" s="142" t="s">
        <v>1674</v>
      </c>
      <c r="F2387" s="143">
        <f t="shared" ref="F2387:F2391" si="100">COUNTIFS($F$3:$F$2353,D2387,$F$3:$F$2353,E2387)</f>
        <v>572</v>
      </c>
      <c r="G2387" s="144"/>
      <c r="H2387" s="144">
        <f t="shared" si="99"/>
        <v>0.24330072309655465</v>
      </c>
      <c r="I2387" s="145" t="s">
        <v>6336</v>
      </c>
      <c r="J2387" s="361"/>
      <c r="K2387" s="361"/>
      <c r="L2387" s="51"/>
      <c r="M2387" s="51"/>
      <c r="N2387" s="51"/>
      <c r="O2387" s="105"/>
      <c r="P2387" s="105"/>
      <c r="Q2387" s="105"/>
      <c r="R2387" s="112"/>
      <c r="S2387" s="105"/>
      <c r="T2387" s="105"/>
    </row>
    <row r="2388" spans="1:20">
      <c r="A2388" s="51"/>
      <c r="B2388" s="52"/>
      <c r="C2388" s="53"/>
      <c r="D2388" s="89" t="s">
        <v>1676</v>
      </c>
      <c r="E2388" s="89" t="s">
        <v>6337</v>
      </c>
      <c r="F2388" s="117">
        <f t="shared" si="100"/>
        <v>558</v>
      </c>
      <c r="G2388" s="118"/>
      <c r="H2388" s="118">
        <f t="shared" si="99"/>
        <v>0.23734581029349214</v>
      </c>
      <c r="I2388" s="119" t="s">
        <v>6338</v>
      </c>
      <c r="J2388" s="361"/>
      <c r="K2388" s="361"/>
      <c r="L2388" s="51"/>
      <c r="M2388" s="51"/>
      <c r="N2388" s="51"/>
      <c r="O2388" s="105"/>
      <c r="P2388" s="105"/>
      <c r="Q2388" s="105"/>
      <c r="R2388" s="112"/>
      <c r="S2388" s="105"/>
      <c r="T2388" s="105"/>
    </row>
    <row r="2389" spans="1:20" ht="31.5">
      <c r="A2389" s="51"/>
      <c r="B2389" s="52"/>
      <c r="C2389" s="53"/>
      <c r="D2389" s="142" t="s">
        <v>6339</v>
      </c>
      <c r="E2389" s="142" t="s">
        <v>1677</v>
      </c>
      <c r="F2389" s="143">
        <f t="shared" si="100"/>
        <v>258</v>
      </c>
      <c r="G2389" s="144"/>
      <c r="H2389" s="144">
        <f t="shared" si="99"/>
        <v>0.10974053594215227</v>
      </c>
      <c r="I2389" s="145" t="s">
        <v>6340</v>
      </c>
      <c r="J2389" s="361"/>
      <c r="K2389" s="361"/>
      <c r="L2389" s="51"/>
      <c r="M2389" s="51"/>
      <c r="N2389" s="51"/>
      <c r="O2389" s="105"/>
      <c r="P2389" s="105"/>
      <c r="Q2389" s="105"/>
      <c r="R2389" s="112"/>
      <c r="S2389" s="105"/>
      <c r="T2389" s="105"/>
    </row>
    <row r="2390" spans="1:20">
      <c r="A2390" s="51"/>
      <c r="B2390" s="52"/>
      <c r="C2390" s="53"/>
      <c r="D2390" s="89" t="s">
        <v>1679</v>
      </c>
      <c r="E2390" s="89" t="s">
        <v>6333</v>
      </c>
      <c r="F2390" s="117">
        <f t="shared" si="100"/>
        <v>559</v>
      </c>
      <c r="G2390" s="118"/>
      <c r="H2390" s="118">
        <f t="shared" si="99"/>
        <v>0.2377711612079966</v>
      </c>
      <c r="I2390" s="119" t="s">
        <v>1687</v>
      </c>
      <c r="J2390" s="360">
        <f>SUM(F2390:F2392)</f>
        <v>570</v>
      </c>
      <c r="K2390" s="362">
        <f>J2390/J2393</f>
        <v>0.24245002126754572</v>
      </c>
      <c r="L2390" s="51"/>
      <c r="M2390" s="51"/>
      <c r="N2390" s="51"/>
      <c r="O2390" s="105"/>
      <c r="P2390" s="105"/>
      <c r="Q2390" s="105"/>
      <c r="R2390" s="112"/>
      <c r="S2390" s="105"/>
      <c r="T2390" s="105"/>
    </row>
    <row r="2391" spans="1:20">
      <c r="A2391" s="51"/>
      <c r="B2391" s="52"/>
      <c r="C2391" s="53"/>
      <c r="D2391" s="142" t="s">
        <v>6334</v>
      </c>
      <c r="E2391" s="142" t="s">
        <v>1686</v>
      </c>
      <c r="F2391" s="143">
        <f t="shared" si="100"/>
        <v>11</v>
      </c>
      <c r="G2391" s="144"/>
      <c r="H2391" s="144">
        <f t="shared" si="99"/>
        <v>4.6788600595491277E-3</v>
      </c>
      <c r="I2391" s="145"/>
      <c r="J2391" s="361"/>
      <c r="K2391" s="361"/>
      <c r="L2391" s="51"/>
      <c r="M2391" s="51"/>
      <c r="N2391" s="51"/>
      <c r="O2391" s="105"/>
      <c r="P2391" s="105"/>
      <c r="Q2391" s="105"/>
      <c r="R2391" s="112"/>
      <c r="S2391" s="105"/>
      <c r="T2391" s="105"/>
    </row>
    <row r="2392" spans="1:20">
      <c r="A2392" s="51"/>
      <c r="B2392" s="52"/>
      <c r="C2392" s="53"/>
      <c r="D2392" s="89" t="s">
        <v>1688</v>
      </c>
      <c r="E2392" s="89"/>
      <c r="F2392" s="117">
        <f>COUNTIFS($F$3:$F$2353,D2392)</f>
        <v>0</v>
      </c>
      <c r="G2392" s="118"/>
      <c r="H2392" s="118">
        <f t="shared" si="99"/>
        <v>0</v>
      </c>
      <c r="I2392" s="119"/>
      <c r="J2392" s="361"/>
      <c r="K2392" s="361"/>
      <c r="L2392" s="51"/>
      <c r="M2392" s="51"/>
      <c r="N2392" s="51"/>
      <c r="O2392" s="105"/>
      <c r="P2392" s="105"/>
      <c r="Q2392" s="105"/>
      <c r="R2392" s="112"/>
      <c r="S2392" s="105"/>
      <c r="T2392" s="105"/>
    </row>
    <row r="2393" spans="1:20">
      <c r="A2393" s="261"/>
      <c r="B2393" s="262"/>
      <c r="C2393" s="53"/>
      <c r="D2393" s="146" t="s">
        <v>1691</v>
      </c>
      <c r="E2393" s="146"/>
      <c r="F2393" s="147">
        <f>SUM(F2386:F2392)</f>
        <v>2351</v>
      </c>
      <c r="G2393" s="147"/>
      <c r="H2393" s="147"/>
      <c r="I2393" s="146"/>
      <c r="J2393" s="147">
        <f>SUM(J2386:J2392)</f>
        <v>2351</v>
      </c>
      <c r="K2393" s="259"/>
      <c r="L2393" s="259"/>
      <c r="M2393" s="259"/>
      <c r="N2393" s="259"/>
      <c r="O2393" s="259"/>
      <c r="P2393" s="259"/>
      <c r="Q2393" s="259"/>
      <c r="R2393" s="259"/>
      <c r="S2393" s="259"/>
      <c r="T2393" s="259"/>
    </row>
    <row r="2394" spans="1:20">
      <c r="A2394" s="51"/>
      <c r="B2394" s="52"/>
      <c r="C2394" s="53"/>
      <c r="D2394" s="52"/>
      <c r="E2394" s="51"/>
      <c r="F2394" s="99"/>
      <c r="G2394" s="98"/>
      <c r="H2394" s="98"/>
      <c r="I2394" s="105"/>
      <c r="J2394" s="105"/>
      <c r="K2394" s="105"/>
      <c r="L2394" s="105"/>
      <c r="M2394" s="105"/>
      <c r="N2394" s="105"/>
      <c r="O2394" s="105"/>
      <c r="P2394" s="105"/>
      <c r="Q2394" s="105"/>
      <c r="R2394" s="105"/>
      <c r="S2394" s="105"/>
      <c r="T2394" s="105"/>
    </row>
    <row r="2395" spans="1:20">
      <c r="A2395" s="51"/>
      <c r="B2395" s="52"/>
      <c r="C2395" s="53"/>
      <c r="D2395" s="52"/>
      <c r="E2395" s="51"/>
      <c r="F2395" s="99"/>
      <c r="G2395" s="98"/>
      <c r="H2395" s="98"/>
      <c r="I2395" s="105"/>
      <c r="J2395" s="105"/>
      <c r="K2395" s="105"/>
      <c r="L2395" s="105"/>
      <c r="M2395" s="105"/>
      <c r="N2395" s="105"/>
      <c r="O2395" s="105"/>
      <c r="P2395" s="105"/>
      <c r="Q2395" s="105"/>
      <c r="R2395" s="105"/>
      <c r="S2395" s="105"/>
      <c r="T2395" s="105"/>
    </row>
    <row r="2396" spans="1:20">
      <c r="A2396" s="51"/>
      <c r="B2396" s="52"/>
      <c r="C2396" s="53"/>
      <c r="D2396" s="52"/>
      <c r="E2396" s="51"/>
      <c r="F2396" s="99"/>
      <c r="G2396" s="98"/>
      <c r="H2396" s="98"/>
      <c r="I2396" s="105"/>
      <c r="J2396" s="105"/>
      <c r="K2396" s="105"/>
      <c r="L2396" s="105"/>
      <c r="M2396" s="105"/>
      <c r="N2396" s="105"/>
      <c r="O2396" s="105"/>
      <c r="P2396" s="105"/>
      <c r="Q2396" s="105"/>
      <c r="R2396" s="105"/>
      <c r="S2396" s="105"/>
      <c r="T2396" s="105"/>
    </row>
  </sheetData>
  <autoFilter ref="A2:T2353"/>
  <mergeCells count="8">
    <mergeCell ref="J2390:J2392"/>
    <mergeCell ref="K2390:K2392"/>
    <mergeCell ref="D1:Q1"/>
    <mergeCell ref="H2360:H2362"/>
    <mergeCell ref="J2372:J2374"/>
    <mergeCell ref="J2375:J2378"/>
    <mergeCell ref="J2386:J2389"/>
    <mergeCell ref="K2386:K2389"/>
  </mergeCells>
  <conditionalFormatting sqref="F3:F2353">
    <cfRule type="cellIs" dxfId="16" priority="4" operator="lessThan">
      <formula>150</formula>
    </cfRule>
    <cfRule type="cellIs" dxfId="15" priority="5" operator="between">
      <formula>350</formula>
      <formula>499</formula>
    </cfRule>
    <cfRule type="cellIs" dxfId="14" priority="6" operator="greaterThanOrEqual">
      <formula>500</formula>
    </cfRule>
  </conditionalFormatting>
  <conditionalFormatting sqref="F3:P2353">
    <cfRule type="containsBlanks" dxfId="13" priority="3">
      <formula>LEN(TRIM(F3))=0</formula>
    </cfRule>
  </conditionalFormatting>
  <conditionalFormatting sqref="G3:G2353">
    <cfRule type="containsText" dxfId="12" priority="7" operator="containsText" text="K">
      <formula>NOT(ISERROR(SEARCH(("K"),(G3))))</formula>
    </cfRule>
  </conditionalFormatting>
  <conditionalFormatting sqref="L3:M2353 Q1651 Q1780 Q1788 Q1802:Q1804 Q1806:Q1807 Q1810 Q1818 Q1820">
    <cfRule type="containsText" dxfId="11" priority="1" operator="containsText" text="Chưa có">
      <formula>NOT(ISERROR(SEARCH(("Chưa có"),(L3))))</formula>
    </cfRule>
    <cfRule type="containsText" dxfId="10" priority="2" operator="containsText" text="T-">
      <formula>NOT(ISERROR(SEARCH(("T-"),(L3))))</formula>
    </cfRule>
  </conditionalFormatting>
  <pageMargins left="0.7" right="0.7" top="0.75" bottom="0.75" header="0" footer="0"/>
  <pageSetup paperSize="9"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ummaryRight="0"/>
    <pageSetUpPr fitToPage="1"/>
  </sheetPr>
  <dimension ref="A1:AC106"/>
  <sheetViews>
    <sheetView view="pageBreakPreview" zoomScale="70" zoomScaleNormal="100" zoomScaleSheetLayoutView="70" workbookViewId="0">
      <pane xSplit="4" ySplit="6" topLeftCell="G7" activePane="bottomRight" state="frozen"/>
      <selection pane="topRight" activeCell="E1" sqref="E1"/>
      <selection pane="bottomLeft" activeCell="A7" sqref="A7"/>
      <selection pane="bottomRight" activeCell="V1" sqref="V1:V2"/>
    </sheetView>
  </sheetViews>
  <sheetFormatPr defaultColWidth="10.109375" defaultRowHeight="18.75"/>
  <cols>
    <col min="1" max="1" width="4" style="277" customWidth="1"/>
    <col min="2" max="2" width="16.77734375" style="277" customWidth="1"/>
    <col min="3" max="3" width="10.109375" style="277" customWidth="1"/>
    <col min="4" max="4" width="10.5546875" style="277" customWidth="1"/>
    <col min="5" max="5" width="7.5546875" style="277" hidden="1" customWidth="1"/>
    <col min="6" max="6" width="10.5546875" style="277" hidden="1" customWidth="1"/>
    <col min="7" max="7" width="8.5546875" style="277" customWidth="1"/>
    <col min="8" max="8" width="9" style="277" customWidth="1"/>
    <col min="9" max="9" width="8.5546875" style="277" customWidth="1"/>
    <col min="10" max="10" width="13" style="277" customWidth="1"/>
    <col min="11" max="11" width="8.6640625" style="277" customWidth="1"/>
    <col min="12" max="12" width="8.77734375" style="277" customWidth="1"/>
    <col min="13" max="13" width="12" style="277" customWidth="1"/>
    <col min="14" max="14" width="12.88671875" style="277" customWidth="1"/>
    <col min="15" max="15" width="13" style="277" customWidth="1"/>
    <col min="16" max="16" width="8.33203125" style="277" customWidth="1"/>
    <col min="17" max="17" width="8.109375" style="277" customWidth="1"/>
    <col min="18" max="18" width="8.6640625" style="277" customWidth="1"/>
    <col min="19" max="19" width="9" style="277" customWidth="1"/>
    <col min="20" max="20" width="8.88671875" style="277" customWidth="1"/>
    <col min="21" max="21" width="10.21875" style="277" customWidth="1"/>
    <col min="22" max="22" width="42.5546875" style="277" customWidth="1"/>
    <col min="23" max="23" width="33" style="277" customWidth="1"/>
    <col min="24" max="24" width="11.5546875" style="277" customWidth="1"/>
    <col min="25" max="25" width="5.6640625" style="277" customWidth="1"/>
    <col min="26" max="26" width="5.44140625" style="277" customWidth="1"/>
    <col min="27" max="27" width="4.88671875" style="277" customWidth="1"/>
    <col min="28" max="29" width="5.44140625" style="277" customWidth="1"/>
    <col min="30" max="16384" width="10.109375" style="277"/>
  </cols>
  <sheetData>
    <row r="1" spans="1:29">
      <c r="A1" s="269"/>
      <c r="B1" s="270" t="s">
        <v>6341</v>
      </c>
      <c r="C1" s="269"/>
      <c r="D1" s="269"/>
      <c r="E1" s="271"/>
      <c r="F1" s="271"/>
      <c r="G1" s="272"/>
      <c r="H1" s="269"/>
      <c r="I1" s="273"/>
      <c r="J1" s="269"/>
      <c r="K1" s="269"/>
      <c r="L1" s="274"/>
      <c r="M1" s="269"/>
      <c r="N1" s="269"/>
      <c r="O1" s="275"/>
      <c r="P1" s="269"/>
      <c r="Q1" s="274"/>
      <c r="R1" s="276"/>
      <c r="S1" s="275"/>
      <c r="T1" s="275"/>
      <c r="V1" s="269" t="s">
        <v>6342</v>
      </c>
      <c r="W1" s="278"/>
      <c r="X1" s="278"/>
      <c r="Y1" s="276"/>
      <c r="Z1" s="279"/>
      <c r="AA1" s="279"/>
      <c r="AB1" s="276"/>
      <c r="AC1" s="276"/>
    </row>
    <row r="2" spans="1:29">
      <c r="A2" s="269"/>
      <c r="B2" s="269" t="s">
        <v>6343</v>
      </c>
      <c r="C2" s="269"/>
      <c r="D2" s="269"/>
      <c r="E2" s="280"/>
      <c r="F2" s="269"/>
      <c r="G2" s="272"/>
      <c r="H2" s="269"/>
      <c r="I2" s="273"/>
      <c r="J2" s="281"/>
      <c r="K2" s="281"/>
      <c r="L2" s="282"/>
      <c r="M2" s="281"/>
      <c r="N2" s="281"/>
      <c r="O2" s="275"/>
      <c r="P2" s="281"/>
      <c r="Q2" s="282"/>
      <c r="R2" s="283"/>
      <c r="S2" s="275"/>
      <c r="T2" s="275"/>
      <c r="V2" s="284" t="s">
        <v>6344</v>
      </c>
      <c r="W2" s="285"/>
      <c r="X2" s="285"/>
      <c r="Y2" s="276"/>
      <c r="Z2" s="279"/>
      <c r="AA2" s="279"/>
      <c r="AB2" s="276"/>
      <c r="AC2" s="276"/>
    </row>
    <row r="3" spans="1:29" ht="34.5" customHeight="1">
      <c r="A3" s="370" t="s">
        <v>6418</v>
      </c>
      <c r="B3" s="370"/>
      <c r="C3" s="370"/>
      <c r="D3" s="370"/>
      <c r="E3" s="370"/>
      <c r="F3" s="370"/>
      <c r="G3" s="370"/>
      <c r="H3" s="370"/>
      <c r="I3" s="370"/>
      <c r="J3" s="370"/>
      <c r="K3" s="370"/>
      <c r="L3" s="370"/>
      <c r="M3" s="370"/>
      <c r="N3" s="370"/>
      <c r="O3" s="370"/>
      <c r="P3" s="370"/>
      <c r="Q3" s="370"/>
      <c r="R3" s="370"/>
      <c r="S3" s="370"/>
      <c r="T3" s="370"/>
      <c r="U3" s="370"/>
      <c r="V3" s="370"/>
      <c r="W3" s="370"/>
      <c r="X3" s="370"/>
      <c r="Y3" s="276"/>
      <c r="Z3" s="279"/>
      <c r="AA3" s="279"/>
      <c r="AB3" s="276"/>
      <c r="AC3" s="276"/>
    </row>
    <row r="4" spans="1:29" ht="33">
      <c r="A4" s="368" t="s">
        <v>0</v>
      </c>
      <c r="B4" s="368" t="s">
        <v>6345</v>
      </c>
      <c r="C4" s="368" t="s">
        <v>6346</v>
      </c>
      <c r="D4" s="368" t="s">
        <v>6347</v>
      </c>
      <c r="E4" s="287" t="s">
        <v>6348</v>
      </c>
      <c r="F4" s="287" t="s">
        <v>6349</v>
      </c>
      <c r="G4" s="368" t="s">
        <v>6350</v>
      </c>
      <c r="H4" s="366" t="s">
        <v>6351</v>
      </c>
      <c r="I4" s="371"/>
      <c r="J4" s="367"/>
      <c r="K4" s="366" t="s">
        <v>6352</v>
      </c>
      <c r="L4" s="371"/>
      <c r="M4" s="371"/>
      <c r="N4" s="367"/>
      <c r="O4" s="368" t="s">
        <v>6353</v>
      </c>
      <c r="P4" s="366" t="s">
        <v>6354</v>
      </c>
      <c r="Q4" s="367"/>
      <c r="R4" s="366" t="s">
        <v>6355</v>
      </c>
      <c r="S4" s="367"/>
      <c r="T4" s="366" t="s">
        <v>6356</v>
      </c>
      <c r="U4" s="367"/>
      <c r="V4" s="368" t="s">
        <v>6357</v>
      </c>
      <c r="W4" s="368" t="s">
        <v>6358</v>
      </c>
      <c r="X4" s="368" t="s">
        <v>226</v>
      </c>
      <c r="Y4" s="288"/>
      <c r="Z4" s="289" t="s">
        <v>6359</v>
      </c>
      <c r="AA4" s="289" t="s">
        <v>6360</v>
      </c>
      <c r="AB4" s="288"/>
      <c r="AC4" s="288"/>
    </row>
    <row r="5" spans="1:29" ht="66">
      <c r="A5" s="369"/>
      <c r="B5" s="369"/>
      <c r="C5" s="369"/>
      <c r="D5" s="369"/>
      <c r="E5" s="287"/>
      <c r="F5" s="287"/>
      <c r="G5" s="369"/>
      <c r="H5" s="290" t="s">
        <v>1673</v>
      </c>
      <c r="I5" s="291" t="s">
        <v>6361</v>
      </c>
      <c r="J5" s="286" t="s">
        <v>6362</v>
      </c>
      <c r="K5" s="290" t="s">
        <v>1673</v>
      </c>
      <c r="L5" s="291" t="s">
        <v>6361</v>
      </c>
      <c r="M5" s="290" t="s">
        <v>6363</v>
      </c>
      <c r="N5" s="290" t="s">
        <v>6364</v>
      </c>
      <c r="O5" s="369"/>
      <c r="P5" s="290" t="s">
        <v>1673</v>
      </c>
      <c r="Q5" s="291" t="s">
        <v>6361</v>
      </c>
      <c r="R5" s="290" t="s">
        <v>1673</v>
      </c>
      <c r="S5" s="291" t="s">
        <v>6361</v>
      </c>
      <c r="T5" s="290" t="s">
        <v>1673</v>
      </c>
      <c r="U5" s="291" t="s">
        <v>6361</v>
      </c>
      <c r="V5" s="369"/>
      <c r="W5" s="369"/>
      <c r="X5" s="369"/>
      <c r="Y5" s="288"/>
      <c r="Z5" s="289"/>
      <c r="AA5" s="289"/>
      <c r="AB5" s="288"/>
      <c r="AC5" s="288"/>
    </row>
    <row r="6" spans="1:29">
      <c r="A6" s="292"/>
      <c r="B6" s="292" t="s">
        <v>6365</v>
      </c>
      <c r="C6" s="293">
        <f t="shared" ref="C6:D6" si="0">SUM(C7:C98)</f>
        <v>837452.58999999985</v>
      </c>
      <c r="D6" s="294">
        <f t="shared" si="0"/>
        <v>433407</v>
      </c>
      <c r="E6" s="295">
        <f t="shared" ref="E6:E98" si="1">D6-F6</f>
        <v>-16806</v>
      </c>
      <c r="F6" s="295">
        <v>450213</v>
      </c>
      <c r="G6" s="294">
        <f t="shared" ref="G6:H6" si="2">SUM(G7:G98)</f>
        <v>3145</v>
      </c>
      <c r="H6" s="294">
        <f t="shared" si="2"/>
        <v>659</v>
      </c>
      <c r="I6" s="296">
        <f>H6/$G$6</f>
        <v>0.20953895071542131</v>
      </c>
      <c r="J6" s="294">
        <f t="shared" ref="J6:K6" si="3">SUM(J7:J98)</f>
        <v>177</v>
      </c>
      <c r="K6" s="294">
        <f t="shared" si="3"/>
        <v>2486</v>
      </c>
      <c r="L6" s="296">
        <f>K6/$G$6</f>
        <v>0.79046104928457872</v>
      </c>
      <c r="M6" s="294">
        <f t="shared" ref="M6:P6" si="4">SUM(M7:M98)</f>
        <v>2444</v>
      </c>
      <c r="N6" s="292">
        <f t="shared" si="4"/>
        <v>42</v>
      </c>
      <c r="O6" s="294">
        <f t="shared" si="4"/>
        <v>1416</v>
      </c>
      <c r="P6" s="294">
        <f t="shared" si="4"/>
        <v>1729</v>
      </c>
      <c r="Q6" s="296">
        <f>P6/$G6</f>
        <v>0.54976152623211449</v>
      </c>
      <c r="R6" s="294">
        <f>SUM(R7:R98)</f>
        <v>1358</v>
      </c>
      <c r="S6" s="296">
        <f t="shared" ref="S6:S98" si="5">IF(AND(O6&lt;&gt;"",R6&lt;&gt;""),R6/O6,"")</f>
        <v>0.95903954802259883</v>
      </c>
      <c r="T6" s="292">
        <f>SUM(T7:T98)</f>
        <v>58</v>
      </c>
      <c r="U6" s="296">
        <f t="shared" ref="U6:U98" si="6">IF(AND(O6&lt;&gt;"",T6&lt;&gt;""),T6/O6,"")</f>
        <v>4.0960451977401127E-2</v>
      </c>
      <c r="V6" s="297"/>
      <c r="W6" s="297"/>
      <c r="X6" s="297"/>
      <c r="Y6" s="298"/>
      <c r="Z6" s="299">
        <f t="shared" ref="Z6:AA6" si="7">SUM(Z7:Z98)</f>
        <v>222</v>
      </c>
      <c r="AA6" s="299">
        <f t="shared" si="7"/>
        <v>18</v>
      </c>
      <c r="AB6" s="300"/>
      <c r="AC6" s="300"/>
    </row>
    <row r="7" spans="1:29">
      <c r="A7" s="301">
        <f t="shared" ref="A7:A98" si="8">IF(LEN(B7)=0,"",SUBTOTAL(3,$B$7:B7))</f>
        <v>1</v>
      </c>
      <c r="B7" s="302" t="s">
        <v>263</v>
      </c>
      <c r="C7" s="303">
        <v>2113.2399999999998</v>
      </c>
      <c r="D7" s="304">
        <f>SUMIFS('15P'!$F$3:$F$796,'15P'!$C$3:$C$796,$B7)</f>
        <v>4913</v>
      </c>
      <c r="E7" s="305">
        <f t="shared" si="1"/>
        <v>-104</v>
      </c>
      <c r="F7" s="305">
        <v>5017</v>
      </c>
      <c r="G7" s="306">
        <v>38</v>
      </c>
      <c r="H7" s="306">
        <f>COUNTIFS('15P'!$G$3:$G$796,"Đ",'15P'!$C$3:$C$796,B7)</f>
        <v>1</v>
      </c>
      <c r="I7" s="307">
        <f t="shared" ref="I7:I98" si="9">H7/G7</f>
        <v>2.6315789473684209E-2</v>
      </c>
      <c r="J7" s="308">
        <v>0</v>
      </c>
      <c r="K7" s="306">
        <f>COUNTIFS('15P'!$G$3:$G$796,"K",'15P'!$C$3:$C$796,B7)</f>
        <v>37</v>
      </c>
      <c r="L7" s="307">
        <f t="shared" ref="L7:L98" si="10">K7/G7</f>
        <v>0.97368421052631582</v>
      </c>
      <c r="M7" s="308">
        <v>37</v>
      </c>
      <c r="N7" s="308">
        <f t="shared" ref="N7:N98" si="11">IF(M7&lt;&gt;"",K7-M7,"")</f>
        <v>0</v>
      </c>
      <c r="O7" s="306">
        <v>12</v>
      </c>
      <c r="P7" s="308">
        <f t="shared" ref="P7:P98" si="12">IF(O7&lt;&gt;"",G7-O7,"")</f>
        <v>26</v>
      </c>
      <c r="Q7" s="307">
        <f t="shared" ref="Q7:Q98" si="13">IF(O7&lt;&gt;"",P7/$G7,"")</f>
        <v>0.68421052631578949</v>
      </c>
      <c r="R7" s="306">
        <v>12</v>
      </c>
      <c r="S7" s="307">
        <f t="shared" si="5"/>
        <v>1</v>
      </c>
      <c r="T7" s="306">
        <f t="shared" ref="T7:T98" si="14">IF(R7&lt;&gt;"",O7-R7,"")</f>
        <v>0</v>
      </c>
      <c r="U7" s="307">
        <f t="shared" si="6"/>
        <v>0</v>
      </c>
      <c r="V7" s="301" t="s">
        <v>6366</v>
      </c>
      <c r="W7" s="301"/>
      <c r="X7" s="309"/>
      <c r="Y7" s="310"/>
      <c r="Z7" s="311"/>
      <c r="AA7" s="311"/>
      <c r="AB7" s="310"/>
      <c r="AC7" s="310"/>
    </row>
    <row r="8" spans="1:29">
      <c r="A8" s="301">
        <f t="shared" si="8"/>
        <v>2</v>
      </c>
      <c r="B8" s="302" t="s">
        <v>365</v>
      </c>
      <c r="C8" s="303">
        <v>3502.26</v>
      </c>
      <c r="D8" s="304">
        <f>SUMIFS('15P'!$F$3:$F$796,'15P'!$C$3:$C$796,$B8)</f>
        <v>6701</v>
      </c>
      <c r="E8" s="305">
        <f t="shared" si="1"/>
        <v>0</v>
      </c>
      <c r="F8" s="305">
        <v>6701</v>
      </c>
      <c r="G8" s="306">
        <v>43</v>
      </c>
      <c r="H8" s="306">
        <f>COUNTIFS('15P'!$G$3:$G$796,"Đ",'15P'!$C$3:$C$796,B8)</f>
        <v>0</v>
      </c>
      <c r="I8" s="307">
        <f t="shared" si="9"/>
        <v>0</v>
      </c>
      <c r="J8" s="308">
        <v>0</v>
      </c>
      <c r="K8" s="306">
        <f>COUNTIFS('15P'!$G$3:$G$796,"K",'15P'!$C$3:$C$796,B8)</f>
        <v>43</v>
      </c>
      <c r="L8" s="307">
        <f t="shared" si="10"/>
        <v>1</v>
      </c>
      <c r="M8" s="308">
        <v>43</v>
      </c>
      <c r="N8" s="308">
        <f t="shared" si="11"/>
        <v>0</v>
      </c>
      <c r="O8" s="306">
        <v>15</v>
      </c>
      <c r="P8" s="308">
        <f t="shared" si="12"/>
        <v>28</v>
      </c>
      <c r="Q8" s="307">
        <f t="shared" si="13"/>
        <v>0.65116279069767447</v>
      </c>
      <c r="R8" s="306">
        <v>15</v>
      </c>
      <c r="S8" s="307">
        <f t="shared" si="5"/>
        <v>1</v>
      </c>
      <c r="T8" s="306">
        <f t="shared" si="14"/>
        <v>0</v>
      </c>
      <c r="U8" s="307">
        <f t="shared" si="6"/>
        <v>0</v>
      </c>
      <c r="V8" s="301" t="s">
        <v>6366</v>
      </c>
      <c r="W8" s="301"/>
      <c r="X8" s="309"/>
      <c r="Y8" s="310"/>
      <c r="Z8" s="311"/>
      <c r="AA8" s="311"/>
      <c r="AB8" s="310"/>
      <c r="AC8" s="310"/>
    </row>
    <row r="9" spans="1:29">
      <c r="A9" s="301">
        <f t="shared" si="8"/>
        <v>3</v>
      </c>
      <c r="B9" s="302" t="s">
        <v>446</v>
      </c>
      <c r="C9" s="303">
        <v>7199.9</v>
      </c>
      <c r="D9" s="304">
        <f>SUMIFS('15P'!$F$3:$F$796,'15P'!$C$3:$C$796,$B9)</f>
        <v>6327</v>
      </c>
      <c r="E9" s="305">
        <f t="shared" si="1"/>
        <v>0</v>
      </c>
      <c r="F9" s="305">
        <v>6327</v>
      </c>
      <c r="G9" s="306">
        <v>45</v>
      </c>
      <c r="H9" s="306">
        <f>COUNTIFS('15P'!$G$3:$G$796,"Đ",'15P'!$C$3:$C$796,B9)</f>
        <v>1</v>
      </c>
      <c r="I9" s="307">
        <f t="shared" si="9"/>
        <v>2.2222222222222223E-2</v>
      </c>
      <c r="J9" s="308">
        <v>0</v>
      </c>
      <c r="K9" s="306">
        <f>COUNTIFS('15P'!$G$3:$G$796,"K",'15P'!$C$3:$C$796,B9)</f>
        <v>44</v>
      </c>
      <c r="L9" s="307">
        <f t="shared" si="10"/>
        <v>0.97777777777777775</v>
      </c>
      <c r="M9" s="308">
        <v>44</v>
      </c>
      <c r="N9" s="308">
        <f t="shared" si="11"/>
        <v>0</v>
      </c>
      <c r="O9" s="312">
        <v>16</v>
      </c>
      <c r="P9" s="308">
        <f t="shared" si="12"/>
        <v>29</v>
      </c>
      <c r="Q9" s="307">
        <f t="shared" si="13"/>
        <v>0.64444444444444449</v>
      </c>
      <c r="R9" s="306">
        <v>16</v>
      </c>
      <c r="S9" s="307">
        <f t="shared" si="5"/>
        <v>1</v>
      </c>
      <c r="T9" s="306">
        <f t="shared" si="14"/>
        <v>0</v>
      </c>
      <c r="U9" s="307">
        <f t="shared" si="6"/>
        <v>0</v>
      </c>
      <c r="V9" s="301" t="s">
        <v>6366</v>
      </c>
      <c r="W9" s="301"/>
      <c r="X9" s="309"/>
      <c r="Y9" s="310"/>
      <c r="Z9" s="311"/>
      <c r="AA9" s="311"/>
      <c r="AB9" s="310"/>
      <c r="AC9" s="310"/>
    </row>
    <row r="10" spans="1:29">
      <c r="A10" s="301">
        <f t="shared" si="8"/>
        <v>4</v>
      </c>
      <c r="B10" s="302" t="s">
        <v>522</v>
      </c>
      <c r="C10" s="303">
        <v>3445.9</v>
      </c>
      <c r="D10" s="304">
        <f>SUMIFS('15P'!$F$3:$F$796,'15P'!$C$3:$C$796,$B10)</f>
        <v>6207</v>
      </c>
      <c r="E10" s="305">
        <f t="shared" si="1"/>
        <v>1064</v>
      </c>
      <c r="F10" s="305">
        <v>5143</v>
      </c>
      <c r="G10" s="306">
        <v>45</v>
      </c>
      <c r="H10" s="306">
        <f>COUNTIFS('15P'!$G$3:$G$796,"Đ",'15P'!$C$3:$C$796,B10)</f>
        <v>2</v>
      </c>
      <c r="I10" s="307">
        <f t="shared" si="9"/>
        <v>4.4444444444444446E-2</v>
      </c>
      <c r="J10" s="308">
        <v>1</v>
      </c>
      <c r="K10" s="306">
        <f>COUNTIFS('15P'!$G$3:$G$796,"K",'15P'!$C$3:$C$796,B10)</f>
        <v>43</v>
      </c>
      <c r="L10" s="307">
        <f t="shared" si="10"/>
        <v>0.9555555555555556</v>
      </c>
      <c r="M10" s="308">
        <v>43</v>
      </c>
      <c r="N10" s="308">
        <f t="shared" si="11"/>
        <v>0</v>
      </c>
      <c r="O10" s="306">
        <v>15</v>
      </c>
      <c r="P10" s="308">
        <f t="shared" si="12"/>
        <v>30</v>
      </c>
      <c r="Q10" s="307">
        <f t="shared" si="13"/>
        <v>0.66666666666666663</v>
      </c>
      <c r="R10" s="306">
        <v>15</v>
      </c>
      <c r="S10" s="307">
        <f t="shared" si="5"/>
        <v>1</v>
      </c>
      <c r="T10" s="306">
        <f t="shared" si="14"/>
        <v>0</v>
      </c>
      <c r="U10" s="307">
        <f t="shared" si="6"/>
        <v>0</v>
      </c>
      <c r="V10" s="301" t="s">
        <v>6366</v>
      </c>
      <c r="W10" s="301"/>
      <c r="X10" s="309"/>
      <c r="Y10" s="310"/>
      <c r="Z10" s="311"/>
      <c r="AA10" s="311"/>
      <c r="AB10" s="310"/>
      <c r="AC10" s="310"/>
    </row>
    <row r="11" spans="1:29">
      <c r="A11" s="301">
        <f t="shared" si="8"/>
        <v>5</v>
      </c>
      <c r="B11" s="302" t="s">
        <v>615</v>
      </c>
      <c r="C11" s="303">
        <v>2546.89</v>
      </c>
      <c r="D11" s="304">
        <f>SUMIFS('15P'!$F$3:$F$796,'15P'!$C$3:$C$796,$B11)</f>
        <v>13598</v>
      </c>
      <c r="E11" s="305">
        <f t="shared" si="1"/>
        <v>1269</v>
      </c>
      <c r="F11" s="305">
        <v>12329</v>
      </c>
      <c r="G11" s="306">
        <v>50</v>
      </c>
      <c r="H11" s="306">
        <f>COUNTIFS('15P'!$G$3:$G$796,"Đ",'15P'!$C$3:$C$796,B11)</f>
        <v>15</v>
      </c>
      <c r="I11" s="307">
        <f t="shared" si="9"/>
        <v>0.3</v>
      </c>
      <c r="J11" s="313">
        <v>13</v>
      </c>
      <c r="K11" s="306">
        <f>COUNTIFS('15P'!$G$3:$G$796,"K",'15P'!$C$3:$C$796,B11)</f>
        <v>35</v>
      </c>
      <c r="L11" s="307">
        <f t="shared" si="10"/>
        <v>0.7</v>
      </c>
      <c r="M11" s="308">
        <v>35</v>
      </c>
      <c r="N11" s="308">
        <f t="shared" si="11"/>
        <v>0</v>
      </c>
      <c r="O11" s="312">
        <v>33</v>
      </c>
      <c r="P11" s="308">
        <f t="shared" si="12"/>
        <v>17</v>
      </c>
      <c r="Q11" s="307">
        <f t="shared" si="13"/>
        <v>0.34</v>
      </c>
      <c r="R11" s="306">
        <v>33</v>
      </c>
      <c r="S11" s="307">
        <f t="shared" si="5"/>
        <v>1</v>
      </c>
      <c r="T11" s="306">
        <f t="shared" si="14"/>
        <v>0</v>
      </c>
      <c r="U11" s="307">
        <f t="shared" si="6"/>
        <v>0</v>
      </c>
      <c r="V11" s="301" t="s">
        <v>6366</v>
      </c>
      <c r="W11" s="301"/>
      <c r="X11" s="309"/>
      <c r="Y11" s="310"/>
      <c r="Z11" s="311"/>
      <c r="AA11" s="311"/>
      <c r="AB11" s="310"/>
      <c r="AC11" s="310"/>
    </row>
    <row r="12" spans="1:29">
      <c r="A12" s="301">
        <f t="shared" si="8"/>
        <v>6</v>
      </c>
      <c r="B12" s="302" t="s">
        <v>659</v>
      </c>
      <c r="C12" s="303">
        <v>3928.59</v>
      </c>
      <c r="D12" s="304">
        <f>SUMIFS('15P'!$F$3:$F$796,'15P'!$C$3:$C$796,$B12)</f>
        <v>11841</v>
      </c>
      <c r="E12" s="305">
        <f t="shared" si="1"/>
        <v>0</v>
      </c>
      <c r="F12" s="305">
        <v>11841</v>
      </c>
      <c r="G12" s="306">
        <v>60</v>
      </c>
      <c r="H12" s="306">
        <f>COUNTIFS('15P'!$G$3:$G$796,"Đ",'15P'!$C$3:$C$796,B12)</f>
        <v>10</v>
      </c>
      <c r="I12" s="307">
        <f t="shared" si="9"/>
        <v>0.16666666666666666</v>
      </c>
      <c r="J12" s="308">
        <v>7</v>
      </c>
      <c r="K12" s="306">
        <f>COUNTIFS('15P'!$G$3:$G$796,"K",'15P'!$C$3:$C$796,B12)</f>
        <v>50</v>
      </c>
      <c r="L12" s="307">
        <f t="shared" si="10"/>
        <v>0.83333333333333337</v>
      </c>
      <c r="M12" s="308">
        <v>50</v>
      </c>
      <c r="N12" s="308">
        <f t="shared" si="11"/>
        <v>0</v>
      </c>
      <c r="O12" s="312">
        <v>30</v>
      </c>
      <c r="P12" s="308">
        <f t="shared" si="12"/>
        <v>30</v>
      </c>
      <c r="Q12" s="307">
        <f t="shared" si="13"/>
        <v>0.5</v>
      </c>
      <c r="R12" s="306">
        <v>30</v>
      </c>
      <c r="S12" s="307">
        <f t="shared" si="5"/>
        <v>1</v>
      </c>
      <c r="T12" s="306">
        <f t="shared" si="14"/>
        <v>0</v>
      </c>
      <c r="U12" s="307">
        <f t="shared" si="6"/>
        <v>0</v>
      </c>
      <c r="V12" s="301" t="s">
        <v>6366</v>
      </c>
      <c r="W12" s="301"/>
      <c r="X12" s="309"/>
      <c r="Y12" s="310"/>
      <c r="Z12" s="311"/>
      <c r="AA12" s="311"/>
      <c r="AB12" s="310"/>
      <c r="AC12" s="310"/>
    </row>
    <row r="13" spans="1:29">
      <c r="A13" s="301">
        <f t="shared" si="8"/>
        <v>7</v>
      </c>
      <c r="B13" s="302" t="s">
        <v>762</v>
      </c>
      <c r="C13" s="303">
        <v>1472.47</v>
      </c>
      <c r="D13" s="304">
        <f>SUMIFS('15P'!$F$3:$F$796,'15P'!$C$3:$C$796,$B13)</f>
        <v>27006</v>
      </c>
      <c r="E13" s="305">
        <f t="shared" si="1"/>
        <v>-20903</v>
      </c>
      <c r="F13" s="305">
        <v>47909</v>
      </c>
      <c r="G13" s="306">
        <v>110</v>
      </c>
      <c r="H13" s="306">
        <f>COUNTIFS('15P'!$G$3:$G$796,"Đ",'15P'!$C$3:$C$796,B13)</f>
        <v>23</v>
      </c>
      <c r="I13" s="307">
        <f t="shared" si="9"/>
        <v>0.20909090909090908</v>
      </c>
      <c r="J13" s="308">
        <v>14</v>
      </c>
      <c r="K13" s="306">
        <f>COUNTIFS('15P'!$G$3:$G$796,"K",'15P'!$C$3:$C$796,B13)</f>
        <v>87</v>
      </c>
      <c r="L13" s="307">
        <f t="shared" si="10"/>
        <v>0.79090909090909089</v>
      </c>
      <c r="M13" s="308">
        <v>87</v>
      </c>
      <c r="N13" s="308">
        <f t="shared" si="11"/>
        <v>0</v>
      </c>
      <c r="O13" s="306">
        <v>61</v>
      </c>
      <c r="P13" s="308">
        <f t="shared" si="12"/>
        <v>49</v>
      </c>
      <c r="Q13" s="307">
        <f t="shared" si="13"/>
        <v>0.44545454545454544</v>
      </c>
      <c r="R13" s="306">
        <v>61</v>
      </c>
      <c r="S13" s="307">
        <f t="shared" si="5"/>
        <v>1</v>
      </c>
      <c r="T13" s="306">
        <f t="shared" si="14"/>
        <v>0</v>
      </c>
      <c r="U13" s="307">
        <f t="shared" si="6"/>
        <v>0</v>
      </c>
      <c r="V13" s="301" t="s">
        <v>6366</v>
      </c>
      <c r="W13" s="301"/>
      <c r="X13" s="309"/>
      <c r="Y13" s="310"/>
      <c r="Z13" s="311"/>
      <c r="AA13" s="311"/>
      <c r="AB13" s="310"/>
      <c r="AC13" s="310"/>
    </row>
    <row r="14" spans="1:29">
      <c r="A14" s="301">
        <f t="shared" si="8"/>
        <v>8</v>
      </c>
      <c r="B14" s="302" t="s">
        <v>872</v>
      </c>
      <c r="C14" s="303">
        <v>4101.43</v>
      </c>
      <c r="D14" s="304">
        <f>SUMIFS('15P'!$F$3:$F$796,'15P'!$C$3:$C$796,$B14)</f>
        <v>10721</v>
      </c>
      <c r="E14" s="305">
        <f t="shared" si="1"/>
        <v>0</v>
      </c>
      <c r="F14" s="305">
        <v>10721</v>
      </c>
      <c r="G14" s="306">
        <v>57</v>
      </c>
      <c r="H14" s="306">
        <f>COUNTIFS('15P'!$G$3:$G$796,"Đ",'15P'!$C$3:$C$796,B14)</f>
        <v>8</v>
      </c>
      <c r="I14" s="307">
        <f t="shared" si="9"/>
        <v>0.14035087719298245</v>
      </c>
      <c r="J14" s="308">
        <v>1</v>
      </c>
      <c r="K14" s="306">
        <f>COUNTIFS('15P'!$G$3:$G$796,"K",'15P'!$C$3:$C$796,B14)</f>
        <v>49</v>
      </c>
      <c r="L14" s="307">
        <f t="shared" si="10"/>
        <v>0.85964912280701755</v>
      </c>
      <c r="M14" s="308">
        <v>49</v>
      </c>
      <c r="N14" s="308">
        <f t="shared" si="11"/>
        <v>0</v>
      </c>
      <c r="O14" s="306">
        <v>21</v>
      </c>
      <c r="P14" s="308">
        <f t="shared" si="12"/>
        <v>36</v>
      </c>
      <c r="Q14" s="307">
        <f t="shared" si="13"/>
        <v>0.63157894736842102</v>
      </c>
      <c r="R14" s="306">
        <v>21</v>
      </c>
      <c r="S14" s="307">
        <f t="shared" si="5"/>
        <v>1</v>
      </c>
      <c r="T14" s="306">
        <f t="shared" si="14"/>
        <v>0</v>
      </c>
      <c r="U14" s="307">
        <f t="shared" si="6"/>
        <v>0</v>
      </c>
      <c r="V14" s="301" t="s">
        <v>6366</v>
      </c>
      <c r="W14" s="301"/>
      <c r="X14" s="309"/>
      <c r="Y14" s="310"/>
      <c r="Z14" s="311"/>
      <c r="AA14" s="311"/>
      <c r="AB14" s="310"/>
      <c r="AC14" s="310"/>
    </row>
    <row r="15" spans="1:29">
      <c r="A15" s="301">
        <f t="shared" si="8"/>
        <v>9</v>
      </c>
      <c r="B15" s="302" t="s">
        <v>950</v>
      </c>
      <c r="C15" s="303">
        <v>7326.58</v>
      </c>
      <c r="D15" s="304">
        <f>SUMIFS('15P'!$F$3:$F$796,'15P'!$C$3:$C$796,$B15)</f>
        <v>7057</v>
      </c>
      <c r="E15" s="305">
        <f t="shared" si="1"/>
        <v>0</v>
      </c>
      <c r="F15" s="305">
        <v>7057</v>
      </c>
      <c r="G15" s="306">
        <v>57</v>
      </c>
      <c r="H15" s="306">
        <f>COUNTIFS('15P'!$G$3:$G$796,"Đ",'15P'!$C$3:$C$796,B15)</f>
        <v>0</v>
      </c>
      <c r="I15" s="307">
        <f t="shared" si="9"/>
        <v>0</v>
      </c>
      <c r="J15" s="308">
        <v>0</v>
      </c>
      <c r="K15" s="306">
        <f>COUNTIFS('15P'!$G$3:$G$796,"K",'15P'!$C$3:$C$796,B15)</f>
        <v>57</v>
      </c>
      <c r="L15" s="307">
        <f t="shared" si="10"/>
        <v>1</v>
      </c>
      <c r="M15" s="308">
        <v>57</v>
      </c>
      <c r="N15" s="308">
        <f t="shared" si="11"/>
        <v>0</v>
      </c>
      <c r="O15" s="306">
        <v>19</v>
      </c>
      <c r="P15" s="308">
        <f t="shared" si="12"/>
        <v>38</v>
      </c>
      <c r="Q15" s="307">
        <f t="shared" si="13"/>
        <v>0.66666666666666663</v>
      </c>
      <c r="R15" s="306">
        <v>19</v>
      </c>
      <c r="S15" s="307">
        <f t="shared" si="5"/>
        <v>1</v>
      </c>
      <c r="T15" s="306">
        <f t="shared" si="14"/>
        <v>0</v>
      </c>
      <c r="U15" s="307">
        <f t="shared" si="6"/>
        <v>0</v>
      </c>
      <c r="V15" s="301" t="s">
        <v>6366</v>
      </c>
      <c r="W15" s="301"/>
      <c r="X15" s="309"/>
      <c r="Y15" s="310"/>
      <c r="Z15" s="311"/>
      <c r="AA15" s="311"/>
      <c r="AB15" s="310"/>
      <c r="AC15" s="310"/>
    </row>
    <row r="16" spans="1:29">
      <c r="A16" s="301">
        <f t="shared" si="8"/>
        <v>10</v>
      </c>
      <c r="B16" s="302" t="s">
        <v>1097</v>
      </c>
      <c r="C16" s="303">
        <v>2472.2800000000002</v>
      </c>
      <c r="D16" s="304">
        <f>SUMIFS('15P'!$F$3:$F$796,'15P'!$C$3:$C$796,$B16)</f>
        <v>10798</v>
      </c>
      <c r="E16" s="305">
        <f t="shared" si="1"/>
        <v>0</v>
      </c>
      <c r="F16" s="305">
        <v>10798</v>
      </c>
      <c r="G16" s="306">
        <v>48</v>
      </c>
      <c r="H16" s="306">
        <f>COUNTIFS('15P'!$G$3:$G$796,"Đ",'15P'!$C$3:$C$796,B16)</f>
        <v>4</v>
      </c>
      <c r="I16" s="307">
        <f t="shared" si="9"/>
        <v>8.3333333333333329E-2</v>
      </c>
      <c r="J16" s="308">
        <v>2</v>
      </c>
      <c r="K16" s="306">
        <f>COUNTIFS('15P'!$G$3:$G$796,"K",'15P'!$C$3:$C$796,B16)</f>
        <v>44</v>
      </c>
      <c r="L16" s="307">
        <f t="shared" si="10"/>
        <v>0.91666666666666663</v>
      </c>
      <c r="M16" s="308">
        <v>44</v>
      </c>
      <c r="N16" s="308">
        <f t="shared" si="11"/>
        <v>0</v>
      </c>
      <c r="O16" s="306">
        <v>25</v>
      </c>
      <c r="P16" s="308">
        <f t="shared" si="12"/>
        <v>23</v>
      </c>
      <c r="Q16" s="307">
        <f t="shared" si="13"/>
        <v>0.47916666666666669</v>
      </c>
      <c r="R16" s="306">
        <v>25</v>
      </c>
      <c r="S16" s="307">
        <f t="shared" si="5"/>
        <v>1</v>
      </c>
      <c r="T16" s="306">
        <f t="shared" si="14"/>
        <v>0</v>
      </c>
      <c r="U16" s="307">
        <f t="shared" si="6"/>
        <v>0</v>
      </c>
      <c r="V16" s="301" t="s">
        <v>6366</v>
      </c>
      <c r="W16" s="301"/>
      <c r="X16" s="309"/>
      <c r="Y16" s="310"/>
      <c r="Z16" s="311"/>
      <c r="AA16" s="311"/>
      <c r="AB16" s="310"/>
      <c r="AC16" s="310"/>
    </row>
    <row r="17" spans="1:29">
      <c r="A17" s="301">
        <f t="shared" si="8"/>
        <v>11</v>
      </c>
      <c r="B17" s="302" t="s">
        <v>1171</v>
      </c>
      <c r="C17" s="303">
        <v>2442.92</v>
      </c>
      <c r="D17" s="304">
        <f>SUMIFS('15P'!$F$3:$F$796,'15P'!$C$3:$C$796,$B17)</f>
        <v>7669</v>
      </c>
      <c r="E17" s="305">
        <f t="shared" si="1"/>
        <v>0</v>
      </c>
      <c r="F17" s="305">
        <v>7669</v>
      </c>
      <c r="G17" s="306">
        <v>28</v>
      </c>
      <c r="H17" s="306">
        <f>COUNTIFS('15P'!$G$3:$G$796,"Đ",'15P'!$C$3:$C$796,B17)</f>
        <v>11</v>
      </c>
      <c r="I17" s="307">
        <f t="shared" si="9"/>
        <v>0.39285714285714285</v>
      </c>
      <c r="J17" s="308">
        <v>8</v>
      </c>
      <c r="K17" s="306">
        <f>COUNTIFS('15P'!$G$3:$G$796,"K",'15P'!$C$3:$C$796,B17)</f>
        <v>17</v>
      </c>
      <c r="L17" s="307">
        <f t="shared" si="10"/>
        <v>0.6071428571428571</v>
      </c>
      <c r="M17" s="308">
        <v>17</v>
      </c>
      <c r="N17" s="308">
        <f t="shared" si="11"/>
        <v>0</v>
      </c>
      <c r="O17" s="306">
        <v>19</v>
      </c>
      <c r="P17" s="308">
        <f t="shared" si="12"/>
        <v>9</v>
      </c>
      <c r="Q17" s="307">
        <f t="shared" si="13"/>
        <v>0.32142857142857145</v>
      </c>
      <c r="R17" s="306">
        <v>19</v>
      </c>
      <c r="S17" s="307">
        <f t="shared" si="5"/>
        <v>1</v>
      </c>
      <c r="T17" s="306">
        <f t="shared" si="14"/>
        <v>0</v>
      </c>
      <c r="U17" s="307">
        <f t="shared" si="6"/>
        <v>0</v>
      </c>
      <c r="V17" s="301" t="s">
        <v>6366</v>
      </c>
      <c r="W17" s="301"/>
      <c r="X17" s="309"/>
      <c r="Y17" s="310"/>
      <c r="Z17" s="311"/>
      <c r="AA17" s="311"/>
      <c r="AB17" s="310"/>
      <c r="AC17" s="310"/>
    </row>
    <row r="18" spans="1:29">
      <c r="A18" s="301">
        <f t="shared" si="8"/>
        <v>12</v>
      </c>
      <c r="B18" s="302" t="s">
        <v>1228</v>
      </c>
      <c r="C18" s="303">
        <v>1397.69</v>
      </c>
      <c r="D18" s="304">
        <f>SUMIFS('15P'!$F$3:$F$796,'15P'!$C$3:$C$796,$B18)</f>
        <v>6128</v>
      </c>
      <c r="E18" s="305">
        <f t="shared" si="1"/>
        <v>743</v>
      </c>
      <c r="F18" s="305">
        <v>5385</v>
      </c>
      <c r="G18" s="306">
        <v>39</v>
      </c>
      <c r="H18" s="306">
        <f>COUNTIFS('15P'!$G$3:$G$796,"Đ",'15P'!$C$3:$C$796,B18)</f>
        <v>0</v>
      </c>
      <c r="I18" s="307">
        <f t="shared" si="9"/>
        <v>0</v>
      </c>
      <c r="J18" s="308">
        <v>0</v>
      </c>
      <c r="K18" s="306">
        <f>COUNTIFS('15P'!$G$3:$G$796,"K",'15P'!$C$3:$C$796,B18)</f>
        <v>39</v>
      </c>
      <c r="L18" s="307">
        <f t="shared" si="10"/>
        <v>1</v>
      </c>
      <c r="M18" s="308">
        <v>39</v>
      </c>
      <c r="N18" s="308">
        <f t="shared" si="11"/>
        <v>0</v>
      </c>
      <c r="O18" s="306">
        <v>16</v>
      </c>
      <c r="P18" s="308">
        <f t="shared" si="12"/>
        <v>23</v>
      </c>
      <c r="Q18" s="307">
        <f t="shared" si="13"/>
        <v>0.58974358974358976</v>
      </c>
      <c r="R18" s="306">
        <v>15</v>
      </c>
      <c r="S18" s="307">
        <f t="shared" si="5"/>
        <v>0.9375</v>
      </c>
      <c r="T18" s="306">
        <f t="shared" si="14"/>
        <v>1</v>
      </c>
      <c r="U18" s="307">
        <f t="shared" si="6"/>
        <v>6.25E-2</v>
      </c>
      <c r="V18" s="314" t="s">
        <v>6367</v>
      </c>
      <c r="W18" s="301"/>
      <c r="X18" s="309"/>
      <c r="Y18" s="310"/>
      <c r="Z18" s="311"/>
      <c r="AA18" s="311"/>
      <c r="AB18" s="310"/>
      <c r="AC18" s="310"/>
    </row>
    <row r="19" spans="1:29">
      <c r="A19" s="301">
        <f t="shared" si="8"/>
        <v>13</v>
      </c>
      <c r="B19" s="302" t="s">
        <v>1318</v>
      </c>
      <c r="C19" s="303">
        <v>2356.08</v>
      </c>
      <c r="D19" s="304">
        <f>SUMIFS('15P'!$F$3:$F$796,'15P'!$C$3:$C$796,$B19)</f>
        <v>14784</v>
      </c>
      <c r="E19" s="305">
        <f t="shared" si="1"/>
        <v>-13</v>
      </c>
      <c r="F19" s="305">
        <v>14797</v>
      </c>
      <c r="G19" s="306">
        <v>63</v>
      </c>
      <c r="H19" s="306">
        <f>COUNTIFS('15P'!$G$3:$G$796,"Đ",'15P'!$C$3:$C$796,B19)</f>
        <v>9</v>
      </c>
      <c r="I19" s="307">
        <f t="shared" si="9"/>
        <v>0.14285714285714285</v>
      </c>
      <c r="J19" s="308">
        <v>5</v>
      </c>
      <c r="K19" s="306">
        <f>COUNTIFS('15P'!$G$3:$G$796,"K",'15P'!$C$3:$C$796,B19)</f>
        <v>54</v>
      </c>
      <c r="L19" s="307">
        <f t="shared" si="10"/>
        <v>0.8571428571428571</v>
      </c>
      <c r="M19" s="308">
        <v>54</v>
      </c>
      <c r="N19" s="308">
        <f t="shared" si="11"/>
        <v>0</v>
      </c>
      <c r="O19" s="306">
        <v>39</v>
      </c>
      <c r="P19" s="308">
        <f t="shared" si="12"/>
        <v>24</v>
      </c>
      <c r="Q19" s="307">
        <f t="shared" si="13"/>
        <v>0.38095238095238093</v>
      </c>
      <c r="R19" s="306">
        <v>39</v>
      </c>
      <c r="S19" s="307">
        <f t="shared" si="5"/>
        <v>1</v>
      </c>
      <c r="T19" s="306">
        <f t="shared" si="14"/>
        <v>0</v>
      </c>
      <c r="U19" s="307">
        <f t="shared" si="6"/>
        <v>0</v>
      </c>
      <c r="V19" s="301" t="s">
        <v>6366</v>
      </c>
      <c r="W19" s="301"/>
      <c r="X19" s="309"/>
      <c r="Y19" s="310"/>
      <c r="Z19" s="311"/>
      <c r="AA19" s="311"/>
      <c r="AB19" s="310"/>
      <c r="AC19" s="310"/>
    </row>
    <row r="20" spans="1:29">
      <c r="A20" s="301">
        <f t="shared" si="8"/>
        <v>14</v>
      </c>
      <c r="B20" s="302" t="s">
        <v>1445</v>
      </c>
      <c r="C20" s="303">
        <v>2608.14</v>
      </c>
      <c r="D20" s="304">
        <f>SUMIFS('15P'!$F$3:$F$796,'15P'!$C$3:$C$796,$B20)</f>
        <v>8814</v>
      </c>
      <c r="E20" s="305">
        <f t="shared" si="1"/>
        <v>25</v>
      </c>
      <c r="F20" s="305">
        <v>8789</v>
      </c>
      <c r="G20" s="306">
        <v>49</v>
      </c>
      <c r="H20" s="306">
        <f>COUNTIFS('15P'!$G$3:$G$796,"Đ",'15P'!$C$3:$C$796,B20)</f>
        <v>4</v>
      </c>
      <c r="I20" s="307">
        <f t="shared" si="9"/>
        <v>8.1632653061224483E-2</v>
      </c>
      <c r="J20" s="308">
        <v>3</v>
      </c>
      <c r="K20" s="306">
        <f>COUNTIFS('15P'!$G$3:$G$796,"K",'15P'!$C$3:$C$796,B20)</f>
        <v>45</v>
      </c>
      <c r="L20" s="307">
        <f t="shared" si="10"/>
        <v>0.91836734693877553</v>
      </c>
      <c r="M20" s="308">
        <v>45</v>
      </c>
      <c r="N20" s="308">
        <f t="shared" si="11"/>
        <v>0</v>
      </c>
      <c r="O20" s="306">
        <v>19</v>
      </c>
      <c r="P20" s="308">
        <f t="shared" si="12"/>
        <v>30</v>
      </c>
      <c r="Q20" s="307">
        <f t="shared" si="13"/>
        <v>0.61224489795918369</v>
      </c>
      <c r="R20" s="306">
        <v>19</v>
      </c>
      <c r="S20" s="307">
        <f t="shared" si="5"/>
        <v>1</v>
      </c>
      <c r="T20" s="306">
        <f t="shared" si="14"/>
        <v>0</v>
      </c>
      <c r="U20" s="307">
        <f t="shared" si="6"/>
        <v>0</v>
      </c>
      <c r="V20" s="301" t="s">
        <v>6366</v>
      </c>
      <c r="W20" s="301"/>
      <c r="X20" s="309"/>
      <c r="Y20" s="310"/>
      <c r="Z20" s="311"/>
      <c r="AA20" s="311"/>
      <c r="AB20" s="310"/>
      <c r="AC20" s="310"/>
    </row>
    <row r="21" spans="1:29">
      <c r="A21" s="301">
        <f t="shared" si="8"/>
        <v>15</v>
      </c>
      <c r="B21" s="302" t="s">
        <v>1551</v>
      </c>
      <c r="C21" s="303">
        <v>3984.64</v>
      </c>
      <c r="D21" s="304">
        <f>SUMIFS('15P'!$F$3:$F$796,'15P'!$C$3:$C$796,$B21)</f>
        <v>10614</v>
      </c>
      <c r="E21" s="305">
        <f t="shared" si="1"/>
        <v>0</v>
      </c>
      <c r="F21" s="305">
        <v>10614</v>
      </c>
      <c r="G21" s="306">
        <v>62</v>
      </c>
      <c r="H21" s="306">
        <f>COUNTIFS('15P'!$G$3:$G$796,"Đ",'15P'!$C$3:$C$796,B21)</f>
        <v>1</v>
      </c>
      <c r="I21" s="307">
        <f t="shared" si="9"/>
        <v>1.6129032258064516E-2</v>
      </c>
      <c r="J21" s="308">
        <v>0</v>
      </c>
      <c r="K21" s="306">
        <f>COUNTIFS('15P'!$G$3:$G$796,"K",'15P'!$C$3:$C$796,B21)</f>
        <v>61</v>
      </c>
      <c r="L21" s="307">
        <f t="shared" si="10"/>
        <v>0.9838709677419355</v>
      </c>
      <c r="M21" s="308">
        <v>61</v>
      </c>
      <c r="N21" s="308">
        <f t="shared" si="11"/>
        <v>0</v>
      </c>
      <c r="O21" s="306">
        <v>21</v>
      </c>
      <c r="P21" s="308">
        <f t="shared" si="12"/>
        <v>41</v>
      </c>
      <c r="Q21" s="307">
        <f t="shared" si="13"/>
        <v>0.66129032258064513</v>
      </c>
      <c r="R21" s="306">
        <v>21</v>
      </c>
      <c r="S21" s="307">
        <f t="shared" si="5"/>
        <v>1</v>
      </c>
      <c r="T21" s="306">
        <f t="shared" si="14"/>
        <v>0</v>
      </c>
      <c r="U21" s="307">
        <f t="shared" si="6"/>
        <v>0</v>
      </c>
      <c r="V21" s="301" t="s">
        <v>6366</v>
      </c>
      <c r="W21" s="301"/>
      <c r="X21" s="309"/>
      <c r="Y21" s="310"/>
      <c r="Z21" s="311"/>
      <c r="AA21" s="311"/>
      <c r="AB21" s="310"/>
      <c r="AC21" s="310"/>
    </row>
    <row r="22" spans="1:29">
      <c r="A22" s="301">
        <f t="shared" si="8"/>
        <v>16</v>
      </c>
      <c r="B22" s="302" t="s">
        <v>1706</v>
      </c>
      <c r="C22" s="303">
        <v>4507.9799999999996</v>
      </c>
      <c r="D22" s="304">
        <f>SUMIFS('77X'!$F$3:$F$2353,'77X'!$C$3:$C$2353,$B22)</f>
        <v>5367</v>
      </c>
      <c r="E22" s="305">
        <f t="shared" si="1"/>
        <v>-132</v>
      </c>
      <c r="F22" s="305">
        <v>5499</v>
      </c>
      <c r="G22" s="306">
        <v>38</v>
      </c>
      <c r="H22" s="306">
        <f>COUNTIFS('77X'!$G$3:$G$2353,"Đ",'77X'!$C$3:$C$2353,B22)</f>
        <v>15</v>
      </c>
      <c r="I22" s="307">
        <f t="shared" si="9"/>
        <v>0.39473684210526316</v>
      </c>
      <c r="J22" s="308">
        <v>1</v>
      </c>
      <c r="K22" s="306">
        <f>COUNTIFS('77X'!$G$3:$G$2353,"K",'77X'!$C$3:$C$2353,B22)</f>
        <v>23</v>
      </c>
      <c r="L22" s="307">
        <f t="shared" si="10"/>
        <v>0.60526315789473684</v>
      </c>
      <c r="M22" s="308">
        <v>23</v>
      </c>
      <c r="N22" s="308">
        <f t="shared" si="11"/>
        <v>0</v>
      </c>
      <c r="O22" s="306">
        <v>16</v>
      </c>
      <c r="P22" s="308">
        <f t="shared" si="12"/>
        <v>22</v>
      </c>
      <c r="Q22" s="307">
        <f t="shared" si="13"/>
        <v>0.57894736842105265</v>
      </c>
      <c r="R22" s="306">
        <v>16</v>
      </c>
      <c r="S22" s="307">
        <f t="shared" si="5"/>
        <v>1</v>
      </c>
      <c r="T22" s="306">
        <f t="shared" si="14"/>
        <v>0</v>
      </c>
      <c r="U22" s="307">
        <f t="shared" si="6"/>
        <v>0</v>
      </c>
      <c r="V22" s="301" t="s">
        <v>6366</v>
      </c>
      <c r="W22" s="301"/>
      <c r="X22" s="309"/>
      <c r="Y22" s="310"/>
      <c r="Z22" s="311"/>
      <c r="AA22" s="311"/>
      <c r="AB22" s="310"/>
      <c r="AC22" s="310"/>
    </row>
    <row r="23" spans="1:29">
      <c r="A23" s="301">
        <f t="shared" si="8"/>
        <v>17</v>
      </c>
      <c r="B23" s="302" t="s">
        <v>1773</v>
      </c>
      <c r="C23" s="303">
        <v>14808.49</v>
      </c>
      <c r="D23" s="304">
        <f>SUMIFS('77X'!$F$3:$F$2353,'77X'!$C$3:$C$2353,$B23)</f>
        <v>2421</v>
      </c>
      <c r="E23" s="305">
        <f t="shared" si="1"/>
        <v>0</v>
      </c>
      <c r="F23" s="305">
        <v>2421</v>
      </c>
      <c r="G23" s="306">
        <v>33</v>
      </c>
      <c r="H23" s="306">
        <f>COUNTIFS('77X'!$G$3:$G$2353,"Đ",'77X'!$C$3:$C$2353,B23)</f>
        <v>0</v>
      </c>
      <c r="I23" s="307">
        <f t="shared" si="9"/>
        <v>0</v>
      </c>
      <c r="J23" s="308">
        <v>0</v>
      </c>
      <c r="K23" s="306">
        <f>COUNTIFS('77X'!$G$3:$G$2353,"K",'77X'!$C$3:$C$2353,B23)</f>
        <v>33</v>
      </c>
      <c r="L23" s="307">
        <f t="shared" si="10"/>
        <v>1</v>
      </c>
      <c r="M23" s="308">
        <v>33</v>
      </c>
      <c r="N23" s="308">
        <f t="shared" si="11"/>
        <v>0</v>
      </c>
      <c r="O23" s="306">
        <v>13</v>
      </c>
      <c r="P23" s="308">
        <f t="shared" si="12"/>
        <v>20</v>
      </c>
      <c r="Q23" s="307">
        <f t="shared" si="13"/>
        <v>0.60606060606060608</v>
      </c>
      <c r="R23" s="306">
        <v>12</v>
      </c>
      <c r="S23" s="307">
        <f t="shared" si="5"/>
        <v>0.92307692307692313</v>
      </c>
      <c r="T23" s="306">
        <f t="shared" si="14"/>
        <v>1</v>
      </c>
      <c r="U23" s="307">
        <f t="shared" si="6"/>
        <v>7.6923076923076927E-2</v>
      </c>
      <c r="V23" s="314" t="s">
        <v>6368</v>
      </c>
      <c r="W23" s="301"/>
      <c r="X23" s="309"/>
      <c r="Y23" s="310"/>
      <c r="Z23" s="311"/>
      <c r="AA23" s="311"/>
      <c r="AB23" s="310"/>
      <c r="AC23" s="310"/>
    </row>
    <row r="24" spans="1:29">
      <c r="A24" s="301">
        <f t="shared" si="8"/>
        <v>18</v>
      </c>
      <c r="B24" s="302" t="s">
        <v>1837</v>
      </c>
      <c r="C24" s="303">
        <v>12783.71</v>
      </c>
      <c r="D24" s="304">
        <f>SUMIFS('77X'!$F$3:$F$2353,'77X'!$C$3:$C$2353,$B24)</f>
        <v>1998</v>
      </c>
      <c r="E24" s="305">
        <f t="shared" si="1"/>
        <v>0</v>
      </c>
      <c r="F24" s="305">
        <v>1998</v>
      </c>
      <c r="G24" s="306">
        <v>20</v>
      </c>
      <c r="H24" s="306">
        <f>COUNTIFS('77X'!$G$3:$G$2353,"Đ",'77X'!$C$3:$C$2353,B24)</f>
        <v>3</v>
      </c>
      <c r="I24" s="307">
        <f t="shared" si="9"/>
        <v>0.15</v>
      </c>
      <c r="J24" s="308">
        <v>1</v>
      </c>
      <c r="K24" s="306">
        <f>COUNTIFS('77X'!$G$3:$G$2353,"K",'77X'!$C$3:$C$2353,B24)</f>
        <v>17</v>
      </c>
      <c r="L24" s="307">
        <f t="shared" si="10"/>
        <v>0.85</v>
      </c>
      <c r="M24" s="308">
        <v>17</v>
      </c>
      <c r="N24" s="308">
        <f t="shared" si="11"/>
        <v>0</v>
      </c>
      <c r="O24" s="306">
        <v>11</v>
      </c>
      <c r="P24" s="308">
        <f t="shared" si="12"/>
        <v>9</v>
      </c>
      <c r="Q24" s="307">
        <f t="shared" si="13"/>
        <v>0.45</v>
      </c>
      <c r="R24" s="306">
        <v>10</v>
      </c>
      <c r="S24" s="307">
        <f t="shared" si="5"/>
        <v>0.90909090909090906</v>
      </c>
      <c r="T24" s="306">
        <f t="shared" si="14"/>
        <v>1</v>
      </c>
      <c r="U24" s="307">
        <f t="shared" si="6"/>
        <v>9.0909090909090912E-2</v>
      </c>
      <c r="V24" s="314" t="s">
        <v>6369</v>
      </c>
      <c r="W24" s="301"/>
      <c r="X24" s="309"/>
      <c r="Y24" s="310"/>
      <c r="Z24" s="311"/>
      <c r="AA24" s="311"/>
      <c r="AB24" s="310"/>
      <c r="AC24" s="310"/>
    </row>
    <row r="25" spans="1:29">
      <c r="A25" s="301">
        <f t="shared" si="8"/>
        <v>19</v>
      </c>
      <c r="B25" s="302" t="s">
        <v>1895</v>
      </c>
      <c r="C25" s="303">
        <v>20822.02</v>
      </c>
      <c r="D25" s="304">
        <f>SUMIFS('77X'!$F$3:$F$2353,'77X'!$C$3:$C$2353,$B25)</f>
        <v>2914</v>
      </c>
      <c r="E25" s="305">
        <f t="shared" si="1"/>
        <v>7</v>
      </c>
      <c r="F25" s="305">
        <v>2907</v>
      </c>
      <c r="G25" s="306">
        <v>38</v>
      </c>
      <c r="H25" s="306">
        <f>COUNTIFS('77X'!$G$3:$G$2353,"Đ",'77X'!$C$3:$C$2353,B25)</f>
        <v>1</v>
      </c>
      <c r="I25" s="307">
        <f t="shared" si="9"/>
        <v>2.6315789473684209E-2</v>
      </c>
      <c r="J25" s="308">
        <v>0</v>
      </c>
      <c r="K25" s="306">
        <f>COUNTIFS('77X'!$G$3:$G$2353,"K",'77X'!$C$3:$C$2353,B25)</f>
        <v>37</v>
      </c>
      <c r="L25" s="307">
        <f t="shared" si="10"/>
        <v>0.97368421052631582</v>
      </c>
      <c r="M25" s="308">
        <v>37</v>
      </c>
      <c r="N25" s="308">
        <f t="shared" si="11"/>
        <v>0</v>
      </c>
      <c r="O25" s="306">
        <v>16</v>
      </c>
      <c r="P25" s="308">
        <f t="shared" si="12"/>
        <v>22</v>
      </c>
      <c r="Q25" s="307">
        <f t="shared" si="13"/>
        <v>0.57894736842105265</v>
      </c>
      <c r="R25" s="306">
        <v>16</v>
      </c>
      <c r="S25" s="307">
        <f t="shared" si="5"/>
        <v>1</v>
      </c>
      <c r="T25" s="306">
        <f t="shared" si="14"/>
        <v>0</v>
      </c>
      <c r="U25" s="307">
        <f t="shared" si="6"/>
        <v>0</v>
      </c>
      <c r="V25" s="301" t="s">
        <v>6366</v>
      </c>
      <c r="W25" s="301"/>
      <c r="X25" s="309"/>
      <c r="Y25" s="310"/>
      <c r="Z25" s="311"/>
      <c r="AA25" s="311"/>
      <c r="AB25" s="310"/>
      <c r="AC25" s="310"/>
    </row>
    <row r="26" spans="1:29" ht="49.5">
      <c r="A26" s="301">
        <f t="shared" si="8"/>
        <v>20</v>
      </c>
      <c r="B26" s="302" t="s">
        <v>1970</v>
      </c>
      <c r="C26" s="303">
        <v>13301.24</v>
      </c>
      <c r="D26" s="304">
        <f>SUMIFS('77X'!$F$3:$F$2353,'77X'!$C$3:$C$2353,$B26)</f>
        <v>1250</v>
      </c>
      <c r="E26" s="305">
        <f t="shared" si="1"/>
        <v>0</v>
      </c>
      <c r="F26" s="305">
        <v>1250</v>
      </c>
      <c r="G26" s="306">
        <v>16</v>
      </c>
      <c r="H26" s="306">
        <f>COUNTIFS('77X'!$G$3:$G$2353,"Đ",'77X'!$C$3:$C$2353,B26)</f>
        <v>0</v>
      </c>
      <c r="I26" s="307">
        <f t="shared" si="9"/>
        <v>0</v>
      </c>
      <c r="J26" s="308">
        <v>0</v>
      </c>
      <c r="K26" s="306">
        <f>COUNTIFS('77X'!$G$3:$G$2353,"K",'77X'!$C$3:$C$2353,B26)</f>
        <v>16</v>
      </c>
      <c r="L26" s="307">
        <f t="shared" si="10"/>
        <v>1</v>
      </c>
      <c r="M26" s="308">
        <v>15</v>
      </c>
      <c r="N26" s="308">
        <f t="shared" si="11"/>
        <v>1</v>
      </c>
      <c r="O26" s="306">
        <v>7</v>
      </c>
      <c r="P26" s="308">
        <f t="shared" si="12"/>
        <v>9</v>
      </c>
      <c r="Q26" s="307">
        <f t="shared" si="13"/>
        <v>0.5625</v>
      </c>
      <c r="R26" s="306">
        <v>4</v>
      </c>
      <c r="S26" s="307">
        <f t="shared" si="5"/>
        <v>0.5714285714285714</v>
      </c>
      <c r="T26" s="306">
        <f t="shared" si="14"/>
        <v>3</v>
      </c>
      <c r="U26" s="307">
        <f t="shared" si="6"/>
        <v>0.42857142857142855</v>
      </c>
      <c r="V26" s="314" t="s">
        <v>6370</v>
      </c>
      <c r="W26" s="301"/>
      <c r="X26" s="309"/>
      <c r="Y26" s="310"/>
      <c r="Z26" s="311"/>
      <c r="AA26" s="311"/>
      <c r="AB26" s="310"/>
      <c r="AC26" s="310"/>
    </row>
    <row r="27" spans="1:29">
      <c r="A27" s="301">
        <f t="shared" si="8"/>
        <v>21</v>
      </c>
      <c r="B27" s="302" t="s">
        <v>2007</v>
      </c>
      <c r="C27" s="303">
        <v>4329.17</v>
      </c>
      <c r="D27" s="304">
        <f>SUMIFS('77X'!$F$3:$F$2353,'77X'!$C$3:$C$2353,$B27)</f>
        <v>2893</v>
      </c>
      <c r="E27" s="305">
        <f t="shared" si="1"/>
        <v>63</v>
      </c>
      <c r="F27" s="305">
        <v>2830</v>
      </c>
      <c r="G27" s="306">
        <v>27</v>
      </c>
      <c r="H27" s="306">
        <f>COUNTIFS('77X'!$G$3:$G$2353,"Đ",'77X'!$C$3:$C$2353,B27)</f>
        <v>1</v>
      </c>
      <c r="I27" s="307">
        <f t="shared" si="9"/>
        <v>3.7037037037037035E-2</v>
      </c>
      <c r="J27" s="308">
        <v>1</v>
      </c>
      <c r="K27" s="306">
        <f>COUNTIFS('77X'!$G$3:$G$2353,"K",'77X'!$C$3:$C$2353,B27)</f>
        <v>26</v>
      </c>
      <c r="L27" s="307">
        <f t="shared" si="10"/>
        <v>0.96296296296296291</v>
      </c>
      <c r="M27" s="308">
        <v>26</v>
      </c>
      <c r="N27" s="308">
        <f t="shared" si="11"/>
        <v>0</v>
      </c>
      <c r="O27" s="306">
        <v>14</v>
      </c>
      <c r="P27" s="308">
        <f t="shared" si="12"/>
        <v>13</v>
      </c>
      <c r="Q27" s="307">
        <f t="shared" si="13"/>
        <v>0.48148148148148145</v>
      </c>
      <c r="R27" s="306">
        <v>14</v>
      </c>
      <c r="S27" s="307">
        <f t="shared" si="5"/>
        <v>1</v>
      </c>
      <c r="T27" s="306">
        <f t="shared" si="14"/>
        <v>0</v>
      </c>
      <c r="U27" s="307">
        <f t="shared" si="6"/>
        <v>0</v>
      </c>
      <c r="V27" s="301" t="s">
        <v>6366</v>
      </c>
      <c r="W27" s="301"/>
      <c r="X27" s="309"/>
      <c r="Y27" s="310"/>
      <c r="Z27" s="311"/>
      <c r="AA27" s="311"/>
      <c r="AB27" s="310"/>
      <c r="AC27" s="310"/>
    </row>
    <row r="28" spans="1:29">
      <c r="A28" s="301">
        <f t="shared" si="8"/>
        <v>22</v>
      </c>
      <c r="B28" s="302" t="s">
        <v>2065</v>
      </c>
      <c r="C28" s="303">
        <v>4836.76</v>
      </c>
      <c r="D28" s="304">
        <f>SUMIFS('77X'!$F$3:$F$2353,'77X'!$C$3:$C$2353,$B28)</f>
        <v>4040</v>
      </c>
      <c r="E28" s="305">
        <f t="shared" si="1"/>
        <v>1</v>
      </c>
      <c r="F28" s="305">
        <v>4039</v>
      </c>
      <c r="G28" s="306">
        <v>35</v>
      </c>
      <c r="H28" s="306">
        <f>COUNTIFS('77X'!$G$3:$G$2353,"Đ",'77X'!$C$3:$C$2353,B28)</f>
        <v>6</v>
      </c>
      <c r="I28" s="307">
        <f t="shared" si="9"/>
        <v>0.17142857142857143</v>
      </c>
      <c r="J28" s="308">
        <v>1</v>
      </c>
      <c r="K28" s="306">
        <f>COUNTIFS('77X'!$G$3:$G$2353,"K",'77X'!$C$3:$C$2353,B28)</f>
        <v>29</v>
      </c>
      <c r="L28" s="307">
        <f t="shared" si="10"/>
        <v>0.82857142857142863</v>
      </c>
      <c r="M28" s="308">
        <v>29</v>
      </c>
      <c r="N28" s="308">
        <f t="shared" si="11"/>
        <v>0</v>
      </c>
      <c r="O28" s="306">
        <v>18</v>
      </c>
      <c r="P28" s="308">
        <f t="shared" si="12"/>
        <v>17</v>
      </c>
      <c r="Q28" s="307">
        <f t="shared" si="13"/>
        <v>0.48571428571428571</v>
      </c>
      <c r="R28" s="306">
        <v>18</v>
      </c>
      <c r="S28" s="307">
        <f t="shared" si="5"/>
        <v>1</v>
      </c>
      <c r="T28" s="306">
        <f t="shared" si="14"/>
        <v>0</v>
      </c>
      <c r="U28" s="307">
        <f t="shared" si="6"/>
        <v>0</v>
      </c>
      <c r="V28" s="301" t="s">
        <v>6366</v>
      </c>
      <c r="W28" s="301"/>
      <c r="X28" s="309"/>
      <c r="Y28" s="310"/>
      <c r="Z28" s="311"/>
      <c r="AA28" s="311"/>
      <c r="AB28" s="310"/>
      <c r="AC28" s="310"/>
    </row>
    <row r="29" spans="1:29">
      <c r="A29" s="301">
        <f t="shared" si="8"/>
        <v>23</v>
      </c>
      <c r="B29" s="302" t="s">
        <v>2136</v>
      </c>
      <c r="C29" s="303">
        <v>13488.96</v>
      </c>
      <c r="D29" s="304">
        <f>SUMIFS('77X'!$F$3:$F$2353,'77X'!$C$3:$C$2353,$B29)</f>
        <v>2681</v>
      </c>
      <c r="E29" s="305">
        <f t="shared" si="1"/>
        <v>0</v>
      </c>
      <c r="F29" s="305">
        <v>2681</v>
      </c>
      <c r="G29" s="306">
        <v>33</v>
      </c>
      <c r="H29" s="306">
        <f>COUNTIFS('77X'!$G$3:$G$2353,"Đ",'77X'!$C$3:$C$2353,B29)</f>
        <v>0</v>
      </c>
      <c r="I29" s="307">
        <f t="shared" si="9"/>
        <v>0</v>
      </c>
      <c r="J29" s="308">
        <v>0</v>
      </c>
      <c r="K29" s="306">
        <f>COUNTIFS('77X'!$G$3:$G$2353,"K",'77X'!$C$3:$C$2353,B29)</f>
        <v>33</v>
      </c>
      <c r="L29" s="307">
        <f t="shared" si="10"/>
        <v>1</v>
      </c>
      <c r="M29" s="308">
        <v>33</v>
      </c>
      <c r="N29" s="308">
        <f t="shared" si="11"/>
        <v>0</v>
      </c>
      <c r="O29" s="306">
        <v>13</v>
      </c>
      <c r="P29" s="308">
        <f t="shared" si="12"/>
        <v>20</v>
      </c>
      <c r="Q29" s="307">
        <f t="shared" si="13"/>
        <v>0.60606060606060608</v>
      </c>
      <c r="R29" s="306">
        <v>13</v>
      </c>
      <c r="S29" s="307">
        <f t="shared" si="5"/>
        <v>1</v>
      </c>
      <c r="T29" s="306">
        <f t="shared" si="14"/>
        <v>0</v>
      </c>
      <c r="U29" s="307">
        <f t="shared" si="6"/>
        <v>0</v>
      </c>
      <c r="V29" s="301" t="s">
        <v>6366</v>
      </c>
      <c r="W29" s="301"/>
      <c r="X29" s="309"/>
      <c r="Y29" s="310"/>
      <c r="Z29" s="311"/>
      <c r="AA29" s="311"/>
      <c r="AB29" s="310"/>
      <c r="AC29" s="310"/>
    </row>
    <row r="30" spans="1:29" ht="66">
      <c r="A30" s="301">
        <f t="shared" si="8"/>
        <v>24</v>
      </c>
      <c r="B30" s="302" t="s">
        <v>2199</v>
      </c>
      <c r="C30" s="303">
        <v>11079.43</v>
      </c>
      <c r="D30" s="304">
        <f>SUMIFS('77X'!$F$3:$F$2353,'77X'!$C$3:$C$2353,$B30)</f>
        <v>2750</v>
      </c>
      <c r="E30" s="305">
        <f t="shared" si="1"/>
        <v>1</v>
      </c>
      <c r="F30" s="305">
        <v>2749</v>
      </c>
      <c r="G30" s="306">
        <v>32</v>
      </c>
      <c r="H30" s="306">
        <f>COUNTIFS('77X'!$G$3:$G$2353,"Đ",'77X'!$C$3:$C$2353,B30)</f>
        <v>3</v>
      </c>
      <c r="I30" s="307">
        <f t="shared" si="9"/>
        <v>9.375E-2</v>
      </c>
      <c r="J30" s="308">
        <v>3</v>
      </c>
      <c r="K30" s="306">
        <f>COUNTIFS('77X'!$G$3:$G$2353,"K",'77X'!$C$3:$C$2353,B30)</f>
        <v>29</v>
      </c>
      <c r="L30" s="307">
        <f t="shared" si="10"/>
        <v>0.90625</v>
      </c>
      <c r="M30" s="308">
        <v>29</v>
      </c>
      <c r="N30" s="308">
        <f t="shared" si="11"/>
        <v>0</v>
      </c>
      <c r="O30" s="306">
        <v>15</v>
      </c>
      <c r="P30" s="308">
        <f t="shared" si="12"/>
        <v>17</v>
      </c>
      <c r="Q30" s="307">
        <f t="shared" si="13"/>
        <v>0.53125</v>
      </c>
      <c r="R30" s="306">
        <v>11</v>
      </c>
      <c r="S30" s="307">
        <f t="shared" si="5"/>
        <v>0.73333333333333328</v>
      </c>
      <c r="T30" s="306">
        <f t="shared" si="14"/>
        <v>4</v>
      </c>
      <c r="U30" s="307">
        <f t="shared" si="6"/>
        <v>0.26666666666666666</v>
      </c>
      <c r="V30" s="314" t="s">
        <v>6371</v>
      </c>
      <c r="W30" s="301"/>
      <c r="X30" s="309"/>
      <c r="Y30" s="310"/>
      <c r="Z30" s="311"/>
      <c r="AA30" s="311"/>
      <c r="AB30" s="310"/>
      <c r="AC30" s="310"/>
    </row>
    <row r="31" spans="1:29" ht="66">
      <c r="A31" s="301">
        <f t="shared" si="8"/>
        <v>25</v>
      </c>
      <c r="B31" s="302" t="s">
        <v>2261</v>
      </c>
      <c r="C31" s="303">
        <v>14625.84</v>
      </c>
      <c r="D31" s="304">
        <f>SUMIFS('77X'!$F$3:$F$2353,'77X'!$C$3:$C$2353,$B31)</f>
        <v>1517</v>
      </c>
      <c r="E31" s="305">
        <f t="shared" si="1"/>
        <v>0</v>
      </c>
      <c r="F31" s="305">
        <v>1517</v>
      </c>
      <c r="G31" s="306">
        <v>18</v>
      </c>
      <c r="H31" s="306">
        <f>COUNTIFS('77X'!$G$3:$G$2353,"Đ",'77X'!$C$3:$C$2353,B31)</f>
        <v>2</v>
      </c>
      <c r="I31" s="307">
        <f t="shared" si="9"/>
        <v>0.1111111111111111</v>
      </c>
      <c r="J31" s="308">
        <v>4</v>
      </c>
      <c r="K31" s="306">
        <f>COUNTIFS('77X'!$G$3:$G$2353,"K",'77X'!$C$3:$C$2353,B31)</f>
        <v>16</v>
      </c>
      <c r="L31" s="307">
        <f t="shared" si="10"/>
        <v>0.88888888888888884</v>
      </c>
      <c r="M31" s="308">
        <v>13</v>
      </c>
      <c r="N31" s="308">
        <f t="shared" si="11"/>
        <v>3</v>
      </c>
      <c r="O31" s="306">
        <v>9</v>
      </c>
      <c r="P31" s="308">
        <f t="shared" si="12"/>
        <v>9</v>
      </c>
      <c r="Q31" s="307">
        <f t="shared" si="13"/>
        <v>0.5</v>
      </c>
      <c r="R31" s="306">
        <v>5</v>
      </c>
      <c r="S31" s="307">
        <f t="shared" si="5"/>
        <v>0.55555555555555558</v>
      </c>
      <c r="T31" s="306">
        <f t="shared" si="14"/>
        <v>4</v>
      </c>
      <c r="U31" s="307">
        <f t="shared" si="6"/>
        <v>0.44444444444444442</v>
      </c>
      <c r="V31" s="314" t="s">
        <v>6372</v>
      </c>
      <c r="W31" s="301"/>
      <c r="X31" s="309"/>
      <c r="Y31" s="310"/>
      <c r="Z31" s="311"/>
      <c r="AA31" s="311"/>
      <c r="AB31" s="310"/>
      <c r="AC31" s="310"/>
    </row>
    <row r="32" spans="1:29" ht="33">
      <c r="A32" s="301">
        <f t="shared" si="8"/>
        <v>26</v>
      </c>
      <c r="B32" s="302" t="s">
        <v>2294</v>
      </c>
      <c r="C32" s="303">
        <v>11784.93</v>
      </c>
      <c r="D32" s="304">
        <f>SUMIFS('77X'!$F$3:$F$2353,'77X'!$C$3:$C$2353,$B32)</f>
        <v>1313</v>
      </c>
      <c r="E32" s="305">
        <f t="shared" si="1"/>
        <v>2</v>
      </c>
      <c r="F32" s="305">
        <v>1311</v>
      </c>
      <c r="G32" s="306">
        <v>15</v>
      </c>
      <c r="H32" s="306">
        <f>COUNTIFS('77X'!$G$3:$G$2353,"Đ",'77X'!$C$3:$C$2353,B32)</f>
        <v>1</v>
      </c>
      <c r="I32" s="307">
        <f t="shared" si="9"/>
        <v>6.6666666666666666E-2</v>
      </c>
      <c r="J32" s="308">
        <v>1</v>
      </c>
      <c r="K32" s="306">
        <f>COUNTIFS('77X'!$G$3:$G$2353,"K",'77X'!$C$3:$C$2353,B32)</f>
        <v>14</v>
      </c>
      <c r="L32" s="307">
        <f t="shared" si="10"/>
        <v>0.93333333333333335</v>
      </c>
      <c r="M32" s="308">
        <v>13</v>
      </c>
      <c r="N32" s="308">
        <f t="shared" si="11"/>
        <v>1</v>
      </c>
      <c r="O32" s="312">
        <v>9</v>
      </c>
      <c r="P32" s="308">
        <f t="shared" si="12"/>
        <v>6</v>
      </c>
      <c r="Q32" s="307">
        <f t="shared" si="13"/>
        <v>0.4</v>
      </c>
      <c r="R32" s="306">
        <v>7</v>
      </c>
      <c r="S32" s="307">
        <f t="shared" si="5"/>
        <v>0.77777777777777779</v>
      </c>
      <c r="T32" s="306">
        <f t="shared" si="14"/>
        <v>2</v>
      </c>
      <c r="U32" s="307">
        <f t="shared" si="6"/>
        <v>0.22222222222222221</v>
      </c>
      <c r="V32" s="314" t="s">
        <v>6373</v>
      </c>
      <c r="W32" s="301"/>
      <c r="X32" s="309"/>
      <c r="Y32" s="310"/>
      <c r="Z32" s="311"/>
      <c r="AA32" s="311"/>
      <c r="AB32" s="310"/>
      <c r="AC32" s="310"/>
    </row>
    <row r="33" spans="1:29" ht="82.5">
      <c r="A33" s="301">
        <f t="shared" si="8"/>
        <v>27</v>
      </c>
      <c r="B33" s="315" t="s">
        <v>2325</v>
      </c>
      <c r="C33" s="303">
        <v>14210.1</v>
      </c>
      <c r="D33" s="304">
        <f>SUMIFS('77X'!$F$3:$F$2353,'77X'!$C$3:$C$2353,$B33)</f>
        <v>3841</v>
      </c>
      <c r="E33" s="305">
        <f t="shared" si="1"/>
        <v>0</v>
      </c>
      <c r="F33" s="305">
        <v>3841</v>
      </c>
      <c r="G33" s="306">
        <v>39</v>
      </c>
      <c r="H33" s="306">
        <f>COUNTIFS('77X'!$G$3:$G$2353,"Đ",'77X'!$C$3:$C$2353,B33)</f>
        <v>1</v>
      </c>
      <c r="I33" s="307">
        <f t="shared" si="9"/>
        <v>2.564102564102564E-2</v>
      </c>
      <c r="J33" s="308">
        <v>0</v>
      </c>
      <c r="K33" s="306">
        <f>COUNTIFS('77X'!$G$3:$G$2353,"K",'77X'!$C$3:$C$2353,B33)</f>
        <v>38</v>
      </c>
      <c r="L33" s="307">
        <f t="shared" si="10"/>
        <v>0.97435897435897434</v>
      </c>
      <c r="M33" s="308">
        <v>38</v>
      </c>
      <c r="N33" s="308">
        <f t="shared" si="11"/>
        <v>0</v>
      </c>
      <c r="O33" s="312">
        <v>11</v>
      </c>
      <c r="P33" s="308">
        <f t="shared" si="12"/>
        <v>28</v>
      </c>
      <c r="Q33" s="307">
        <f t="shared" si="13"/>
        <v>0.71794871794871795</v>
      </c>
      <c r="R33" s="306">
        <v>11</v>
      </c>
      <c r="S33" s="307">
        <f t="shared" si="5"/>
        <v>1</v>
      </c>
      <c r="T33" s="306">
        <f t="shared" si="14"/>
        <v>0</v>
      </c>
      <c r="U33" s="307">
        <f t="shared" si="6"/>
        <v>0</v>
      </c>
      <c r="V33" s="316" t="s">
        <v>6374</v>
      </c>
      <c r="W33" s="301" t="s">
        <v>6375</v>
      </c>
      <c r="X33" s="309" t="s">
        <v>6376</v>
      </c>
      <c r="Y33" s="310"/>
      <c r="Z33" s="311">
        <v>11</v>
      </c>
      <c r="AA33" s="311">
        <v>1</v>
      </c>
      <c r="AB33" s="310"/>
      <c r="AC33" s="310"/>
    </row>
    <row r="34" spans="1:29">
      <c r="A34" s="301">
        <f t="shared" si="8"/>
        <v>28</v>
      </c>
      <c r="B34" s="302" t="s">
        <v>2403</v>
      </c>
      <c r="C34" s="303">
        <v>11888.62</v>
      </c>
      <c r="D34" s="304">
        <f>SUMIFS('77X'!$F$3:$F$2353,'77X'!$C$3:$C$2353,$B34)</f>
        <v>3391</v>
      </c>
      <c r="E34" s="305">
        <f t="shared" si="1"/>
        <v>0</v>
      </c>
      <c r="F34" s="305">
        <v>3391</v>
      </c>
      <c r="G34" s="306">
        <v>27</v>
      </c>
      <c r="H34" s="306">
        <f>COUNTIFS('77X'!$G$3:$G$2353,"Đ",'77X'!$C$3:$C$2353,B34)</f>
        <v>6</v>
      </c>
      <c r="I34" s="307">
        <f t="shared" si="9"/>
        <v>0.22222222222222221</v>
      </c>
      <c r="J34" s="308">
        <v>5</v>
      </c>
      <c r="K34" s="306">
        <f>COUNTIFS('77X'!$G$3:$G$2353,"K",'77X'!$C$3:$C$2353,B34)</f>
        <v>21</v>
      </c>
      <c r="L34" s="307">
        <f t="shared" si="10"/>
        <v>0.77777777777777779</v>
      </c>
      <c r="M34" s="308">
        <v>21</v>
      </c>
      <c r="N34" s="308">
        <f t="shared" si="11"/>
        <v>0</v>
      </c>
      <c r="O34" s="306">
        <v>16</v>
      </c>
      <c r="P34" s="308">
        <f t="shared" si="12"/>
        <v>11</v>
      </c>
      <c r="Q34" s="307">
        <f t="shared" si="13"/>
        <v>0.40740740740740738</v>
      </c>
      <c r="R34" s="306">
        <v>16</v>
      </c>
      <c r="S34" s="307">
        <f t="shared" si="5"/>
        <v>1</v>
      </c>
      <c r="T34" s="306">
        <f t="shared" si="14"/>
        <v>0</v>
      </c>
      <c r="U34" s="307">
        <f t="shared" si="6"/>
        <v>0</v>
      </c>
      <c r="V34" s="301" t="s">
        <v>6366</v>
      </c>
      <c r="W34" s="301"/>
      <c r="X34" s="309"/>
      <c r="Y34" s="310"/>
      <c r="Z34" s="311"/>
      <c r="AA34" s="311"/>
      <c r="AB34" s="310"/>
      <c r="AC34" s="310"/>
    </row>
    <row r="35" spans="1:29">
      <c r="A35" s="301">
        <f t="shared" si="8"/>
        <v>29</v>
      </c>
      <c r="B35" s="302" t="s">
        <v>2452</v>
      </c>
      <c r="C35" s="303">
        <v>9281.4599999999991</v>
      </c>
      <c r="D35" s="304">
        <f>SUMIFS('77X'!$F$3:$F$2353,'77X'!$C$3:$C$2353,$B35)</f>
        <v>3380</v>
      </c>
      <c r="E35" s="305">
        <f t="shared" si="1"/>
        <v>0</v>
      </c>
      <c r="F35" s="305">
        <v>3380</v>
      </c>
      <c r="G35" s="306">
        <v>31</v>
      </c>
      <c r="H35" s="306">
        <f>COUNTIFS('77X'!$G$3:$G$2353,"Đ",'77X'!$C$3:$C$2353,B35)</f>
        <v>7</v>
      </c>
      <c r="I35" s="307">
        <f t="shared" si="9"/>
        <v>0.22580645161290322</v>
      </c>
      <c r="J35" s="308">
        <v>0</v>
      </c>
      <c r="K35" s="306">
        <f>COUNTIFS('77X'!$G$3:$G$2353,"K",'77X'!$C$3:$C$2353,B35)</f>
        <v>24</v>
      </c>
      <c r="L35" s="307">
        <f t="shared" si="10"/>
        <v>0.77419354838709675</v>
      </c>
      <c r="M35" s="308">
        <v>24</v>
      </c>
      <c r="N35" s="308">
        <f t="shared" si="11"/>
        <v>0</v>
      </c>
      <c r="O35" s="306">
        <v>13</v>
      </c>
      <c r="P35" s="308">
        <f t="shared" si="12"/>
        <v>18</v>
      </c>
      <c r="Q35" s="307">
        <f t="shared" si="13"/>
        <v>0.58064516129032262</v>
      </c>
      <c r="R35" s="306">
        <v>13</v>
      </c>
      <c r="S35" s="307">
        <f t="shared" si="5"/>
        <v>1</v>
      </c>
      <c r="T35" s="306">
        <f t="shared" si="14"/>
        <v>0</v>
      </c>
      <c r="U35" s="307">
        <f t="shared" si="6"/>
        <v>0</v>
      </c>
      <c r="V35" s="301" t="s">
        <v>6366</v>
      </c>
      <c r="W35" s="301"/>
      <c r="X35" s="309"/>
      <c r="Y35" s="310"/>
      <c r="Z35" s="311"/>
      <c r="AA35" s="311"/>
      <c r="AB35" s="310"/>
      <c r="AC35" s="310"/>
    </row>
    <row r="36" spans="1:29" ht="33">
      <c r="A36" s="301">
        <f t="shared" si="8"/>
        <v>30</v>
      </c>
      <c r="B36" s="302" t="s">
        <v>2505</v>
      </c>
      <c r="C36" s="303">
        <v>14428.16</v>
      </c>
      <c r="D36" s="304">
        <f>SUMIFS('77X'!$F$3:$F$2353,'77X'!$C$3:$C$2353,$B36)</f>
        <v>4391</v>
      </c>
      <c r="E36" s="305">
        <f t="shared" si="1"/>
        <v>31</v>
      </c>
      <c r="F36" s="305">
        <v>4360</v>
      </c>
      <c r="G36" s="306">
        <v>36</v>
      </c>
      <c r="H36" s="306">
        <f>COUNTIFS('77X'!$G$3:$G$2353,"Đ",'77X'!$C$3:$C$2353,B36)</f>
        <v>8</v>
      </c>
      <c r="I36" s="307">
        <f t="shared" si="9"/>
        <v>0.22222222222222221</v>
      </c>
      <c r="J36" s="308">
        <v>6</v>
      </c>
      <c r="K36" s="306">
        <f>COUNTIFS('77X'!$G$3:$G$2353,"K",'77X'!$C$3:$C$2353,B36)</f>
        <v>28</v>
      </c>
      <c r="L36" s="307">
        <f t="shared" si="10"/>
        <v>0.77777777777777779</v>
      </c>
      <c r="M36" s="308">
        <v>26</v>
      </c>
      <c r="N36" s="308">
        <f t="shared" si="11"/>
        <v>2</v>
      </c>
      <c r="O36" s="306">
        <v>20</v>
      </c>
      <c r="P36" s="308">
        <f t="shared" si="12"/>
        <v>16</v>
      </c>
      <c r="Q36" s="307">
        <f t="shared" si="13"/>
        <v>0.44444444444444442</v>
      </c>
      <c r="R36" s="306">
        <v>18</v>
      </c>
      <c r="S36" s="307">
        <f t="shared" si="5"/>
        <v>0.9</v>
      </c>
      <c r="T36" s="306">
        <f t="shared" si="14"/>
        <v>2</v>
      </c>
      <c r="U36" s="307">
        <f t="shared" si="6"/>
        <v>0.1</v>
      </c>
      <c r="V36" s="314" t="s">
        <v>6377</v>
      </c>
      <c r="W36" s="301"/>
      <c r="X36" s="309"/>
      <c r="Y36" s="310"/>
      <c r="Z36" s="311"/>
      <c r="AA36" s="311"/>
      <c r="AB36" s="310"/>
      <c r="AC36" s="310"/>
    </row>
    <row r="37" spans="1:29" ht="49.5">
      <c r="A37" s="301">
        <f t="shared" si="8"/>
        <v>31</v>
      </c>
      <c r="B37" s="315" t="s">
        <v>2599</v>
      </c>
      <c r="C37" s="303">
        <v>10756.03</v>
      </c>
      <c r="D37" s="304">
        <f>SUMIFS('77X'!$F$3:$F$2353,'77X'!$C$3:$C$2353,$B37)</f>
        <v>10234</v>
      </c>
      <c r="E37" s="305">
        <f t="shared" si="1"/>
        <v>449</v>
      </c>
      <c r="F37" s="305">
        <v>9785</v>
      </c>
      <c r="G37" s="306">
        <v>57</v>
      </c>
      <c r="H37" s="306">
        <f>COUNTIFS('77X'!$G$3:$G$2353,"Đ",'77X'!$C$3:$C$2353,B37)</f>
        <v>35</v>
      </c>
      <c r="I37" s="307">
        <f t="shared" si="9"/>
        <v>0.61403508771929827</v>
      </c>
      <c r="J37" s="308">
        <v>0</v>
      </c>
      <c r="K37" s="306">
        <f>COUNTIFS('77X'!$G$3:$G$2353,"K",'77X'!$C$3:$C$2353,B37)</f>
        <v>22</v>
      </c>
      <c r="L37" s="307">
        <f t="shared" si="10"/>
        <v>0.38596491228070173</v>
      </c>
      <c r="M37" s="308">
        <v>22</v>
      </c>
      <c r="N37" s="308">
        <f t="shared" si="11"/>
        <v>0</v>
      </c>
      <c r="O37" s="306">
        <v>26</v>
      </c>
      <c r="P37" s="308">
        <f t="shared" si="12"/>
        <v>31</v>
      </c>
      <c r="Q37" s="307">
        <f t="shared" si="13"/>
        <v>0.54385964912280704</v>
      </c>
      <c r="R37" s="306">
        <v>26</v>
      </c>
      <c r="S37" s="307">
        <f t="shared" si="5"/>
        <v>1</v>
      </c>
      <c r="T37" s="306">
        <f t="shared" si="14"/>
        <v>0</v>
      </c>
      <c r="U37" s="307">
        <f t="shared" si="6"/>
        <v>0</v>
      </c>
      <c r="V37" s="301" t="s">
        <v>6366</v>
      </c>
      <c r="W37" s="301" t="s">
        <v>6378</v>
      </c>
      <c r="X37" s="309" t="s">
        <v>6376</v>
      </c>
      <c r="Y37" s="310"/>
      <c r="Z37" s="311">
        <v>26</v>
      </c>
      <c r="AA37" s="311">
        <v>0</v>
      </c>
      <c r="AB37" s="310"/>
      <c r="AC37" s="310"/>
    </row>
    <row r="38" spans="1:29">
      <c r="A38" s="301">
        <f t="shared" si="8"/>
        <v>32</v>
      </c>
      <c r="B38" s="302" t="s">
        <v>2719</v>
      </c>
      <c r="C38" s="303">
        <v>6942.08</v>
      </c>
      <c r="D38" s="304">
        <f>SUMIFS('77X'!$F$3:$F$2353,'77X'!$C$3:$C$2353,$B38)</f>
        <v>6953</v>
      </c>
      <c r="E38" s="305">
        <f t="shared" si="1"/>
        <v>-42</v>
      </c>
      <c r="F38" s="305">
        <v>6995</v>
      </c>
      <c r="G38" s="306">
        <v>50</v>
      </c>
      <c r="H38" s="306">
        <f>COUNTIFS('77X'!$G$3:$G$2353,"Đ",'77X'!$C$3:$C$2353,B38)</f>
        <v>19</v>
      </c>
      <c r="I38" s="307">
        <f t="shared" si="9"/>
        <v>0.38</v>
      </c>
      <c r="J38" s="308">
        <v>0</v>
      </c>
      <c r="K38" s="306">
        <f>COUNTIFS('77X'!$G$3:$G$2353,"K",'77X'!$C$3:$C$2353,B38)</f>
        <v>31</v>
      </c>
      <c r="L38" s="307">
        <f t="shared" si="10"/>
        <v>0.62</v>
      </c>
      <c r="M38" s="308">
        <v>31</v>
      </c>
      <c r="N38" s="308">
        <f t="shared" si="11"/>
        <v>0</v>
      </c>
      <c r="O38" s="306">
        <v>18</v>
      </c>
      <c r="P38" s="308">
        <f t="shared" si="12"/>
        <v>32</v>
      </c>
      <c r="Q38" s="307">
        <f t="shared" si="13"/>
        <v>0.64</v>
      </c>
      <c r="R38" s="306">
        <v>18</v>
      </c>
      <c r="S38" s="307">
        <f t="shared" si="5"/>
        <v>1</v>
      </c>
      <c r="T38" s="306">
        <f t="shared" si="14"/>
        <v>0</v>
      </c>
      <c r="U38" s="307">
        <f t="shared" si="6"/>
        <v>0</v>
      </c>
      <c r="V38" s="301" t="s">
        <v>6366</v>
      </c>
      <c r="W38" s="301"/>
      <c r="X38" s="309"/>
      <c r="Y38" s="310"/>
      <c r="Z38" s="311"/>
      <c r="AA38" s="311"/>
      <c r="AB38" s="310"/>
      <c r="AC38" s="310"/>
    </row>
    <row r="39" spans="1:29" ht="82.5">
      <c r="A39" s="301">
        <f t="shared" si="8"/>
        <v>33</v>
      </c>
      <c r="B39" s="315" t="s">
        <v>2840</v>
      </c>
      <c r="C39" s="303">
        <v>4206.95</v>
      </c>
      <c r="D39" s="304">
        <f>SUMIFS('77X'!$F$3:$F$2353,'77X'!$C$3:$C$2353,$B39)</f>
        <v>9005</v>
      </c>
      <c r="E39" s="305">
        <f t="shared" si="1"/>
        <v>40</v>
      </c>
      <c r="F39" s="305">
        <v>8965</v>
      </c>
      <c r="G39" s="306">
        <v>63</v>
      </c>
      <c r="H39" s="306">
        <f>COUNTIFS('77X'!$G$3:$G$2353,"Đ",'77X'!$C$3:$C$2353,B39)</f>
        <v>20</v>
      </c>
      <c r="I39" s="307">
        <f t="shared" si="9"/>
        <v>0.31746031746031744</v>
      </c>
      <c r="J39" s="308">
        <v>4</v>
      </c>
      <c r="K39" s="306">
        <f>COUNTIFS('77X'!$G$3:$G$2353,"K",'77X'!$C$3:$C$2353,B39)</f>
        <v>43</v>
      </c>
      <c r="L39" s="307">
        <f t="shared" si="10"/>
        <v>0.68253968253968256</v>
      </c>
      <c r="M39" s="308">
        <v>43</v>
      </c>
      <c r="N39" s="308">
        <f t="shared" si="11"/>
        <v>0</v>
      </c>
      <c r="O39" s="306">
        <v>23</v>
      </c>
      <c r="P39" s="308">
        <f t="shared" si="12"/>
        <v>40</v>
      </c>
      <c r="Q39" s="307">
        <f t="shared" si="13"/>
        <v>0.63492063492063489</v>
      </c>
      <c r="R39" s="306">
        <v>23</v>
      </c>
      <c r="S39" s="307">
        <f t="shared" si="5"/>
        <v>1</v>
      </c>
      <c r="T39" s="306">
        <f t="shared" si="14"/>
        <v>0</v>
      </c>
      <c r="U39" s="307">
        <f t="shared" si="6"/>
        <v>0</v>
      </c>
      <c r="V39" s="316" t="s">
        <v>6379</v>
      </c>
      <c r="W39" s="301" t="s">
        <v>6380</v>
      </c>
      <c r="X39" s="309" t="s">
        <v>6376</v>
      </c>
      <c r="Y39" s="310"/>
      <c r="Z39" s="311">
        <v>23</v>
      </c>
      <c r="AA39" s="311">
        <v>1</v>
      </c>
      <c r="AB39" s="310"/>
      <c r="AC39" s="310"/>
    </row>
    <row r="40" spans="1:29" ht="82.5">
      <c r="A40" s="301">
        <f t="shared" si="8"/>
        <v>34</v>
      </c>
      <c r="B40" s="315" t="s">
        <v>3012</v>
      </c>
      <c r="C40" s="303">
        <v>6725.59</v>
      </c>
      <c r="D40" s="304">
        <f>SUMIFS('77X'!$F$3:$F$2353,'77X'!$C$3:$C$2353,$B40)</f>
        <v>5492</v>
      </c>
      <c r="E40" s="305">
        <f t="shared" si="1"/>
        <v>2</v>
      </c>
      <c r="F40" s="305">
        <v>5490</v>
      </c>
      <c r="G40" s="306">
        <v>41</v>
      </c>
      <c r="H40" s="306">
        <f>COUNTIFS('77X'!$G$3:$G$2353,"Đ",'77X'!$C$3:$C$2353,B40)</f>
        <v>14</v>
      </c>
      <c r="I40" s="307">
        <f t="shared" si="9"/>
        <v>0.34146341463414637</v>
      </c>
      <c r="J40" s="308">
        <v>0</v>
      </c>
      <c r="K40" s="306">
        <f>COUNTIFS('77X'!$G$3:$G$2353,"K",'77X'!$C$3:$C$2353,B40)</f>
        <v>27</v>
      </c>
      <c r="L40" s="307">
        <f t="shared" si="10"/>
        <v>0.65853658536585369</v>
      </c>
      <c r="M40" s="308">
        <v>27</v>
      </c>
      <c r="N40" s="308">
        <f t="shared" si="11"/>
        <v>0</v>
      </c>
      <c r="O40" s="306">
        <v>14</v>
      </c>
      <c r="P40" s="308">
        <f t="shared" si="12"/>
        <v>27</v>
      </c>
      <c r="Q40" s="307">
        <f t="shared" si="13"/>
        <v>0.65853658536585369</v>
      </c>
      <c r="R40" s="306">
        <v>14</v>
      </c>
      <c r="S40" s="307">
        <f t="shared" si="5"/>
        <v>1</v>
      </c>
      <c r="T40" s="306">
        <f t="shared" si="14"/>
        <v>0</v>
      </c>
      <c r="U40" s="307">
        <f t="shared" si="6"/>
        <v>0</v>
      </c>
      <c r="V40" s="316" t="s">
        <v>6381</v>
      </c>
      <c r="W40" s="301" t="s">
        <v>6382</v>
      </c>
      <c r="X40" s="309" t="s">
        <v>6376</v>
      </c>
      <c r="Y40" s="310"/>
      <c r="Z40" s="311">
        <v>14</v>
      </c>
      <c r="AA40" s="311">
        <v>1</v>
      </c>
      <c r="AB40" s="310"/>
      <c r="AC40" s="310"/>
    </row>
    <row r="41" spans="1:29" ht="49.5">
      <c r="A41" s="301">
        <f t="shared" si="8"/>
        <v>35</v>
      </c>
      <c r="B41" s="315" t="s">
        <v>3112</v>
      </c>
      <c r="C41" s="303">
        <v>5371.54</v>
      </c>
      <c r="D41" s="304">
        <f>SUMIFS('77X'!$F$3:$F$2353,'77X'!$C$3:$C$2353,$B41)</f>
        <v>7409</v>
      </c>
      <c r="E41" s="305">
        <f t="shared" si="1"/>
        <v>0</v>
      </c>
      <c r="F41" s="305">
        <v>7409</v>
      </c>
      <c r="G41" s="306">
        <v>34</v>
      </c>
      <c r="H41" s="306">
        <f>COUNTIFS('77X'!$G$3:$G$2353,"Đ",'77X'!$C$3:$C$2353,B41)</f>
        <v>31</v>
      </c>
      <c r="I41" s="307">
        <f t="shared" si="9"/>
        <v>0.91176470588235292</v>
      </c>
      <c r="J41" s="308">
        <v>3</v>
      </c>
      <c r="K41" s="306">
        <f>COUNTIFS('77X'!$G$3:$G$2353,"K",'77X'!$C$3:$C$2353,B41)</f>
        <v>3</v>
      </c>
      <c r="L41" s="307">
        <f t="shared" si="10"/>
        <v>8.8235294117647065E-2</v>
      </c>
      <c r="M41" s="308">
        <v>3</v>
      </c>
      <c r="N41" s="308">
        <f t="shared" si="11"/>
        <v>0</v>
      </c>
      <c r="O41" s="306">
        <v>19</v>
      </c>
      <c r="P41" s="308">
        <f t="shared" si="12"/>
        <v>15</v>
      </c>
      <c r="Q41" s="307">
        <f t="shared" si="13"/>
        <v>0.44117647058823528</v>
      </c>
      <c r="R41" s="306">
        <v>19</v>
      </c>
      <c r="S41" s="307">
        <f t="shared" si="5"/>
        <v>1</v>
      </c>
      <c r="T41" s="306">
        <f t="shared" si="14"/>
        <v>0</v>
      </c>
      <c r="U41" s="307">
        <f t="shared" si="6"/>
        <v>0</v>
      </c>
      <c r="V41" s="301" t="s">
        <v>6366</v>
      </c>
      <c r="W41" s="301" t="s">
        <v>6378</v>
      </c>
      <c r="X41" s="309" t="s">
        <v>6376</v>
      </c>
      <c r="Y41" s="310"/>
      <c r="Z41" s="311">
        <v>19</v>
      </c>
      <c r="AA41" s="311">
        <v>0</v>
      </c>
      <c r="AB41" s="310"/>
      <c r="AC41" s="310"/>
    </row>
    <row r="42" spans="1:29" ht="33">
      <c r="A42" s="301">
        <f t="shared" si="8"/>
        <v>36</v>
      </c>
      <c r="B42" s="302" t="s">
        <v>3173</v>
      </c>
      <c r="C42" s="303">
        <v>19910.97</v>
      </c>
      <c r="D42" s="304">
        <f>SUMIFS('77X'!$F$3:$F$2353,'77X'!$C$3:$C$2353,$B42)</f>
        <v>2593</v>
      </c>
      <c r="E42" s="305">
        <f t="shared" si="1"/>
        <v>0</v>
      </c>
      <c r="F42" s="305">
        <v>2593</v>
      </c>
      <c r="G42" s="306">
        <v>32</v>
      </c>
      <c r="H42" s="306">
        <f>COUNTIFS('77X'!$G$3:$G$2353,"Đ",'77X'!$C$3:$C$2353,B42)</f>
        <v>2</v>
      </c>
      <c r="I42" s="307">
        <f t="shared" si="9"/>
        <v>6.25E-2</v>
      </c>
      <c r="J42" s="308">
        <v>1</v>
      </c>
      <c r="K42" s="306">
        <f>COUNTIFS('77X'!$G$3:$G$2353,"K",'77X'!$C$3:$C$2353,B42)</f>
        <v>30</v>
      </c>
      <c r="L42" s="307">
        <f t="shared" si="10"/>
        <v>0.9375</v>
      </c>
      <c r="M42" s="308">
        <v>30</v>
      </c>
      <c r="N42" s="308">
        <f t="shared" si="11"/>
        <v>0</v>
      </c>
      <c r="O42" s="306">
        <v>13</v>
      </c>
      <c r="P42" s="308">
        <f t="shared" si="12"/>
        <v>19</v>
      </c>
      <c r="Q42" s="307">
        <f t="shared" si="13"/>
        <v>0.59375</v>
      </c>
      <c r="R42" s="306">
        <v>11</v>
      </c>
      <c r="S42" s="307">
        <f t="shared" si="5"/>
        <v>0.84615384615384615</v>
      </c>
      <c r="T42" s="306">
        <f t="shared" si="14"/>
        <v>2</v>
      </c>
      <c r="U42" s="307">
        <f t="shared" si="6"/>
        <v>0.15384615384615385</v>
      </c>
      <c r="V42" s="314" t="s">
        <v>6383</v>
      </c>
      <c r="W42" s="301"/>
      <c r="X42" s="309"/>
      <c r="Y42" s="310"/>
      <c r="Z42" s="311"/>
      <c r="AA42" s="311"/>
      <c r="AB42" s="310"/>
      <c r="AC42" s="310"/>
    </row>
    <row r="43" spans="1:29">
      <c r="A43" s="301">
        <f t="shared" si="8"/>
        <v>37</v>
      </c>
      <c r="B43" s="302" t="s">
        <v>3234</v>
      </c>
      <c r="C43" s="303">
        <v>6089.58</v>
      </c>
      <c r="D43" s="304">
        <f>SUMIFS('77X'!$F$3:$F$2353,'77X'!$C$3:$C$2353,$B43)</f>
        <v>3411</v>
      </c>
      <c r="E43" s="305">
        <f t="shared" si="1"/>
        <v>84</v>
      </c>
      <c r="F43" s="305">
        <v>3327</v>
      </c>
      <c r="G43" s="306">
        <v>27</v>
      </c>
      <c r="H43" s="306">
        <f>COUNTIFS('77X'!$G$3:$G$2353,"Đ",'77X'!$C$3:$C$2353,B43)</f>
        <v>8</v>
      </c>
      <c r="I43" s="307">
        <f t="shared" si="9"/>
        <v>0.29629629629629628</v>
      </c>
      <c r="J43" s="308">
        <v>3</v>
      </c>
      <c r="K43" s="306">
        <f>COUNTIFS('77X'!$G$3:$G$2353,"K",'77X'!$C$3:$C$2353,B43)</f>
        <v>19</v>
      </c>
      <c r="L43" s="307">
        <f t="shared" si="10"/>
        <v>0.70370370370370372</v>
      </c>
      <c r="M43" s="308">
        <v>19</v>
      </c>
      <c r="N43" s="308">
        <f t="shared" si="11"/>
        <v>0</v>
      </c>
      <c r="O43" s="306">
        <v>14</v>
      </c>
      <c r="P43" s="308">
        <f t="shared" si="12"/>
        <v>13</v>
      </c>
      <c r="Q43" s="307">
        <f t="shared" si="13"/>
        <v>0.48148148148148145</v>
      </c>
      <c r="R43" s="306">
        <v>14</v>
      </c>
      <c r="S43" s="307">
        <f t="shared" si="5"/>
        <v>1</v>
      </c>
      <c r="T43" s="306">
        <f t="shared" si="14"/>
        <v>0</v>
      </c>
      <c r="U43" s="307">
        <f t="shared" si="6"/>
        <v>0</v>
      </c>
      <c r="V43" s="301" t="s">
        <v>6366</v>
      </c>
      <c r="W43" s="301"/>
      <c r="X43" s="309"/>
      <c r="Y43" s="310"/>
      <c r="Z43" s="311"/>
      <c r="AA43" s="311"/>
      <c r="AB43" s="310"/>
      <c r="AC43" s="310"/>
    </row>
    <row r="44" spans="1:29">
      <c r="A44" s="301">
        <f t="shared" si="8"/>
        <v>38</v>
      </c>
      <c r="B44" s="302" t="s">
        <v>3285</v>
      </c>
      <c r="C44" s="303">
        <v>10501.89</v>
      </c>
      <c r="D44" s="304">
        <f>SUMIFS('77X'!$F$3:$F$2353,'77X'!$C$3:$C$2353,$B44)</f>
        <v>1644</v>
      </c>
      <c r="E44" s="305">
        <f t="shared" si="1"/>
        <v>0</v>
      </c>
      <c r="F44" s="305">
        <v>1644</v>
      </c>
      <c r="G44" s="306">
        <v>21</v>
      </c>
      <c r="H44" s="306">
        <f>COUNTIFS('77X'!$G$3:$G$2353,"Đ",'77X'!$C$3:$C$2353,B44)</f>
        <v>2</v>
      </c>
      <c r="I44" s="307">
        <f t="shared" si="9"/>
        <v>9.5238095238095233E-2</v>
      </c>
      <c r="J44" s="308">
        <v>0</v>
      </c>
      <c r="K44" s="306">
        <f>COUNTIFS('77X'!$G$3:$G$2353,"K",'77X'!$C$3:$C$2353,B44)</f>
        <v>19</v>
      </c>
      <c r="L44" s="307">
        <f t="shared" si="10"/>
        <v>0.90476190476190477</v>
      </c>
      <c r="M44" s="308">
        <v>19</v>
      </c>
      <c r="N44" s="308">
        <f t="shared" si="11"/>
        <v>0</v>
      </c>
      <c r="O44" s="306">
        <v>9</v>
      </c>
      <c r="P44" s="308">
        <f t="shared" si="12"/>
        <v>12</v>
      </c>
      <c r="Q44" s="307">
        <f t="shared" si="13"/>
        <v>0.5714285714285714</v>
      </c>
      <c r="R44" s="306">
        <v>9</v>
      </c>
      <c r="S44" s="307">
        <f t="shared" si="5"/>
        <v>1</v>
      </c>
      <c r="T44" s="306">
        <f t="shared" si="14"/>
        <v>0</v>
      </c>
      <c r="U44" s="307">
        <f t="shared" si="6"/>
        <v>0</v>
      </c>
      <c r="V44" s="301" t="s">
        <v>6366</v>
      </c>
      <c r="W44" s="301"/>
      <c r="X44" s="309"/>
      <c r="Y44" s="310"/>
      <c r="Z44" s="311"/>
      <c r="AA44" s="311"/>
      <c r="AB44" s="310"/>
      <c r="AC44" s="310"/>
    </row>
    <row r="45" spans="1:29">
      <c r="A45" s="301">
        <f t="shared" si="8"/>
        <v>39</v>
      </c>
      <c r="B45" s="302" t="s">
        <v>3331</v>
      </c>
      <c r="C45" s="303">
        <v>4119.84</v>
      </c>
      <c r="D45" s="304">
        <f>SUMIFS('77X'!$F$3:$F$2353,'77X'!$C$3:$C$2353,$B45)</f>
        <v>2623</v>
      </c>
      <c r="E45" s="305">
        <f t="shared" si="1"/>
        <v>13</v>
      </c>
      <c r="F45" s="305">
        <v>2610</v>
      </c>
      <c r="G45" s="306">
        <v>25</v>
      </c>
      <c r="H45" s="306">
        <f>COUNTIFS('77X'!$G$3:$G$2353,"Đ",'77X'!$C$3:$C$2353,B45)</f>
        <v>0</v>
      </c>
      <c r="I45" s="307">
        <f t="shared" si="9"/>
        <v>0</v>
      </c>
      <c r="J45" s="308">
        <v>0</v>
      </c>
      <c r="K45" s="306">
        <f>COUNTIFS('77X'!$G$3:$G$2353,"K",'77X'!$C$3:$C$2353,B45)</f>
        <v>25</v>
      </c>
      <c r="L45" s="307">
        <f t="shared" si="10"/>
        <v>1</v>
      </c>
      <c r="M45" s="308">
        <v>25</v>
      </c>
      <c r="N45" s="308">
        <f t="shared" si="11"/>
        <v>0</v>
      </c>
      <c r="O45" s="306">
        <v>15</v>
      </c>
      <c r="P45" s="308">
        <f t="shared" si="12"/>
        <v>10</v>
      </c>
      <c r="Q45" s="307">
        <f t="shared" si="13"/>
        <v>0.4</v>
      </c>
      <c r="R45" s="306">
        <v>15</v>
      </c>
      <c r="S45" s="307">
        <f t="shared" si="5"/>
        <v>1</v>
      </c>
      <c r="T45" s="306">
        <f t="shared" si="14"/>
        <v>0</v>
      </c>
      <c r="U45" s="307">
        <f t="shared" si="6"/>
        <v>0</v>
      </c>
      <c r="V45" s="301" t="s">
        <v>6366</v>
      </c>
      <c r="W45" s="301"/>
      <c r="X45" s="309"/>
      <c r="Y45" s="310"/>
      <c r="Z45" s="311"/>
      <c r="AA45" s="311"/>
      <c r="AB45" s="310"/>
      <c r="AC45" s="310"/>
    </row>
    <row r="46" spans="1:29">
      <c r="A46" s="301">
        <f t="shared" si="8"/>
        <v>40</v>
      </c>
      <c r="B46" s="302" t="s">
        <v>3396</v>
      </c>
      <c r="C46" s="303">
        <v>7811.51</v>
      </c>
      <c r="D46" s="304">
        <f>SUMIFS('77X'!$F$3:$F$2353,'77X'!$C$3:$C$2353,$B46)</f>
        <v>2636</v>
      </c>
      <c r="E46" s="305">
        <f t="shared" si="1"/>
        <v>22</v>
      </c>
      <c r="F46" s="305">
        <v>2614</v>
      </c>
      <c r="G46" s="306">
        <v>26</v>
      </c>
      <c r="H46" s="306">
        <f>COUNTIFS('77X'!$G$3:$G$2353,"Đ",'77X'!$C$3:$C$2353,B46)</f>
        <v>3</v>
      </c>
      <c r="I46" s="307">
        <f t="shared" si="9"/>
        <v>0.11538461538461539</v>
      </c>
      <c r="J46" s="308">
        <v>1</v>
      </c>
      <c r="K46" s="306">
        <f>COUNTIFS('77X'!$G$3:$G$2353,"K",'77X'!$C$3:$C$2353,B46)</f>
        <v>23</v>
      </c>
      <c r="L46" s="307">
        <f t="shared" si="10"/>
        <v>0.88461538461538458</v>
      </c>
      <c r="M46" s="308">
        <v>23</v>
      </c>
      <c r="N46" s="308">
        <f t="shared" si="11"/>
        <v>0</v>
      </c>
      <c r="O46" s="306">
        <v>12</v>
      </c>
      <c r="P46" s="308">
        <f t="shared" si="12"/>
        <v>14</v>
      </c>
      <c r="Q46" s="307">
        <f t="shared" si="13"/>
        <v>0.53846153846153844</v>
      </c>
      <c r="R46" s="306">
        <v>12</v>
      </c>
      <c r="S46" s="307">
        <f t="shared" si="5"/>
        <v>1</v>
      </c>
      <c r="T46" s="306">
        <f t="shared" si="14"/>
        <v>0</v>
      </c>
      <c r="U46" s="307">
        <f t="shared" si="6"/>
        <v>0</v>
      </c>
      <c r="V46" s="301" t="s">
        <v>6366</v>
      </c>
      <c r="W46" s="301"/>
      <c r="X46" s="309"/>
      <c r="Y46" s="310"/>
      <c r="Z46" s="311"/>
      <c r="AA46" s="311"/>
      <c r="AB46" s="310"/>
      <c r="AC46" s="310"/>
    </row>
    <row r="47" spans="1:29">
      <c r="A47" s="301">
        <f t="shared" si="8"/>
        <v>41</v>
      </c>
      <c r="B47" s="302" t="s">
        <v>3444</v>
      </c>
      <c r="C47" s="303">
        <v>3784.19</v>
      </c>
      <c r="D47" s="304">
        <f>SUMIFS('77X'!$F$3:$F$2353,'77X'!$C$3:$C$2353,$B47)</f>
        <v>9093</v>
      </c>
      <c r="E47" s="305">
        <f t="shared" si="1"/>
        <v>0</v>
      </c>
      <c r="F47" s="305">
        <v>9093</v>
      </c>
      <c r="G47" s="306">
        <v>69</v>
      </c>
      <c r="H47" s="306">
        <f>COUNTIFS('77X'!$G$3:$G$2353,"Đ",'77X'!$C$3:$C$2353,B47)</f>
        <v>23</v>
      </c>
      <c r="I47" s="307">
        <f t="shared" si="9"/>
        <v>0.33333333333333331</v>
      </c>
      <c r="J47" s="308">
        <v>3</v>
      </c>
      <c r="K47" s="306">
        <f>COUNTIFS('77X'!$G$3:$G$2353,"K",'77X'!$C$3:$C$2353,B47)</f>
        <v>46</v>
      </c>
      <c r="L47" s="307">
        <f t="shared" si="10"/>
        <v>0.66666666666666663</v>
      </c>
      <c r="M47" s="308">
        <v>46</v>
      </c>
      <c r="N47" s="308">
        <f t="shared" si="11"/>
        <v>0</v>
      </c>
      <c r="O47" s="306">
        <v>25</v>
      </c>
      <c r="P47" s="308">
        <f t="shared" si="12"/>
        <v>44</v>
      </c>
      <c r="Q47" s="307">
        <f t="shared" si="13"/>
        <v>0.6376811594202898</v>
      </c>
      <c r="R47" s="306">
        <v>25</v>
      </c>
      <c r="S47" s="307">
        <f t="shared" si="5"/>
        <v>1</v>
      </c>
      <c r="T47" s="306">
        <f t="shared" si="14"/>
        <v>0</v>
      </c>
      <c r="U47" s="307">
        <f t="shared" si="6"/>
        <v>0</v>
      </c>
      <c r="V47" s="301" t="s">
        <v>6366</v>
      </c>
      <c r="W47" s="301"/>
      <c r="X47" s="309"/>
      <c r="Y47" s="310"/>
      <c r="Z47" s="311"/>
      <c r="AA47" s="311"/>
      <c r="AB47" s="310"/>
      <c r="AC47" s="310"/>
    </row>
    <row r="48" spans="1:29">
      <c r="A48" s="301">
        <f t="shared" si="8"/>
        <v>42</v>
      </c>
      <c r="B48" s="302" t="s">
        <v>3579</v>
      </c>
      <c r="C48" s="303">
        <v>6083.66</v>
      </c>
      <c r="D48" s="304">
        <f>SUMIFS('77X'!$F$3:$F$2353,'77X'!$C$3:$C$2353,$B48)</f>
        <v>4695</v>
      </c>
      <c r="E48" s="305">
        <f t="shared" si="1"/>
        <v>231</v>
      </c>
      <c r="F48" s="305">
        <v>4464</v>
      </c>
      <c r="G48" s="306">
        <v>36</v>
      </c>
      <c r="H48" s="306">
        <f>COUNTIFS('77X'!$G$3:$G$2353,"Đ",'77X'!$C$3:$C$2353,B48)</f>
        <v>11</v>
      </c>
      <c r="I48" s="307">
        <f t="shared" si="9"/>
        <v>0.30555555555555558</v>
      </c>
      <c r="J48" s="308">
        <v>0</v>
      </c>
      <c r="K48" s="306">
        <f>COUNTIFS('77X'!$G$3:$G$2353,"K",'77X'!$C$3:$C$2353,B48)</f>
        <v>25</v>
      </c>
      <c r="L48" s="307">
        <f t="shared" si="10"/>
        <v>0.69444444444444442</v>
      </c>
      <c r="M48" s="308">
        <v>25</v>
      </c>
      <c r="N48" s="308">
        <f t="shared" si="11"/>
        <v>0</v>
      </c>
      <c r="O48" s="312">
        <v>14</v>
      </c>
      <c r="P48" s="308">
        <f t="shared" si="12"/>
        <v>22</v>
      </c>
      <c r="Q48" s="307">
        <f t="shared" si="13"/>
        <v>0.61111111111111116</v>
      </c>
      <c r="R48" s="306">
        <v>14</v>
      </c>
      <c r="S48" s="307">
        <f t="shared" si="5"/>
        <v>1</v>
      </c>
      <c r="T48" s="306">
        <f t="shared" si="14"/>
        <v>0</v>
      </c>
      <c r="U48" s="307">
        <f t="shared" si="6"/>
        <v>0</v>
      </c>
      <c r="V48" s="301" t="s">
        <v>6366</v>
      </c>
      <c r="W48" s="301"/>
      <c r="X48" s="309"/>
      <c r="Y48" s="310"/>
      <c r="Z48" s="311"/>
      <c r="AA48" s="311"/>
      <c r="AB48" s="310"/>
      <c r="AC48" s="310"/>
    </row>
    <row r="49" spans="1:29">
      <c r="A49" s="301">
        <f t="shared" si="8"/>
        <v>43</v>
      </c>
      <c r="B49" s="302" t="s">
        <v>3650</v>
      </c>
      <c r="C49" s="303">
        <v>7155.56</v>
      </c>
      <c r="D49" s="304">
        <f>SUMIFS('77X'!$F$3:$F$2353,'77X'!$C$3:$C$2353,$B49)</f>
        <v>2924</v>
      </c>
      <c r="E49" s="305">
        <f t="shared" si="1"/>
        <v>0</v>
      </c>
      <c r="F49" s="305">
        <v>2924</v>
      </c>
      <c r="G49" s="306">
        <v>21</v>
      </c>
      <c r="H49" s="306">
        <f>COUNTIFS('77X'!$G$3:$G$2353,"Đ",'77X'!$C$3:$C$2353,B49)</f>
        <v>7</v>
      </c>
      <c r="I49" s="307">
        <f t="shared" si="9"/>
        <v>0.33333333333333331</v>
      </c>
      <c r="J49" s="308">
        <v>2</v>
      </c>
      <c r="K49" s="306">
        <f>COUNTIFS('77X'!$G$3:$G$2353,"K",'77X'!$C$3:$C$2353,B49)</f>
        <v>14</v>
      </c>
      <c r="L49" s="307">
        <f t="shared" si="10"/>
        <v>0.66666666666666663</v>
      </c>
      <c r="M49" s="308">
        <v>13</v>
      </c>
      <c r="N49" s="308">
        <f t="shared" si="11"/>
        <v>1</v>
      </c>
      <c r="O49" s="306">
        <v>11</v>
      </c>
      <c r="P49" s="308">
        <f t="shared" si="12"/>
        <v>10</v>
      </c>
      <c r="Q49" s="307">
        <f t="shared" si="13"/>
        <v>0.47619047619047616</v>
      </c>
      <c r="R49" s="306">
        <v>10</v>
      </c>
      <c r="S49" s="307">
        <f t="shared" si="5"/>
        <v>0.90909090909090906</v>
      </c>
      <c r="T49" s="306">
        <f t="shared" si="14"/>
        <v>1</v>
      </c>
      <c r="U49" s="307">
        <f t="shared" si="6"/>
        <v>9.0909090909090912E-2</v>
      </c>
      <c r="V49" s="314" t="s">
        <v>6384</v>
      </c>
      <c r="W49" s="301"/>
      <c r="X49" s="309"/>
      <c r="Y49" s="310"/>
      <c r="Z49" s="311"/>
      <c r="AA49" s="311"/>
      <c r="AB49" s="310"/>
      <c r="AC49" s="310"/>
    </row>
    <row r="50" spans="1:29">
      <c r="A50" s="301">
        <f t="shared" si="8"/>
        <v>44</v>
      </c>
      <c r="B50" s="302" t="s">
        <v>3692</v>
      </c>
      <c r="C50" s="303">
        <v>7142.17</v>
      </c>
      <c r="D50" s="304">
        <f>SUMIFS('77X'!$F$3:$F$2353,'77X'!$C$3:$C$2353,$B50)</f>
        <v>1838</v>
      </c>
      <c r="E50" s="305">
        <f t="shared" si="1"/>
        <v>0</v>
      </c>
      <c r="F50" s="305">
        <v>1838</v>
      </c>
      <c r="G50" s="306">
        <v>19</v>
      </c>
      <c r="H50" s="306">
        <f>COUNTIFS('77X'!$G$3:$G$2353,"Đ",'77X'!$C$3:$C$2353,B50)</f>
        <v>0</v>
      </c>
      <c r="I50" s="307">
        <f t="shared" si="9"/>
        <v>0</v>
      </c>
      <c r="J50" s="308">
        <v>0</v>
      </c>
      <c r="K50" s="306">
        <f>COUNTIFS('77X'!$G$3:$G$2353,"K",'77X'!$C$3:$C$2353,B50)</f>
        <v>19</v>
      </c>
      <c r="L50" s="307">
        <f t="shared" si="10"/>
        <v>1</v>
      </c>
      <c r="M50" s="308">
        <v>19</v>
      </c>
      <c r="N50" s="308">
        <f t="shared" si="11"/>
        <v>0</v>
      </c>
      <c r="O50" s="306">
        <v>8</v>
      </c>
      <c r="P50" s="308">
        <f t="shared" si="12"/>
        <v>11</v>
      </c>
      <c r="Q50" s="307">
        <f t="shared" si="13"/>
        <v>0.57894736842105265</v>
      </c>
      <c r="R50" s="306">
        <v>8</v>
      </c>
      <c r="S50" s="307">
        <f t="shared" si="5"/>
        <v>1</v>
      </c>
      <c r="T50" s="306">
        <f t="shared" si="14"/>
        <v>0</v>
      </c>
      <c r="U50" s="307">
        <f t="shared" si="6"/>
        <v>0</v>
      </c>
      <c r="V50" s="301" t="s">
        <v>6366</v>
      </c>
      <c r="W50" s="301"/>
      <c r="X50" s="309"/>
      <c r="Y50" s="310"/>
      <c r="Z50" s="311"/>
      <c r="AA50" s="311"/>
      <c r="AB50" s="310"/>
      <c r="AC50" s="310"/>
    </row>
    <row r="51" spans="1:29">
      <c r="A51" s="301">
        <f t="shared" si="8"/>
        <v>45</v>
      </c>
      <c r="B51" s="302" t="s">
        <v>3730</v>
      </c>
      <c r="C51" s="303">
        <v>10118</v>
      </c>
      <c r="D51" s="304">
        <f>SUMIFS('77X'!$F$3:$F$2353,'77X'!$C$3:$C$2353,$B51)</f>
        <v>2103</v>
      </c>
      <c r="E51" s="305">
        <f t="shared" si="1"/>
        <v>0</v>
      </c>
      <c r="F51" s="305">
        <v>2103</v>
      </c>
      <c r="G51" s="306">
        <v>26</v>
      </c>
      <c r="H51" s="306">
        <f>COUNTIFS('77X'!$G$3:$G$2353,"Đ",'77X'!$C$3:$C$2353,B51)</f>
        <v>1</v>
      </c>
      <c r="I51" s="307">
        <f t="shared" si="9"/>
        <v>3.8461538461538464E-2</v>
      </c>
      <c r="J51" s="308">
        <v>0</v>
      </c>
      <c r="K51" s="306">
        <f>COUNTIFS('77X'!$G$3:$G$2353,"K",'77X'!$C$3:$C$2353,B51)</f>
        <v>25</v>
      </c>
      <c r="L51" s="307">
        <f t="shared" si="10"/>
        <v>0.96153846153846156</v>
      </c>
      <c r="M51" s="308">
        <v>25</v>
      </c>
      <c r="N51" s="308">
        <f t="shared" si="11"/>
        <v>0</v>
      </c>
      <c r="O51" s="306">
        <v>11</v>
      </c>
      <c r="P51" s="308">
        <f t="shared" si="12"/>
        <v>15</v>
      </c>
      <c r="Q51" s="307">
        <f t="shared" si="13"/>
        <v>0.57692307692307687</v>
      </c>
      <c r="R51" s="306">
        <v>11</v>
      </c>
      <c r="S51" s="307">
        <f t="shared" si="5"/>
        <v>1</v>
      </c>
      <c r="T51" s="306">
        <f t="shared" si="14"/>
        <v>0</v>
      </c>
      <c r="U51" s="307">
        <f t="shared" si="6"/>
        <v>0</v>
      </c>
      <c r="V51" s="301" t="s">
        <v>6366</v>
      </c>
      <c r="W51" s="301"/>
      <c r="X51" s="309"/>
      <c r="Y51" s="310"/>
      <c r="Z51" s="311"/>
      <c r="AA51" s="311"/>
      <c r="AB51" s="310"/>
      <c r="AC51" s="310"/>
    </row>
    <row r="52" spans="1:29">
      <c r="A52" s="301">
        <f t="shared" si="8"/>
        <v>46</v>
      </c>
      <c r="B52" s="302" t="s">
        <v>3785</v>
      </c>
      <c r="C52" s="303">
        <v>11273.24</v>
      </c>
      <c r="D52" s="304">
        <f>SUMIFS('77X'!$F$3:$F$2353,'77X'!$C$3:$C$2353,$B52)</f>
        <v>2854</v>
      </c>
      <c r="E52" s="305">
        <f t="shared" si="1"/>
        <v>8</v>
      </c>
      <c r="F52" s="305">
        <v>2846</v>
      </c>
      <c r="G52" s="306">
        <v>26</v>
      </c>
      <c r="H52" s="306">
        <f>COUNTIFS('77X'!$G$3:$G$2353,"Đ",'77X'!$C$3:$C$2353,B52)</f>
        <v>6</v>
      </c>
      <c r="I52" s="307">
        <f t="shared" si="9"/>
        <v>0.23076923076923078</v>
      </c>
      <c r="J52" s="308">
        <v>0</v>
      </c>
      <c r="K52" s="306">
        <f>COUNTIFS('77X'!$G$3:$G$2353,"K",'77X'!$C$3:$C$2353,B52)</f>
        <v>20</v>
      </c>
      <c r="L52" s="307">
        <f t="shared" si="10"/>
        <v>0.76923076923076927</v>
      </c>
      <c r="M52" s="308">
        <v>20</v>
      </c>
      <c r="N52" s="308">
        <f t="shared" si="11"/>
        <v>0</v>
      </c>
      <c r="O52" s="306">
        <v>9</v>
      </c>
      <c r="P52" s="308">
        <f t="shared" si="12"/>
        <v>17</v>
      </c>
      <c r="Q52" s="307">
        <f t="shared" si="13"/>
        <v>0.65384615384615385</v>
      </c>
      <c r="R52" s="306">
        <v>9</v>
      </c>
      <c r="S52" s="307">
        <f t="shared" si="5"/>
        <v>1</v>
      </c>
      <c r="T52" s="306">
        <f t="shared" si="14"/>
        <v>0</v>
      </c>
      <c r="U52" s="307">
        <f t="shared" si="6"/>
        <v>0</v>
      </c>
      <c r="V52" s="301" t="s">
        <v>6366</v>
      </c>
      <c r="W52" s="301"/>
      <c r="X52" s="309"/>
      <c r="Y52" s="310"/>
      <c r="Z52" s="311"/>
      <c r="AA52" s="311"/>
      <c r="AB52" s="310"/>
      <c r="AC52" s="310"/>
    </row>
    <row r="53" spans="1:29" ht="115.5">
      <c r="A53" s="301">
        <f t="shared" si="8"/>
        <v>47</v>
      </c>
      <c r="B53" s="302" t="s">
        <v>3834</v>
      </c>
      <c r="C53" s="303">
        <v>14964.97</v>
      </c>
      <c r="D53" s="304">
        <f>SUMIFS('77X'!$F$3:$F$2353,'77X'!$C$3:$C$2353,$B53)</f>
        <v>2323</v>
      </c>
      <c r="E53" s="305">
        <f t="shared" si="1"/>
        <v>0</v>
      </c>
      <c r="F53" s="305">
        <v>2323</v>
      </c>
      <c r="G53" s="306">
        <v>23</v>
      </c>
      <c r="H53" s="306">
        <f>COUNTIFS('77X'!$G$3:$G$2353,"Đ",'77X'!$C$3:$C$2353,B53)</f>
        <v>2</v>
      </c>
      <c r="I53" s="307">
        <f t="shared" si="9"/>
        <v>8.6956521739130432E-2</v>
      </c>
      <c r="J53" s="308">
        <v>2</v>
      </c>
      <c r="K53" s="306">
        <f>COUNTIFS('77X'!$G$3:$G$2353,"K",'77X'!$C$3:$C$2353,B53)</f>
        <v>21</v>
      </c>
      <c r="L53" s="307">
        <f t="shared" si="10"/>
        <v>0.91304347826086951</v>
      </c>
      <c r="M53" s="308">
        <v>12</v>
      </c>
      <c r="N53" s="308">
        <f t="shared" si="11"/>
        <v>9</v>
      </c>
      <c r="O53" s="306">
        <v>16</v>
      </c>
      <c r="P53" s="308">
        <f t="shared" si="12"/>
        <v>7</v>
      </c>
      <c r="Q53" s="307">
        <f t="shared" si="13"/>
        <v>0.30434782608695654</v>
      </c>
      <c r="R53" s="306">
        <v>9</v>
      </c>
      <c r="S53" s="307">
        <f t="shared" si="5"/>
        <v>0.5625</v>
      </c>
      <c r="T53" s="306">
        <f t="shared" si="14"/>
        <v>7</v>
      </c>
      <c r="U53" s="307">
        <f t="shared" si="6"/>
        <v>0.4375</v>
      </c>
      <c r="V53" s="314" t="s">
        <v>6385</v>
      </c>
      <c r="W53" s="301"/>
      <c r="X53" s="309"/>
      <c r="Y53" s="310"/>
      <c r="Z53" s="311"/>
      <c r="AA53" s="311"/>
      <c r="AB53" s="310"/>
      <c r="AC53" s="310"/>
    </row>
    <row r="54" spans="1:29">
      <c r="A54" s="301">
        <f t="shared" si="8"/>
        <v>48</v>
      </c>
      <c r="B54" s="302" t="s">
        <v>3875</v>
      </c>
      <c r="C54" s="303">
        <v>6502.07</v>
      </c>
      <c r="D54" s="304">
        <f>SUMIFS('77X'!$F$3:$F$2353,'77X'!$C$3:$C$2353,$B54)</f>
        <v>3709</v>
      </c>
      <c r="E54" s="305">
        <f t="shared" si="1"/>
        <v>11</v>
      </c>
      <c r="F54" s="305">
        <v>3698</v>
      </c>
      <c r="G54" s="306">
        <v>23</v>
      </c>
      <c r="H54" s="306">
        <f>COUNTIFS('77X'!$G$3:$G$2353,"Đ",'77X'!$C$3:$C$2353,B54)</f>
        <v>16</v>
      </c>
      <c r="I54" s="307">
        <f t="shared" si="9"/>
        <v>0.69565217391304346</v>
      </c>
      <c r="J54" s="308">
        <v>11</v>
      </c>
      <c r="K54" s="306">
        <f>COUNTIFS('77X'!$G$3:$G$2353,"K",'77X'!$C$3:$C$2353,B54)</f>
        <v>7</v>
      </c>
      <c r="L54" s="307">
        <f t="shared" si="10"/>
        <v>0.30434782608695654</v>
      </c>
      <c r="M54" s="308">
        <v>7</v>
      </c>
      <c r="N54" s="308">
        <f t="shared" si="11"/>
        <v>0</v>
      </c>
      <c r="O54" s="306">
        <v>17</v>
      </c>
      <c r="P54" s="308">
        <f t="shared" si="12"/>
        <v>6</v>
      </c>
      <c r="Q54" s="307">
        <f t="shared" si="13"/>
        <v>0.2608695652173913</v>
      </c>
      <c r="R54" s="306">
        <v>17</v>
      </c>
      <c r="S54" s="307">
        <f t="shared" si="5"/>
        <v>1</v>
      </c>
      <c r="T54" s="306">
        <f t="shared" si="14"/>
        <v>0</v>
      </c>
      <c r="U54" s="307">
        <f t="shared" si="6"/>
        <v>0</v>
      </c>
      <c r="V54" s="301" t="s">
        <v>6366</v>
      </c>
      <c r="W54" s="301"/>
      <c r="X54" s="309"/>
      <c r="Y54" s="310"/>
      <c r="Z54" s="311"/>
      <c r="AA54" s="311"/>
      <c r="AB54" s="310"/>
      <c r="AC54" s="310"/>
    </row>
    <row r="55" spans="1:29">
      <c r="A55" s="301">
        <f t="shared" si="8"/>
        <v>49</v>
      </c>
      <c r="B55" s="302" t="s">
        <v>3921</v>
      </c>
      <c r="C55" s="303">
        <v>14556.76</v>
      </c>
      <c r="D55" s="304">
        <f>SUMIFS('77X'!$F$3:$F$2353,'77X'!$C$3:$C$2353,$B55)</f>
        <v>2018</v>
      </c>
      <c r="E55" s="305">
        <f t="shared" si="1"/>
        <v>33</v>
      </c>
      <c r="F55" s="305">
        <v>1985</v>
      </c>
      <c r="G55" s="306">
        <v>27</v>
      </c>
      <c r="H55" s="306">
        <f>COUNTIFS('77X'!$G$3:$G$2353,"Đ",'77X'!$C$3:$C$2353,B55)</f>
        <v>4</v>
      </c>
      <c r="I55" s="307">
        <f t="shared" si="9"/>
        <v>0.14814814814814814</v>
      </c>
      <c r="J55" s="308">
        <v>3</v>
      </c>
      <c r="K55" s="306">
        <f>COUNTIFS('77X'!$G$3:$G$2353,"K",'77X'!$C$3:$C$2353,B55)</f>
        <v>23</v>
      </c>
      <c r="L55" s="307">
        <f t="shared" si="10"/>
        <v>0.85185185185185186</v>
      </c>
      <c r="M55" s="308">
        <v>23</v>
      </c>
      <c r="N55" s="308">
        <f t="shared" si="11"/>
        <v>0</v>
      </c>
      <c r="O55" s="312">
        <v>11</v>
      </c>
      <c r="P55" s="308">
        <f t="shared" si="12"/>
        <v>16</v>
      </c>
      <c r="Q55" s="307">
        <f t="shared" si="13"/>
        <v>0.59259259259259256</v>
      </c>
      <c r="R55" s="306">
        <v>11</v>
      </c>
      <c r="S55" s="307">
        <f t="shared" si="5"/>
        <v>1</v>
      </c>
      <c r="T55" s="306">
        <f t="shared" si="14"/>
        <v>0</v>
      </c>
      <c r="U55" s="307">
        <f t="shared" si="6"/>
        <v>0</v>
      </c>
      <c r="V55" s="301" t="s">
        <v>6366</v>
      </c>
      <c r="W55" s="301"/>
      <c r="X55" s="309"/>
      <c r="Y55" s="310"/>
      <c r="Z55" s="311"/>
      <c r="AA55" s="311"/>
      <c r="AB55" s="310"/>
      <c r="AC55" s="310"/>
    </row>
    <row r="56" spans="1:29" ht="33">
      <c r="A56" s="301">
        <f t="shared" si="8"/>
        <v>50</v>
      </c>
      <c r="B56" s="302" t="s">
        <v>3987</v>
      </c>
      <c r="C56" s="303">
        <v>16688.689999999999</v>
      </c>
      <c r="D56" s="304">
        <f>SUMIFS('77X'!$F$3:$F$2353,'77X'!$C$3:$C$2353,$B56)</f>
        <v>1848</v>
      </c>
      <c r="E56" s="305">
        <f t="shared" si="1"/>
        <v>0</v>
      </c>
      <c r="F56" s="305">
        <v>1848</v>
      </c>
      <c r="G56" s="306">
        <v>27</v>
      </c>
      <c r="H56" s="306">
        <f>COUNTIFS('77X'!$G$3:$G$2353,"Đ",'77X'!$C$3:$C$2353,B56)</f>
        <v>0</v>
      </c>
      <c r="I56" s="307">
        <f t="shared" si="9"/>
        <v>0</v>
      </c>
      <c r="J56" s="308">
        <v>0</v>
      </c>
      <c r="K56" s="306">
        <f>COUNTIFS('77X'!$G$3:$G$2353,"K",'77X'!$C$3:$C$2353,B56)</f>
        <v>27</v>
      </c>
      <c r="L56" s="307">
        <f t="shared" si="10"/>
        <v>1</v>
      </c>
      <c r="M56" s="308">
        <v>26</v>
      </c>
      <c r="N56" s="308">
        <f t="shared" si="11"/>
        <v>1</v>
      </c>
      <c r="O56" s="306">
        <v>12</v>
      </c>
      <c r="P56" s="308">
        <f t="shared" si="12"/>
        <v>15</v>
      </c>
      <c r="Q56" s="307">
        <f t="shared" si="13"/>
        <v>0.55555555555555558</v>
      </c>
      <c r="R56" s="306">
        <v>10</v>
      </c>
      <c r="S56" s="307">
        <f t="shared" si="5"/>
        <v>0.83333333333333337</v>
      </c>
      <c r="T56" s="306">
        <f t="shared" si="14"/>
        <v>2</v>
      </c>
      <c r="U56" s="307">
        <f t="shared" si="6"/>
        <v>0.16666666666666666</v>
      </c>
      <c r="V56" s="314" t="s">
        <v>6386</v>
      </c>
      <c r="W56" s="301"/>
      <c r="X56" s="309"/>
      <c r="Y56" s="310"/>
      <c r="Z56" s="311"/>
      <c r="AA56" s="311"/>
      <c r="AB56" s="310"/>
      <c r="AC56" s="310"/>
    </row>
    <row r="57" spans="1:29">
      <c r="A57" s="301">
        <f t="shared" si="8"/>
        <v>51</v>
      </c>
      <c r="B57" s="302" t="s">
        <v>4037</v>
      </c>
      <c r="C57" s="303">
        <v>13033.07</v>
      </c>
      <c r="D57" s="304">
        <f>SUMIFS('77X'!$F$3:$F$2353,'77X'!$C$3:$C$2353,$B57)</f>
        <v>2359</v>
      </c>
      <c r="E57" s="305">
        <f t="shared" si="1"/>
        <v>77</v>
      </c>
      <c r="F57" s="305">
        <v>2282</v>
      </c>
      <c r="G57" s="306">
        <v>28</v>
      </c>
      <c r="H57" s="306">
        <f>COUNTIFS('77X'!$G$3:$G$2353,"Đ",'77X'!$C$3:$C$2353,B57)</f>
        <v>1</v>
      </c>
      <c r="I57" s="307">
        <f t="shared" si="9"/>
        <v>3.5714285714285712E-2</v>
      </c>
      <c r="J57" s="308">
        <v>0</v>
      </c>
      <c r="K57" s="306">
        <f>COUNTIFS('77X'!$G$3:$G$2353,"K",'77X'!$C$3:$C$2353,B57)</f>
        <v>27</v>
      </c>
      <c r="L57" s="307">
        <f t="shared" si="10"/>
        <v>0.9642857142857143</v>
      </c>
      <c r="M57" s="308">
        <v>27</v>
      </c>
      <c r="N57" s="308">
        <f t="shared" si="11"/>
        <v>0</v>
      </c>
      <c r="O57" s="312">
        <v>12</v>
      </c>
      <c r="P57" s="308">
        <f t="shared" si="12"/>
        <v>16</v>
      </c>
      <c r="Q57" s="307">
        <f t="shared" si="13"/>
        <v>0.5714285714285714</v>
      </c>
      <c r="R57" s="306">
        <v>11</v>
      </c>
      <c r="S57" s="307">
        <f t="shared" si="5"/>
        <v>0.91666666666666663</v>
      </c>
      <c r="T57" s="306">
        <f t="shared" si="14"/>
        <v>1</v>
      </c>
      <c r="U57" s="307">
        <f t="shared" si="6"/>
        <v>8.3333333333333329E-2</v>
      </c>
      <c r="V57" s="314" t="s">
        <v>6387</v>
      </c>
      <c r="W57" s="301"/>
      <c r="X57" s="309"/>
      <c r="Y57" s="310"/>
      <c r="Z57" s="311"/>
      <c r="AA57" s="311"/>
      <c r="AB57" s="310"/>
      <c r="AC57" s="310"/>
    </row>
    <row r="58" spans="1:29">
      <c r="A58" s="301">
        <f t="shared" si="8"/>
        <v>52</v>
      </c>
      <c r="B58" s="302" t="s">
        <v>4085</v>
      </c>
      <c r="C58" s="303">
        <v>16072.86</v>
      </c>
      <c r="D58" s="304">
        <f>SUMIFS('77X'!$F$3:$F$2353,'77X'!$C$3:$C$2353,$B58)</f>
        <v>1435</v>
      </c>
      <c r="E58" s="305">
        <f t="shared" si="1"/>
        <v>1</v>
      </c>
      <c r="F58" s="305">
        <v>1434</v>
      </c>
      <c r="G58" s="306">
        <v>15</v>
      </c>
      <c r="H58" s="306">
        <f>COUNTIFS('77X'!$G$3:$G$2353,"Đ",'77X'!$C$3:$C$2353,B58)</f>
        <v>0</v>
      </c>
      <c r="I58" s="307">
        <f t="shared" si="9"/>
        <v>0</v>
      </c>
      <c r="J58" s="308">
        <v>0</v>
      </c>
      <c r="K58" s="306">
        <f>COUNTIFS('77X'!$G$3:$G$2353,"K",'77X'!$C$3:$C$2353,B58)</f>
        <v>15</v>
      </c>
      <c r="L58" s="307">
        <f t="shared" si="10"/>
        <v>1</v>
      </c>
      <c r="M58" s="308">
        <v>15</v>
      </c>
      <c r="N58" s="308">
        <f t="shared" si="11"/>
        <v>0</v>
      </c>
      <c r="O58" s="306">
        <v>7</v>
      </c>
      <c r="P58" s="308">
        <f t="shared" si="12"/>
        <v>8</v>
      </c>
      <c r="Q58" s="307">
        <f t="shared" si="13"/>
        <v>0.53333333333333333</v>
      </c>
      <c r="R58" s="306">
        <v>7</v>
      </c>
      <c r="S58" s="307">
        <f t="shared" si="5"/>
        <v>1</v>
      </c>
      <c r="T58" s="306">
        <f t="shared" si="14"/>
        <v>0</v>
      </c>
      <c r="U58" s="307">
        <f t="shared" si="6"/>
        <v>0</v>
      </c>
      <c r="V58" s="301" t="s">
        <v>6366</v>
      </c>
      <c r="W58" s="301"/>
      <c r="X58" s="309"/>
      <c r="Y58" s="310"/>
      <c r="Z58" s="311"/>
      <c r="AA58" s="311"/>
      <c r="AB58" s="310"/>
      <c r="AC58" s="310"/>
    </row>
    <row r="59" spans="1:29" ht="49.5">
      <c r="A59" s="301">
        <f t="shared" si="8"/>
        <v>53</v>
      </c>
      <c r="B59" s="302" t="s">
        <v>4112</v>
      </c>
      <c r="C59" s="303">
        <v>15346.01</v>
      </c>
      <c r="D59" s="304">
        <f>SUMIFS('77X'!$F$3:$F$2353,'77X'!$C$3:$C$2353,$B59)</f>
        <v>1601</v>
      </c>
      <c r="E59" s="305">
        <f t="shared" si="1"/>
        <v>86</v>
      </c>
      <c r="F59" s="305">
        <v>1515</v>
      </c>
      <c r="G59" s="306">
        <v>18</v>
      </c>
      <c r="H59" s="306">
        <f>COUNTIFS('77X'!$G$3:$G$2353,"Đ",'77X'!$C$3:$C$2353,B59)</f>
        <v>2</v>
      </c>
      <c r="I59" s="307">
        <f t="shared" si="9"/>
        <v>0.1111111111111111</v>
      </c>
      <c r="J59" s="308">
        <v>0</v>
      </c>
      <c r="K59" s="306">
        <f>COUNTIFS('77X'!$G$3:$G$2353,"K",'77X'!$C$3:$C$2353,B59)</f>
        <v>16</v>
      </c>
      <c r="L59" s="307">
        <f t="shared" si="10"/>
        <v>0.88888888888888884</v>
      </c>
      <c r="M59" s="308">
        <v>16</v>
      </c>
      <c r="N59" s="308">
        <f t="shared" si="11"/>
        <v>0</v>
      </c>
      <c r="O59" s="306">
        <v>11</v>
      </c>
      <c r="P59" s="308">
        <f t="shared" si="12"/>
        <v>7</v>
      </c>
      <c r="Q59" s="307">
        <f t="shared" si="13"/>
        <v>0.3888888888888889</v>
      </c>
      <c r="R59" s="306">
        <v>8</v>
      </c>
      <c r="S59" s="307">
        <f t="shared" si="5"/>
        <v>0.72727272727272729</v>
      </c>
      <c r="T59" s="306">
        <f t="shared" si="14"/>
        <v>3</v>
      </c>
      <c r="U59" s="307">
        <f t="shared" si="6"/>
        <v>0.27272727272727271</v>
      </c>
      <c r="V59" s="314" t="s">
        <v>6388</v>
      </c>
      <c r="W59" s="301"/>
      <c r="X59" s="309"/>
      <c r="Y59" s="310"/>
      <c r="Z59" s="311"/>
      <c r="AA59" s="311"/>
      <c r="AB59" s="310"/>
      <c r="AC59" s="310"/>
    </row>
    <row r="60" spans="1:29" ht="49.5">
      <c r="A60" s="301">
        <f t="shared" si="8"/>
        <v>54</v>
      </c>
      <c r="B60" s="315" t="s">
        <v>4148</v>
      </c>
      <c r="C60" s="303">
        <v>4415.75</v>
      </c>
      <c r="D60" s="304">
        <f>SUMIFS('77X'!$F$3:$F$2353,'77X'!$C$3:$C$2353,$B60)</f>
        <v>10407</v>
      </c>
      <c r="E60" s="305">
        <f t="shared" si="1"/>
        <v>0</v>
      </c>
      <c r="F60" s="305">
        <v>10407</v>
      </c>
      <c r="G60" s="306">
        <v>67</v>
      </c>
      <c r="H60" s="306">
        <f>COUNTIFS('77X'!$G$3:$G$2353,"Đ",'77X'!$C$3:$C$2353,B60)</f>
        <v>28</v>
      </c>
      <c r="I60" s="307">
        <f t="shared" si="9"/>
        <v>0.41791044776119401</v>
      </c>
      <c r="J60" s="308">
        <v>0</v>
      </c>
      <c r="K60" s="306">
        <f>COUNTIFS('77X'!$G$3:$G$2353,"K",'77X'!$C$3:$C$2353,B60)</f>
        <v>39</v>
      </c>
      <c r="L60" s="307">
        <f t="shared" si="10"/>
        <v>0.58208955223880599</v>
      </c>
      <c r="M60" s="308">
        <v>39</v>
      </c>
      <c r="N60" s="308">
        <f t="shared" si="11"/>
        <v>0</v>
      </c>
      <c r="O60" s="306">
        <v>25</v>
      </c>
      <c r="P60" s="308">
        <f t="shared" si="12"/>
        <v>42</v>
      </c>
      <c r="Q60" s="307">
        <f t="shared" si="13"/>
        <v>0.62686567164179108</v>
      </c>
      <c r="R60" s="306">
        <v>25</v>
      </c>
      <c r="S60" s="307">
        <f t="shared" si="5"/>
        <v>1</v>
      </c>
      <c r="T60" s="306">
        <f t="shared" si="14"/>
        <v>0</v>
      </c>
      <c r="U60" s="307">
        <f t="shared" si="6"/>
        <v>0</v>
      </c>
      <c r="V60" s="301" t="s">
        <v>6366</v>
      </c>
      <c r="W60" s="301" t="s">
        <v>6378</v>
      </c>
      <c r="X60" s="309" t="s">
        <v>6376</v>
      </c>
      <c r="Y60" s="310"/>
      <c r="Z60" s="311">
        <v>25</v>
      </c>
      <c r="AA60" s="311">
        <v>0</v>
      </c>
      <c r="AB60" s="310"/>
      <c r="AC60" s="310"/>
    </row>
    <row r="61" spans="1:29">
      <c r="A61" s="301">
        <f t="shared" si="8"/>
        <v>55</v>
      </c>
      <c r="B61" s="302" t="s">
        <v>4270</v>
      </c>
      <c r="C61" s="303">
        <v>4786.24</v>
      </c>
      <c r="D61" s="304">
        <f>SUMIFS('77X'!$F$3:$F$2353,'77X'!$C$3:$C$2353,$B61)</f>
        <v>2856</v>
      </c>
      <c r="E61" s="305">
        <f t="shared" si="1"/>
        <v>0</v>
      </c>
      <c r="F61" s="305">
        <v>2856</v>
      </c>
      <c r="G61" s="306">
        <v>24</v>
      </c>
      <c r="H61" s="306">
        <f>COUNTIFS('77X'!$G$3:$G$2353,"Đ",'77X'!$C$3:$C$2353,B61)</f>
        <v>3</v>
      </c>
      <c r="I61" s="307">
        <f t="shared" si="9"/>
        <v>0.125</v>
      </c>
      <c r="J61" s="308">
        <v>0</v>
      </c>
      <c r="K61" s="306">
        <f>COUNTIFS('77X'!$G$3:$G$2353,"K",'77X'!$C$3:$C$2353,B61)</f>
        <v>21</v>
      </c>
      <c r="L61" s="307">
        <f t="shared" si="10"/>
        <v>0.875</v>
      </c>
      <c r="M61" s="308">
        <v>20</v>
      </c>
      <c r="N61" s="308">
        <f t="shared" si="11"/>
        <v>1</v>
      </c>
      <c r="O61" s="306">
        <v>12</v>
      </c>
      <c r="P61" s="308">
        <f t="shared" si="12"/>
        <v>12</v>
      </c>
      <c r="Q61" s="307">
        <f t="shared" si="13"/>
        <v>0.5</v>
      </c>
      <c r="R61" s="306">
        <v>12</v>
      </c>
      <c r="S61" s="307">
        <f t="shared" si="5"/>
        <v>1</v>
      </c>
      <c r="T61" s="306">
        <f t="shared" si="14"/>
        <v>0</v>
      </c>
      <c r="U61" s="307">
        <f t="shared" si="6"/>
        <v>0</v>
      </c>
      <c r="V61" s="301" t="s">
        <v>6366</v>
      </c>
      <c r="W61" s="301"/>
      <c r="X61" s="309"/>
      <c r="Y61" s="310"/>
      <c r="Z61" s="311"/>
      <c r="AA61" s="311"/>
      <c r="AB61" s="310"/>
      <c r="AC61" s="310"/>
    </row>
    <row r="62" spans="1:29">
      <c r="A62" s="301">
        <f t="shared" si="8"/>
        <v>56</v>
      </c>
      <c r="B62" s="302" t="s">
        <v>4313</v>
      </c>
      <c r="C62" s="303">
        <v>5806.89</v>
      </c>
      <c r="D62" s="304">
        <f>SUMIFS('77X'!$F$3:$F$2353,'77X'!$C$3:$C$2353,$B62)</f>
        <v>5491</v>
      </c>
      <c r="E62" s="305">
        <f t="shared" si="1"/>
        <v>0</v>
      </c>
      <c r="F62" s="305">
        <v>5491</v>
      </c>
      <c r="G62" s="306">
        <v>48</v>
      </c>
      <c r="H62" s="306">
        <f>COUNTIFS('77X'!$G$3:$G$2353,"Đ",'77X'!$C$3:$C$2353,B62)</f>
        <v>4</v>
      </c>
      <c r="I62" s="307">
        <f t="shared" si="9"/>
        <v>8.3333333333333329E-2</v>
      </c>
      <c r="J62" s="308">
        <v>0</v>
      </c>
      <c r="K62" s="306">
        <f>COUNTIFS('77X'!$G$3:$G$2353,"K",'77X'!$C$3:$C$2353,B62)</f>
        <v>44</v>
      </c>
      <c r="L62" s="307">
        <f t="shared" si="10"/>
        <v>0.91666666666666663</v>
      </c>
      <c r="M62" s="308">
        <v>44</v>
      </c>
      <c r="N62" s="308">
        <f t="shared" si="11"/>
        <v>0</v>
      </c>
      <c r="O62" s="306">
        <v>15</v>
      </c>
      <c r="P62" s="308">
        <f t="shared" si="12"/>
        <v>33</v>
      </c>
      <c r="Q62" s="307">
        <f t="shared" si="13"/>
        <v>0.6875</v>
      </c>
      <c r="R62" s="306">
        <v>15</v>
      </c>
      <c r="S62" s="307">
        <f t="shared" si="5"/>
        <v>1</v>
      </c>
      <c r="T62" s="306">
        <f t="shared" si="14"/>
        <v>0</v>
      </c>
      <c r="U62" s="307">
        <f t="shared" si="6"/>
        <v>0</v>
      </c>
      <c r="V62" s="301" t="s">
        <v>6366</v>
      </c>
      <c r="W62" s="301"/>
      <c r="X62" s="309"/>
      <c r="Y62" s="310"/>
      <c r="Z62" s="311"/>
      <c r="AA62" s="311"/>
      <c r="AB62" s="310"/>
      <c r="AC62" s="310"/>
    </row>
    <row r="63" spans="1:29" ht="49.5">
      <c r="A63" s="301">
        <f t="shared" si="8"/>
        <v>57</v>
      </c>
      <c r="B63" s="315" t="s">
        <v>4390</v>
      </c>
      <c r="C63" s="303">
        <v>11238.7</v>
      </c>
      <c r="D63" s="304">
        <f>SUMIFS('77X'!$F$3:$F$2353,'77X'!$C$3:$C$2353,$B63)</f>
        <v>10565</v>
      </c>
      <c r="E63" s="305">
        <f t="shared" si="1"/>
        <v>11</v>
      </c>
      <c r="F63" s="305">
        <v>10554</v>
      </c>
      <c r="G63" s="306">
        <v>74</v>
      </c>
      <c r="H63" s="306">
        <f>COUNTIFS('77X'!$G$3:$G$2353,"Đ",'77X'!$C$3:$C$2353,B63)</f>
        <v>26</v>
      </c>
      <c r="I63" s="307">
        <f t="shared" si="9"/>
        <v>0.35135135135135137</v>
      </c>
      <c r="J63" s="308">
        <v>0</v>
      </c>
      <c r="K63" s="306">
        <f>COUNTIFS('77X'!$G$3:$G$2353,"K",'77X'!$C$3:$C$2353,B63)</f>
        <v>48</v>
      </c>
      <c r="L63" s="307">
        <f t="shared" si="10"/>
        <v>0.64864864864864868</v>
      </c>
      <c r="M63" s="308">
        <v>48</v>
      </c>
      <c r="N63" s="308">
        <f t="shared" si="11"/>
        <v>0</v>
      </c>
      <c r="O63" s="306">
        <v>25</v>
      </c>
      <c r="P63" s="308">
        <f t="shared" si="12"/>
        <v>49</v>
      </c>
      <c r="Q63" s="307">
        <f t="shared" si="13"/>
        <v>0.66216216216216217</v>
      </c>
      <c r="R63" s="306">
        <v>25</v>
      </c>
      <c r="S63" s="307">
        <f t="shared" si="5"/>
        <v>1</v>
      </c>
      <c r="T63" s="306">
        <f t="shared" si="14"/>
        <v>0</v>
      </c>
      <c r="U63" s="307">
        <f t="shared" si="6"/>
        <v>0</v>
      </c>
      <c r="V63" s="301" t="s">
        <v>6366</v>
      </c>
      <c r="W63" s="301" t="s">
        <v>6378</v>
      </c>
      <c r="X63" s="309" t="s">
        <v>6376</v>
      </c>
      <c r="Y63" s="310"/>
      <c r="Z63" s="311">
        <v>25</v>
      </c>
      <c r="AA63" s="311">
        <v>0</v>
      </c>
      <c r="AB63" s="310"/>
      <c r="AC63" s="310"/>
    </row>
    <row r="64" spans="1:29">
      <c r="A64" s="301">
        <f t="shared" si="8"/>
        <v>58</v>
      </c>
      <c r="B64" s="302" t="s">
        <v>4552</v>
      </c>
      <c r="C64" s="303">
        <v>4525.04</v>
      </c>
      <c r="D64" s="304">
        <f>SUMIFS('77X'!$F$3:$F$2353,'77X'!$C$3:$C$2353,$B64)</f>
        <v>5357</v>
      </c>
      <c r="E64" s="305">
        <f t="shared" si="1"/>
        <v>0</v>
      </c>
      <c r="F64" s="305">
        <v>5357</v>
      </c>
      <c r="G64" s="306">
        <v>43</v>
      </c>
      <c r="H64" s="306">
        <f>COUNTIFS('77X'!$G$3:$G$2353,"Đ",'77X'!$C$3:$C$2353,B64)</f>
        <v>9</v>
      </c>
      <c r="I64" s="307">
        <f t="shared" si="9"/>
        <v>0.20930232558139536</v>
      </c>
      <c r="J64" s="308">
        <v>0</v>
      </c>
      <c r="K64" s="306">
        <f>COUNTIFS('77X'!$G$3:$G$2353,"K",'77X'!$C$3:$C$2353,B64)</f>
        <v>34</v>
      </c>
      <c r="L64" s="307">
        <f t="shared" si="10"/>
        <v>0.79069767441860461</v>
      </c>
      <c r="M64" s="308">
        <v>34</v>
      </c>
      <c r="N64" s="308">
        <f t="shared" si="11"/>
        <v>0</v>
      </c>
      <c r="O64" s="306">
        <v>15</v>
      </c>
      <c r="P64" s="308">
        <f t="shared" si="12"/>
        <v>28</v>
      </c>
      <c r="Q64" s="307">
        <f t="shared" si="13"/>
        <v>0.65116279069767447</v>
      </c>
      <c r="R64" s="306">
        <v>15</v>
      </c>
      <c r="S64" s="307">
        <f t="shared" si="5"/>
        <v>1</v>
      </c>
      <c r="T64" s="306">
        <f t="shared" si="14"/>
        <v>0</v>
      </c>
      <c r="U64" s="307">
        <f t="shared" si="6"/>
        <v>0</v>
      </c>
      <c r="V64" s="301" t="s">
        <v>6366</v>
      </c>
      <c r="W64" s="301"/>
      <c r="X64" s="309"/>
      <c r="Y64" s="310"/>
      <c r="Z64" s="311"/>
      <c r="AA64" s="311"/>
      <c r="AB64" s="310"/>
      <c r="AC64" s="310"/>
    </row>
    <row r="65" spans="1:29" ht="82.5">
      <c r="A65" s="301">
        <f t="shared" si="8"/>
        <v>59</v>
      </c>
      <c r="B65" s="315" t="s">
        <v>4633</v>
      </c>
      <c r="C65" s="303">
        <v>9693.89</v>
      </c>
      <c r="D65" s="304">
        <f>SUMIFS('77X'!$F$3:$F$2353,'77X'!$C$3:$C$2353,$B65)</f>
        <v>3253</v>
      </c>
      <c r="E65" s="305">
        <f t="shared" si="1"/>
        <v>0</v>
      </c>
      <c r="F65" s="305">
        <v>3253</v>
      </c>
      <c r="G65" s="306">
        <v>26</v>
      </c>
      <c r="H65" s="306">
        <f>COUNTIFS('77X'!$G$3:$G$2353,"Đ",'77X'!$C$3:$C$2353,B65)</f>
        <v>8</v>
      </c>
      <c r="I65" s="307">
        <f t="shared" si="9"/>
        <v>0.30769230769230771</v>
      </c>
      <c r="J65" s="308">
        <v>2</v>
      </c>
      <c r="K65" s="306">
        <f>COUNTIFS('77X'!$G$3:$G$2353,"K",'77X'!$C$3:$C$2353,B65)</f>
        <v>18</v>
      </c>
      <c r="L65" s="307">
        <f t="shared" si="10"/>
        <v>0.69230769230769229</v>
      </c>
      <c r="M65" s="308">
        <v>18</v>
      </c>
      <c r="N65" s="308">
        <f t="shared" si="11"/>
        <v>0</v>
      </c>
      <c r="O65" s="312">
        <v>12</v>
      </c>
      <c r="P65" s="308">
        <f t="shared" si="12"/>
        <v>14</v>
      </c>
      <c r="Q65" s="307">
        <f t="shared" si="13"/>
        <v>0.53846153846153844</v>
      </c>
      <c r="R65" s="306">
        <v>12</v>
      </c>
      <c r="S65" s="307">
        <f t="shared" si="5"/>
        <v>1</v>
      </c>
      <c r="T65" s="306">
        <f t="shared" si="14"/>
        <v>0</v>
      </c>
      <c r="U65" s="307">
        <f t="shared" si="6"/>
        <v>0</v>
      </c>
      <c r="V65" s="316" t="s">
        <v>6389</v>
      </c>
      <c r="W65" s="301" t="s">
        <v>6390</v>
      </c>
      <c r="X65" s="309" t="s">
        <v>6376</v>
      </c>
      <c r="Y65" s="310"/>
      <c r="Z65" s="311">
        <v>12</v>
      </c>
      <c r="AA65" s="311">
        <v>4</v>
      </c>
      <c r="AB65" s="310"/>
      <c r="AC65" s="310"/>
    </row>
    <row r="66" spans="1:29">
      <c r="A66" s="301">
        <f t="shared" si="8"/>
        <v>60</v>
      </c>
      <c r="B66" s="302" t="s">
        <v>4686</v>
      </c>
      <c r="C66" s="303">
        <v>6470</v>
      </c>
      <c r="D66" s="304">
        <f>SUMIFS('77X'!$F$3:$F$2353,'77X'!$C$3:$C$2353,$B66)</f>
        <v>5668</v>
      </c>
      <c r="E66" s="305">
        <f t="shared" si="1"/>
        <v>0</v>
      </c>
      <c r="F66" s="305">
        <v>5668</v>
      </c>
      <c r="G66" s="306">
        <v>45</v>
      </c>
      <c r="H66" s="306">
        <f>COUNTIFS('77X'!$G$3:$G$2353,"Đ",'77X'!$C$3:$C$2353,B66)</f>
        <v>12</v>
      </c>
      <c r="I66" s="307">
        <f t="shared" si="9"/>
        <v>0.26666666666666666</v>
      </c>
      <c r="J66" s="308">
        <v>0</v>
      </c>
      <c r="K66" s="306">
        <f>COUNTIFS('77X'!$G$3:$G$2353,"K",'77X'!$C$3:$C$2353,B66)</f>
        <v>33</v>
      </c>
      <c r="L66" s="307">
        <f t="shared" si="10"/>
        <v>0.73333333333333328</v>
      </c>
      <c r="M66" s="308">
        <v>33</v>
      </c>
      <c r="N66" s="308">
        <f t="shared" si="11"/>
        <v>0</v>
      </c>
      <c r="O66" s="306">
        <v>20</v>
      </c>
      <c r="P66" s="308">
        <f t="shared" si="12"/>
        <v>25</v>
      </c>
      <c r="Q66" s="307">
        <f t="shared" si="13"/>
        <v>0.55555555555555558</v>
      </c>
      <c r="R66" s="306">
        <v>20</v>
      </c>
      <c r="S66" s="307">
        <f t="shared" si="5"/>
        <v>1</v>
      </c>
      <c r="T66" s="306">
        <f t="shared" si="14"/>
        <v>0</v>
      </c>
      <c r="U66" s="307">
        <f t="shared" si="6"/>
        <v>0</v>
      </c>
      <c r="V66" s="301" t="s">
        <v>6366</v>
      </c>
      <c r="W66" s="301"/>
      <c r="X66" s="309"/>
      <c r="Y66" s="310"/>
      <c r="Z66" s="311"/>
      <c r="AA66" s="311"/>
      <c r="AB66" s="310"/>
      <c r="AC66" s="310"/>
    </row>
    <row r="67" spans="1:29">
      <c r="A67" s="301">
        <f t="shared" si="8"/>
        <v>61</v>
      </c>
      <c r="B67" s="302" t="s">
        <v>4756</v>
      </c>
      <c r="C67" s="303">
        <v>16305.74</v>
      </c>
      <c r="D67" s="304">
        <f>SUMIFS('77X'!$F$3:$F$2353,'77X'!$C$3:$C$2353,$B67)</f>
        <v>2230</v>
      </c>
      <c r="E67" s="305">
        <f t="shared" si="1"/>
        <v>16</v>
      </c>
      <c r="F67" s="305">
        <v>2214</v>
      </c>
      <c r="G67" s="306">
        <v>36</v>
      </c>
      <c r="H67" s="306">
        <f>COUNTIFS('77X'!$G$3:$G$2353,"Đ",'77X'!$C$3:$C$2353,B67)</f>
        <v>0</v>
      </c>
      <c r="I67" s="307">
        <f t="shared" si="9"/>
        <v>0</v>
      </c>
      <c r="J67" s="308">
        <v>0</v>
      </c>
      <c r="K67" s="306">
        <f>COUNTIFS('77X'!$G$3:$G$2353,"K",'77X'!$C$3:$C$2353,B67)</f>
        <v>36</v>
      </c>
      <c r="L67" s="307">
        <f t="shared" si="10"/>
        <v>1</v>
      </c>
      <c r="M67" s="308">
        <v>36</v>
      </c>
      <c r="N67" s="308">
        <f t="shared" si="11"/>
        <v>0</v>
      </c>
      <c r="O67" s="306">
        <v>12</v>
      </c>
      <c r="P67" s="308">
        <f t="shared" si="12"/>
        <v>24</v>
      </c>
      <c r="Q67" s="307">
        <f t="shared" si="13"/>
        <v>0.66666666666666663</v>
      </c>
      <c r="R67" s="306">
        <v>11</v>
      </c>
      <c r="S67" s="307">
        <f t="shared" si="5"/>
        <v>0.91666666666666663</v>
      </c>
      <c r="T67" s="306">
        <f t="shared" si="14"/>
        <v>1</v>
      </c>
      <c r="U67" s="307">
        <f t="shared" si="6"/>
        <v>8.3333333333333329E-2</v>
      </c>
      <c r="V67" s="314" t="s">
        <v>6391</v>
      </c>
      <c r="W67" s="301"/>
      <c r="X67" s="309"/>
      <c r="Y67" s="310"/>
      <c r="Z67" s="311"/>
      <c r="AA67" s="311"/>
      <c r="AB67" s="310"/>
      <c r="AC67" s="310"/>
    </row>
    <row r="68" spans="1:29">
      <c r="A68" s="301">
        <f t="shared" si="8"/>
        <v>62</v>
      </c>
      <c r="B68" s="302" t="s">
        <v>4847</v>
      </c>
      <c r="C68" s="303">
        <v>10269.61</v>
      </c>
      <c r="D68" s="304">
        <f>SUMIFS('77X'!$F$3:$F$2353,'77X'!$C$3:$C$2353,$B68)</f>
        <v>3218</v>
      </c>
      <c r="E68" s="305">
        <f t="shared" si="1"/>
        <v>2</v>
      </c>
      <c r="F68" s="305">
        <v>3216</v>
      </c>
      <c r="G68" s="306">
        <v>27</v>
      </c>
      <c r="H68" s="306">
        <f>COUNTIFS('77X'!$G$3:$G$2353,"Đ",'77X'!$C$3:$C$2353,B68)</f>
        <v>6</v>
      </c>
      <c r="I68" s="307">
        <f t="shared" si="9"/>
        <v>0.22222222222222221</v>
      </c>
      <c r="J68" s="308">
        <v>2</v>
      </c>
      <c r="K68" s="306">
        <f>COUNTIFS('77X'!$G$3:$G$2353,"K",'77X'!$C$3:$C$2353,B68)</f>
        <v>21</v>
      </c>
      <c r="L68" s="307">
        <f t="shared" si="10"/>
        <v>0.77777777777777779</v>
      </c>
      <c r="M68" s="308">
        <v>21</v>
      </c>
      <c r="N68" s="308">
        <f t="shared" si="11"/>
        <v>0</v>
      </c>
      <c r="O68" s="306">
        <v>13</v>
      </c>
      <c r="P68" s="308">
        <f t="shared" si="12"/>
        <v>14</v>
      </c>
      <c r="Q68" s="307">
        <f t="shared" si="13"/>
        <v>0.51851851851851849</v>
      </c>
      <c r="R68" s="306">
        <v>13</v>
      </c>
      <c r="S68" s="307">
        <f t="shared" si="5"/>
        <v>1</v>
      </c>
      <c r="T68" s="306">
        <f t="shared" si="14"/>
        <v>0</v>
      </c>
      <c r="U68" s="307">
        <f t="shared" si="6"/>
        <v>0</v>
      </c>
      <c r="V68" s="301" t="s">
        <v>6366</v>
      </c>
      <c r="W68" s="301"/>
      <c r="X68" s="309"/>
      <c r="Y68" s="310"/>
      <c r="Z68" s="311"/>
      <c r="AA68" s="311"/>
      <c r="AB68" s="310"/>
      <c r="AC68" s="310"/>
    </row>
    <row r="69" spans="1:29">
      <c r="A69" s="301">
        <f t="shared" si="8"/>
        <v>63</v>
      </c>
      <c r="B69" s="302" t="s">
        <v>4903</v>
      </c>
      <c r="C69" s="303">
        <v>7522.17</v>
      </c>
      <c r="D69" s="304">
        <f>SUMIFS('77X'!$F$3:$F$2353,'77X'!$C$3:$C$2353,$B69)</f>
        <v>879</v>
      </c>
      <c r="E69" s="305">
        <f t="shared" si="1"/>
        <v>0</v>
      </c>
      <c r="F69" s="317">
        <v>879</v>
      </c>
      <c r="G69" s="306">
        <v>11</v>
      </c>
      <c r="H69" s="306">
        <f>COUNTIFS('77X'!$G$3:$G$2353,"Đ",'77X'!$C$3:$C$2353,B69)</f>
        <v>0</v>
      </c>
      <c r="I69" s="307">
        <f t="shared" si="9"/>
        <v>0</v>
      </c>
      <c r="J69" s="308">
        <v>0</v>
      </c>
      <c r="K69" s="306">
        <f>COUNTIFS('77X'!$G$3:$G$2353,"K",'77X'!$C$3:$C$2353,B69)</f>
        <v>11</v>
      </c>
      <c r="L69" s="307">
        <f t="shared" si="10"/>
        <v>1</v>
      </c>
      <c r="M69" s="308">
        <v>11</v>
      </c>
      <c r="N69" s="308">
        <f t="shared" si="11"/>
        <v>0</v>
      </c>
      <c r="O69" s="306">
        <v>5</v>
      </c>
      <c r="P69" s="308">
        <f t="shared" si="12"/>
        <v>6</v>
      </c>
      <c r="Q69" s="307">
        <f t="shared" si="13"/>
        <v>0.54545454545454541</v>
      </c>
      <c r="R69" s="306">
        <v>4</v>
      </c>
      <c r="S69" s="307">
        <f t="shared" si="5"/>
        <v>0.8</v>
      </c>
      <c r="T69" s="306">
        <f t="shared" si="14"/>
        <v>1</v>
      </c>
      <c r="U69" s="307">
        <f t="shared" si="6"/>
        <v>0.2</v>
      </c>
      <c r="V69" s="314" t="s">
        <v>6392</v>
      </c>
      <c r="W69" s="301"/>
      <c r="X69" s="309"/>
      <c r="Y69" s="310"/>
      <c r="Z69" s="311"/>
      <c r="AA69" s="311"/>
      <c r="AB69" s="310"/>
      <c r="AC69" s="310"/>
    </row>
    <row r="70" spans="1:29">
      <c r="A70" s="301">
        <f t="shared" si="8"/>
        <v>64</v>
      </c>
      <c r="B70" s="302" t="s">
        <v>4924</v>
      </c>
      <c r="C70" s="303">
        <v>5862.89</v>
      </c>
      <c r="D70" s="304">
        <f>SUMIFS('77X'!$F$3:$F$2353,'77X'!$C$3:$C$2353,$B70)</f>
        <v>2480</v>
      </c>
      <c r="E70" s="305">
        <f t="shared" si="1"/>
        <v>6</v>
      </c>
      <c r="F70" s="305">
        <v>2474</v>
      </c>
      <c r="G70" s="306">
        <v>16</v>
      </c>
      <c r="H70" s="306">
        <f>COUNTIFS('77X'!$G$3:$G$2353,"Đ",'77X'!$C$3:$C$2353,B70)</f>
        <v>12</v>
      </c>
      <c r="I70" s="307">
        <f t="shared" si="9"/>
        <v>0.75</v>
      </c>
      <c r="J70" s="308">
        <v>12</v>
      </c>
      <c r="K70" s="306">
        <f>COUNTIFS('77X'!$G$3:$G$2353,"K",'77X'!$C$3:$C$2353,B70)</f>
        <v>4</v>
      </c>
      <c r="L70" s="307">
        <f t="shared" si="10"/>
        <v>0.25</v>
      </c>
      <c r="M70" s="308">
        <v>4</v>
      </c>
      <c r="N70" s="308">
        <f t="shared" si="11"/>
        <v>0</v>
      </c>
      <c r="O70" s="306">
        <v>14</v>
      </c>
      <c r="P70" s="308">
        <f t="shared" si="12"/>
        <v>2</v>
      </c>
      <c r="Q70" s="307">
        <f t="shared" si="13"/>
        <v>0.125</v>
      </c>
      <c r="R70" s="306">
        <v>14</v>
      </c>
      <c r="S70" s="307">
        <f t="shared" si="5"/>
        <v>1</v>
      </c>
      <c r="T70" s="306">
        <f t="shared" si="14"/>
        <v>0</v>
      </c>
      <c r="U70" s="307">
        <f t="shared" si="6"/>
        <v>0</v>
      </c>
      <c r="V70" s="301" t="s">
        <v>6366</v>
      </c>
      <c r="W70" s="301"/>
      <c r="X70" s="309"/>
      <c r="Y70" s="310"/>
      <c r="Z70" s="311"/>
      <c r="AA70" s="311"/>
      <c r="AB70" s="310"/>
      <c r="AC70" s="310"/>
    </row>
    <row r="71" spans="1:29" ht="49.5">
      <c r="A71" s="301">
        <f t="shared" si="8"/>
        <v>65</v>
      </c>
      <c r="B71" s="315" t="s">
        <v>4957</v>
      </c>
      <c r="C71" s="303">
        <v>7937.75</v>
      </c>
      <c r="D71" s="304">
        <f>SUMIFS('77X'!$F$3:$F$2353,'77X'!$C$3:$C$2353,$B71)</f>
        <v>3530</v>
      </c>
      <c r="E71" s="305">
        <f t="shared" si="1"/>
        <v>0</v>
      </c>
      <c r="F71" s="305">
        <v>3530</v>
      </c>
      <c r="G71" s="306">
        <v>29</v>
      </c>
      <c r="H71" s="306">
        <f>COUNTIFS('77X'!$G$3:$G$2353,"Đ",'77X'!$C$3:$C$2353,B71)</f>
        <v>5</v>
      </c>
      <c r="I71" s="307">
        <f t="shared" si="9"/>
        <v>0.17241379310344829</v>
      </c>
      <c r="J71" s="308">
        <v>0</v>
      </c>
      <c r="K71" s="306">
        <f>COUNTIFS('77X'!$G$3:$G$2353,"K",'77X'!$C$3:$C$2353,B71)</f>
        <v>24</v>
      </c>
      <c r="L71" s="307">
        <f t="shared" si="10"/>
        <v>0.82758620689655171</v>
      </c>
      <c r="M71" s="308">
        <v>24</v>
      </c>
      <c r="N71" s="308">
        <f t="shared" si="11"/>
        <v>0</v>
      </c>
      <c r="O71" s="306">
        <v>9</v>
      </c>
      <c r="P71" s="308">
        <f t="shared" si="12"/>
        <v>20</v>
      </c>
      <c r="Q71" s="307">
        <f t="shared" si="13"/>
        <v>0.68965517241379315</v>
      </c>
      <c r="R71" s="306">
        <v>9</v>
      </c>
      <c r="S71" s="307">
        <f t="shared" si="5"/>
        <v>1</v>
      </c>
      <c r="T71" s="306">
        <f t="shared" si="14"/>
        <v>0</v>
      </c>
      <c r="U71" s="307">
        <f t="shared" si="6"/>
        <v>0</v>
      </c>
      <c r="V71" s="301" t="s">
        <v>6366</v>
      </c>
      <c r="W71" s="301" t="s">
        <v>6378</v>
      </c>
      <c r="X71" s="309" t="s">
        <v>6376</v>
      </c>
      <c r="Y71" s="310"/>
      <c r="Z71" s="311">
        <v>9</v>
      </c>
      <c r="AA71" s="311">
        <v>0</v>
      </c>
      <c r="AB71" s="310"/>
      <c r="AC71" s="310"/>
    </row>
    <row r="72" spans="1:29">
      <c r="A72" s="301">
        <f t="shared" si="8"/>
        <v>66</v>
      </c>
      <c r="B72" s="302" t="s">
        <v>5001</v>
      </c>
      <c r="C72" s="303">
        <v>9678.8799999999992</v>
      </c>
      <c r="D72" s="304">
        <f>SUMIFS('77X'!$F$3:$F$2353,'77X'!$C$3:$C$2353,$B72)</f>
        <v>716</v>
      </c>
      <c r="E72" s="305">
        <f t="shared" si="1"/>
        <v>33</v>
      </c>
      <c r="F72" s="317">
        <v>683</v>
      </c>
      <c r="G72" s="306">
        <v>8</v>
      </c>
      <c r="H72" s="306">
        <f>COUNTIFS('77X'!$G$3:$G$2353,"Đ",'77X'!$C$3:$C$2353,B72)</f>
        <v>0</v>
      </c>
      <c r="I72" s="307">
        <f t="shared" si="9"/>
        <v>0</v>
      </c>
      <c r="J72" s="308">
        <v>0</v>
      </c>
      <c r="K72" s="306">
        <f>COUNTIFS('77X'!$G$3:$G$2353,"K",'77X'!$C$3:$C$2353,B72)</f>
        <v>8</v>
      </c>
      <c r="L72" s="307">
        <f t="shared" si="10"/>
        <v>1</v>
      </c>
      <c r="M72" s="308">
        <v>7</v>
      </c>
      <c r="N72" s="308">
        <f t="shared" si="11"/>
        <v>1</v>
      </c>
      <c r="O72" s="306">
        <v>4</v>
      </c>
      <c r="P72" s="308">
        <f t="shared" si="12"/>
        <v>4</v>
      </c>
      <c r="Q72" s="307">
        <f t="shared" si="13"/>
        <v>0.5</v>
      </c>
      <c r="R72" s="306">
        <v>3</v>
      </c>
      <c r="S72" s="307">
        <f t="shared" si="5"/>
        <v>0.75</v>
      </c>
      <c r="T72" s="306">
        <f t="shared" si="14"/>
        <v>1</v>
      </c>
      <c r="U72" s="307">
        <f t="shared" si="6"/>
        <v>0.25</v>
      </c>
      <c r="V72" s="314" t="s">
        <v>6393</v>
      </c>
      <c r="W72" s="301"/>
      <c r="X72" s="309"/>
      <c r="Y72" s="310"/>
      <c r="Z72" s="311"/>
      <c r="AA72" s="311"/>
      <c r="AB72" s="310"/>
      <c r="AC72" s="310"/>
    </row>
    <row r="73" spans="1:29" ht="103.5">
      <c r="A73" s="301">
        <f t="shared" si="8"/>
        <v>67</v>
      </c>
      <c r="B73" s="315" t="s">
        <v>5015</v>
      </c>
      <c r="C73" s="303">
        <v>5792.05</v>
      </c>
      <c r="D73" s="304">
        <f>SUMIFS('77X'!$F$3:$F$2353,'77X'!$C$3:$C$2353,$B73)</f>
        <v>6552</v>
      </c>
      <c r="E73" s="305">
        <f t="shared" si="1"/>
        <v>0</v>
      </c>
      <c r="F73" s="305">
        <v>6552</v>
      </c>
      <c r="G73" s="306">
        <v>46</v>
      </c>
      <c r="H73" s="306">
        <f>COUNTIFS('77X'!$G$3:$G$2353,"Đ",'77X'!$C$3:$C$2353,B73)</f>
        <v>19</v>
      </c>
      <c r="I73" s="307">
        <f t="shared" si="9"/>
        <v>0.41304347826086957</v>
      </c>
      <c r="J73" s="308">
        <v>0</v>
      </c>
      <c r="K73" s="306">
        <f>COUNTIFS('77X'!$G$3:$G$2353,"K",'77X'!$C$3:$C$2353,B73)</f>
        <v>27</v>
      </c>
      <c r="L73" s="307">
        <f t="shared" si="10"/>
        <v>0.58695652173913049</v>
      </c>
      <c r="M73" s="308">
        <v>27</v>
      </c>
      <c r="N73" s="308">
        <f t="shared" si="11"/>
        <v>0</v>
      </c>
      <c r="O73" s="306">
        <v>18</v>
      </c>
      <c r="P73" s="308">
        <f t="shared" si="12"/>
        <v>28</v>
      </c>
      <c r="Q73" s="307">
        <f t="shared" si="13"/>
        <v>0.60869565217391308</v>
      </c>
      <c r="R73" s="306">
        <v>18</v>
      </c>
      <c r="S73" s="307">
        <f t="shared" si="5"/>
        <v>1</v>
      </c>
      <c r="T73" s="306">
        <f t="shared" si="14"/>
        <v>0</v>
      </c>
      <c r="U73" s="307">
        <f t="shared" si="6"/>
        <v>0</v>
      </c>
      <c r="V73" s="316" t="s">
        <v>6394</v>
      </c>
      <c r="W73" s="301" t="s">
        <v>6395</v>
      </c>
      <c r="X73" s="309" t="s">
        <v>6376</v>
      </c>
      <c r="Y73" s="310"/>
      <c r="Z73" s="311">
        <v>18</v>
      </c>
      <c r="AA73" s="311">
        <v>6</v>
      </c>
      <c r="AB73" s="310"/>
      <c r="AC73" s="310"/>
    </row>
    <row r="74" spans="1:29" ht="49.5">
      <c r="A74" s="301">
        <f t="shared" si="8"/>
        <v>68</v>
      </c>
      <c r="B74" s="302" t="s">
        <v>5082</v>
      </c>
      <c r="C74" s="303">
        <v>16781.64</v>
      </c>
      <c r="D74" s="304">
        <f>SUMIFS('77X'!$F$3:$F$2353,'77X'!$C$3:$C$2353,$B74)</f>
        <v>1868</v>
      </c>
      <c r="E74" s="305">
        <f t="shared" si="1"/>
        <v>0</v>
      </c>
      <c r="F74" s="305">
        <v>1868</v>
      </c>
      <c r="G74" s="306">
        <v>22</v>
      </c>
      <c r="H74" s="306">
        <f>COUNTIFS('77X'!$G$3:$G$2353,"Đ",'77X'!$C$3:$C$2353,B74)</f>
        <v>3</v>
      </c>
      <c r="I74" s="307">
        <f t="shared" si="9"/>
        <v>0.13636363636363635</v>
      </c>
      <c r="J74" s="308">
        <v>3</v>
      </c>
      <c r="K74" s="306">
        <f>COUNTIFS('77X'!$G$3:$G$2353,"K",'77X'!$C$3:$C$2353,B74)</f>
        <v>19</v>
      </c>
      <c r="L74" s="307">
        <f t="shared" si="10"/>
        <v>0.86363636363636365</v>
      </c>
      <c r="M74" s="308">
        <v>18</v>
      </c>
      <c r="N74" s="308">
        <f t="shared" si="11"/>
        <v>1</v>
      </c>
      <c r="O74" s="306">
        <v>11</v>
      </c>
      <c r="P74" s="308">
        <f t="shared" si="12"/>
        <v>11</v>
      </c>
      <c r="Q74" s="307">
        <f t="shared" si="13"/>
        <v>0.5</v>
      </c>
      <c r="R74" s="306">
        <v>9</v>
      </c>
      <c r="S74" s="307">
        <f t="shared" si="5"/>
        <v>0.81818181818181823</v>
      </c>
      <c r="T74" s="306">
        <f t="shared" si="14"/>
        <v>2</v>
      </c>
      <c r="U74" s="307">
        <f t="shared" si="6"/>
        <v>0.18181818181818182</v>
      </c>
      <c r="V74" s="314" t="s">
        <v>6396</v>
      </c>
      <c r="W74" s="301"/>
      <c r="X74" s="309"/>
      <c r="Y74" s="310"/>
      <c r="Z74" s="311"/>
      <c r="AA74" s="311"/>
      <c r="AB74" s="310"/>
      <c r="AC74" s="310"/>
    </row>
    <row r="75" spans="1:29">
      <c r="A75" s="301">
        <f t="shared" si="8"/>
        <v>69</v>
      </c>
      <c r="B75" s="302" t="s">
        <v>5137</v>
      </c>
      <c r="C75" s="303">
        <v>4829.4399999999996</v>
      </c>
      <c r="D75" s="304">
        <f>SUMIFS('77X'!$F$3:$F$2353,'77X'!$C$3:$C$2353,$B75)</f>
        <v>5497</v>
      </c>
      <c r="E75" s="305">
        <f t="shared" si="1"/>
        <v>0</v>
      </c>
      <c r="F75" s="305">
        <v>5497</v>
      </c>
      <c r="G75" s="306">
        <v>37</v>
      </c>
      <c r="H75" s="306">
        <f>COUNTIFS('77X'!$G$3:$G$2353,"Đ",'77X'!$C$3:$C$2353,B75)</f>
        <v>14</v>
      </c>
      <c r="I75" s="307">
        <f t="shared" si="9"/>
        <v>0.3783783783783784</v>
      </c>
      <c r="J75" s="308">
        <v>0</v>
      </c>
      <c r="K75" s="306">
        <f>COUNTIFS('77X'!$G$3:$G$2353,"K",'77X'!$C$3:$C$2353,B75)</f>
        <v>23</v>
      </c>
      <c r="L75" s="307">
        <f t="shared" si="10"/>
        <v>0.6216216216216216</v>
      </c>
      <c r="M75" s="308">
        <v>23</v>
      </c>
      <c r="N75" s="308">
        <f t="shared" si="11"/>
        <v>0</v>
      </c>
      <c r="O75" s="306">
        <v>15</v>
      </c>
      <c r="P75" s="308">
        <f t="shared" si="12"/>
        <v>22</v>
      </c>
      <c r="Q75" s="307">
        <f t="shared" si="13"/>
        <v>0.59459459459459463</v>
      </c>
      <c r="R75" s="306">
        <v>15</v>
      </c>
      <c r="S75" s="307">
        <f t="shared" si="5"/>
        <v>1</v>
      </c>
      <c r="T75" s="306">
        <f t="shared" si="14"/>
        <v>0</v>
      </c>
      <c r="U75" s="307">
        <f t="shared" si="6"/>
        <v>0</v>
      </c>
      <c r="V75" s="301" t="s">
        <v>6366</v>
      </c>
      <c r="W75" s="301"/>
      <c r="X75" s="309"/>
      <c r="Y75" s="310"/>
      <c r="Z75" s="311"/>
      <c r="AA75" s="311"/>
      <c r="AB75" s="310"/>
      <c r="AC75" s="310"/>
    </row>
    <row r="76" spans="1:29">
      <c r="A76" s="301">
        <f t="shared" si="8"/>
        <v>70</v>
      </c>
      <c r="B76" s="302" t="s">
        <v>5187</v>
      </c>
      <c r="C76" s="303">
        <v>6886.84</v>
      </c>
      <c r="D76" s="304">
        <f>SUMIFS('77X'!$F$3:$F$2353,'77X'!$C$3:$C$2353,$B76)</f>
        <v>5675</v>
      </c>
      <c r="E76" s="305">
        <f t="shared" si="1"/>
        <v>0</v>
      </c>
      <c r="F76" s="305">
        <v>5675</v>
      </c>
      <c r="G76" s="306">
        <v>40</v>
      </c>
      <c r="H76" s="306">
        <f>COUNTIFS('77X'!$G$3:$G$2353,"Đ",'77X'!$C$3:$C$2353,B76)</f>
        <v>13</v>
      </c>
      <c r="I76" s="307">
        <f t="shared" si="9"/>
        <v>0.32500000000000001</v>
      </c>
      <c r="J76" s="308">
        <v>0</v>
      </c>
      <c r="K76" s="306">
        <f>COUNTIFS('77X'!$G$3:$G$2353,"K",'77X'!$C$3:$C$2353,B76)</f>
        <v>27</v>
      </c>
      <c r="L76" s="307">
        <f t="shared" si="10"/>
        <v>0.67500000000000004</v>
      </c>
      <c r="M76" s="308">
        <v>27</v>
      </c>
      <c r="N76" s="308">
        <f t="shared" si="11"/>
        <v>0</v>
      </c>
      <c r="O76" s="306">
        <v>16</v>
      </c>
      <c r="P76" s="308">
        <f t="shared" si="12"/>
        <v>24</v>
      </c>
      <c r="Q76" s="307">
        <f t="shared" si="13"/>
        <v>0.6</v>
      </c>
      <c r="R76" s="306">
        <v>16</v>
      </c>
      <c r="S76" s="307">
        <f t="shared" si="5"/>
        <v>1</v>
      </c>
      <c r="T76" s="306">
        <f t="shared" si="14"/>
        <v>0</v>
      </c>
      <c r="U76" s="307">
        <f t="shared" si="6"/>
        <v>0</v>
      </c>
      <c r="V76" s="301" t="s">
        <v>6366</v>
      </c>
      <c r="W76" s="301"/>
      <c r="X76" s="309"/>
      <c r="Y76" s="310"/>
      <c r="Z76" s="311"/>
      <c r="AA76" s="311"/>
      <c r="AB76" s="310"/>
      <c r="AC76" s="310"/>
    </row>
    <row r="77" spans="1:29" ht="82.5">
      <c r="A77" s="301">
        <f t="shared" si="8"/>
        <v>71</v>
      </c>
      <c r="B77" s="315" t="s">
        <v>5262</v>
      </c>
      <c r="C77" s="303">
        <v>4424.96</v>
      </c>
      <c r="D77" s="304">
        <f>SUMIFS('77X'!$F$3:$F$2353,'77X'!$C$3:$C$2353,$B77)</f>
        <v>6803</v>
      </c>
      <c r="E77" s="305">
        <f t="shared" si="1"/>
        <v>0</v>
      </c>
      <c r="F77" s="305">
        <v>6803</v>
      </c>
      <c r="G77" s="306">
        <v>48</v>
      </c>
      <c r="H77" s="306">
        <f>COUNTIFS('77X'!$G$3:$G$2353,"Đ",'77X'!$C$3:$C$2353,B77)</f>
        <v>19</v>
      </c>
      <c r="I77" s="307">
        <f t="shared" si="9"/>
        <v>0.39583333333333331</v>
      </c>
      <c r="J77" s="308">
        <v>2</v>
      </c>
      <c r="K77" s="306">
        <f>COUNTIFS('77X'!$G$3:$G$2353,"K",'77X'!$C$3:$C$2353,B77)</f>
        <v>29</v>
      </c>
      <c r="L77" s="307">
        <f t="shared" si="10"/>
        <v>0.60416666666666663</v>
      </c>
      <c r="M77" s="308">
        <v>29</v>
      </c>
      <c r="N77" s="308">
        <f t="shared" si="11"/>
        <v>0</v>
      </c>
      <c r="O77" s="306">
        <v>16</v>
      </c>
      <c r="P77" s="308">
        <f t="shared" si="12"/>
        <v>32</v>
      </c>
      <c r="Q77" s="307">
        <f t="shared" si="13"/>
        <v>0.66666666666666663</v>
      </c>
      <c r="R77" s="306">
        <v>16</v>
      </c>
      <c r="S77" s="307">
        <f t="shared" si="5"/>
        <v>1</v>
      </c>
      <c r="T77" s="306">
        <f t="shared" si="14"/>
        <v>0</v>
      </c>
      <c r="U77" s="307">
        <f t="shared" si="6"/>
        <v>0</v>
      </c>
      <c r="V77" s="316" t="s">
        <v>6397</v>
      </c>
      <c r="W77" s="301" t="s">
        <v>6398</v>
      </c>
      <c r="X77" s="309" t="s">
        <v>6376</v>
      </c>
      <c r="Y77" s="310"/>
      <c r="Z77" s="311">
        <v>16</v>
      </c>
      <c r="AA77" s="311">
        <v>3</v>
      </c>
      <c r="AB77" s="310"/>
      <c r="AC77" s="310"/>
    </row>
    <row r="78" spans="1:29" ht="33">
      <c r="A78" s="301">
        <f t="shared" si="8"/>
        <v>72</v>
      </c>
      <c r="B78" s="302" t="s">
        <v>5359</v>
      </c>
      <c r="C78" s="303">
        <v>11108.37</v>
      </c>
      <c r="D78" s="304">
        <f>SUMIFS('77X'!$F$3:$F$2353,'77X'!$C$3:$C$2353,$B78)</f>
        <v>1759</v>
      </c>
      <c r="E78" s="305">
        <f t="shared" si="1"/>
        <v>0</v>
      </c>
      <c r="F78" s="305">
        <v>1759</v>
      </c>
      <c r="G78" s="306">
        <v>20</v>
      </c>
      <c r="H78" s="306">
        <f>COUNTIFS('77X'!$G$3:$G$2353,"Đ",'77X'!$C$3:$C$2353,B78)</f>
        <v>0</v>
      </c>
      <c r="I78" s="307">
        <f t="shared" si="9"/>
        <v>0</v>
      </c>
      <c r="J78" s="308">
        <v>0</v>
      </c>
      <c r="K78" s="306">
        <f>COUNTIFS('77X'!$G$3:$G$2353,"K",'77X'!$C$3:$C$2353,B78)</f>
        <v>20</v>
      </c>
      <c r="L78" s="307">
        <f t="shared" si="10"/>
        <v>1</v>
      </c>
      <c r="M78" s="308">
        <v>20</v>
      </c>
      <c r="N78" s="308">
        <f t="shared" si="11"/>
        <v>0</v>
      </c>
      <c r="O78" s="312">
        <v>10</v>
      </c>
      <c r="P78" s="308">
        <f t="shared" si="12"/>
        <v>10</v>
      </c>
      <c r="Q78" s="307">
        <f t="shared" si="13"/>
        <v>0.5</v>
      </c>
      <c r="R78" s="306">
        <v>10</v>
      </c>
      <c r="S78" s="307">
        <f t="shared" si="5"/>
        <v>1</v>
      </c>
      <c r="T78" s="306">
        <f t="shared" si="14"/>
        <v>0</v>
      </c>
      <c r="U78" s="307">
        <f t="shared" si="6"/>
        <v>0</v>
      </c>
      <c r="V78" s="301" t="s">
        <v>6399</v>
      </c>
      <c r="W78" s="301"/>
      <c r="X78" s="309"/>
      <c r="Y78" s="310"/>
      <c r="Z78" s="311"/>
      <c r="AA78" s="311"/>
      <c r="AB78" s="310"/>
      <c r="AC78" s="310"/>
    </row>
    <row r="79" spans="1:29" ht="49.5">
      <c r="A79" s="301">
        <f t="shared" si="8"/>
        <v>73</v>
      </c>
      <c r="B79" s="302" t="s">
        <v>5381</v>
      </c>
      <c r="C79" s="303">
        <v>11230.62</v>
      </c>
      <c r="D79" s="304">
        <f>SUMIFS('77X'!$F$3:$F$2353,'77X'!$C$3:$C$2353,$B79)</f>
        <v>2092</v>
      </c>
      <c r="E79" s="305">
        <f t="shared" si="1"/>
        <v>8</v>
      </c>
      <c r="F79" s="305">
        <v>2084</v>
      </c>
      <c r="G79" s="306">
        <v>26</v>
      </c>
      <c r="H79" s="306">
        <f>COUNTIFS('77X'!$G$3:$G$2353,"Đ",'77X'!$C$3:$C$2353,B79)</f>
        <v>1</v>
      </c>
      <c r="I79" s="307">
        <f t="shared" si="9"/>
        <v>3.8461538461538464E-2</v>
      </c>
      <c r="J79" s="308">
        <v>2</v>
      </c>
      <c r="K79" s="306">
        <f>COUNTIFS('77X'!$G$3:$G$2353,"K",'77X'!$C$3:$C$2353,B79)</f>
        <v>25</v>
      </c>
      <c r="L79" s="307">
        <f t="shared" si="10"/>
        <v>0.96153846153846156</v>
      </c>
      <c r="M79" s="308">
        <v>23</v>
      </c>
      <c r="N79" s="308">
        <f t="shared" si="11"/>
        <v>2</v>
      </c>
      <c r="O79" s="306">
        <v>12</v>
      </c>
      <c r="P79" s="308">
        <f t="shared" si="12"/>
        <v>14</v>
      </c>
      <c r="Q79" s="307">
        <f t="shared" si="13"/>
        <v>0.53846153846153844</v>
      </c>
      <c r="R79" s="306">
        <v>9</v>
      </c>
      <c r="S79" s="307">
        <f t="shared" si="5"/>
        <v>0.75</v>
      </c>
      <c r="T79" s="306">
        <f t="shared" si="14"/>
        <v>3</v>
      </c>
      <c r="U79" s="307">
        <f t="shared" si="6"/>
        <v>0.25</v>
      </c>
      <c r="V79" s="314" t="s">
        <v>6400</v>
      </c>
      <c r="W79" s="301"/>
      <c r="X79" s="309"/>
      <c r="Y79" s="310"/>
      <c r="Z79" s="311"/>
      <c r="AA79" s="311"/>
      <c r="AB79" s="310"/>
      <c r="AC79" s="310"/>
    </row>
    <row r="80" spans="1:29">
      <c r="A80" s="301">
        <f t="shared" si="8"/>
        <v>74</v>
      </c>
      <c r="B80" s="302" t="s">
        <v>5437</v>
      </c>
      <c r="C80" s="303">
        <v>14587.7</v>
      </c>
      <c r="D80" s="304">
        <f>SUMIFS('77X'!$F$3:$F$2353,'77X'!$C$3:$C$2353,$B80)</f>
        <v>1174</v>
      </c>
      <c r="E80" s="305">
        <f t="shared" si="1"/>
        <v>0</v>
      </c>
      <c r="F80" s="305">
        <v>1174</v>
      </c>
      <c r="G80" s="306">
        <v>11</v>
      </c>
      <c r="H80" s="306">
        <f>COUNTIFS('77X'!$G$3:$G$2353,"Đ",'77X'!$C$3:$C$2353,B80)</f>
        <v>1</v>
      </c>
      <c r="I80" s="307">
        <f t="shared" si="9"/>
        <v>9.0909090909090912E-2</v>
      </c>
      <c r="J80" s="308">
        <v>1</v>
      </c>
      <c r="K80" s="306">
        <f>COUNTIFS('77X'!$G$3:$G$2353,"K",'77X'!$C$3:$C$2353,B80)</f>
        <v>10</v>
      </c>
      <c r="L80" s="307">
        <f t="shared" si="10"/>
        <v>0.90909090909090906</v>
      </c>
      <c r="M80" s="308">
        <v>9</v>
      </c>
      <c r="N80" s="308">
        <f t="shared" si="11"/>
        <v>1</v>
      </c>
      <c r="O80" s="312">
        <v>6</v>
      </c>
      <c r="P80" s="308">
        <f t="shared" si="12"/>
        <v>5</v>
      </c>
      <c r="Q80" s="307">
        <f t="shared" si="13"/>
        <v>0.45454545454545453</v>
      </c>
      <c r="R80" s="306">
        <v>5</v>
      </c>
      <c r="S80" s="307">
        <f t="shared" si="5"/>
        <v>0.83333333333333337</v>
      </c>
      <c r="T80" s="306">
        <f t="shared" si="14"/>
        <v>1</v>
      </c>
      <c r="U80" s="307">
        <f t="shared" si="6"/>
        <v>0.16666666666666666</v>
      </c>
      <c r="V80" s="314" t="s">
        <v>6401</v>
      </c>
      <c r="W80" s="301"/>
      <c r="X80" s="309"/>
      <c r="Y80" s="310"/>
      <c r="Z80" s="311"/>
      <c r="AA80" s="311"/>
      <c r="AB80" s="310"/>
      <c r="AC80" s="310"/>
    </row>
    <row r="81" spans="1:29" ht="66">
      <c r="A81" s="301">
        <f t="shared" si="8"/>
        <v>75</v>
      </c>
      <c r="B81" s="302" t="s">
        <v>5447</v>
      </c>
      <c r="C81" s="303">
        <v>13164.26</v>
      </c>
      <c r="D81" s="304">
        <f>SUMIFS('77X'!$F$3:$F$2353,'77X'!$C$3:$C$2353,$B81)</f>
        <v>2536</v>
      </c>
      <c r="E81" s="305">
        <f t="shared" si="1"/>
        <v>0</v>
      </c>
      <c r="F81" s="305">
        <v>2536</v>
      </c>
      <c r="G81" s="306">
        <v>30</v>
      </c>
      <c r="H81" s="306">
        <f>COUNTIFS('77X'!$G$3:$G$2353,"Đ",'77X'!$C$3:$C$2353,B81)</f>
        <v>2</v>
      </c>
      <c r="I81" s="307">
        <f t="shared" si="9"/>
        <v>6.6666666666666666E-2</v>
      </c>
      <c r="J81" s="308">
        <v>2</v>
      </c>
      <c r="K81" s="306">
        <f>COUNTIFS('77X'!$G$3:$G$2353,"K",'77X'!$C$3:$C$2353,B81)</f>
        <v>28</v>
      </c>
      <c r="L81" s="307">
        <f t="shared" si="10"/>
        <v>0.93333333333333335</v>
      </c>
      <c r="M81" s="308">
        <v>26</v>
      </c>
      <c r="N81" s="308">
        <f t="shared" si="11"/>
        <v>2</v>
      </c>
      <c r="O81" s="306">
        <v>15</v>
      </c>
      <c r="P81" s="308">
        <f t="shared" si="12"/>
        <v>15</v>
      </c>
      <c r="Q81" s="307">
        <f t="shared" si="13"/>
        <v>0.5</v>
      </c>
      <c r="R81" s="306">
        <v>11</v>
      </c>
      <c r="S81" s="307">
        <f t="shared" si="5"/>
        <v>0.73333333333333328</v>
      </c>
      <c r="T81" s="306">
        <f t="shared" si="14"/>
        <v>4</v>
      </c>
      <c r="U81" s="307">
        <f t="shared" si="6"/>
        <v>0.26666666666666666</v>
      </c>
      <c r="V81" s="314" t="s">
        <v>6402</v>
      </c>
      <c r="W81" s="301"/>
      <c r="X81" s="309"/>
      <c r="Y81" s="310"/>
      <c r="Z81" s="311"/>
      <c r="AA81" s="311"/>
      <c r="AB81" s="310"/>
      <c r="AC81" s="310"/>
    </row>
    <row r="82" spans="1:29">
      <c r="A82" s="301">
        <f t="shared" si="8"/>
        <v>76</v>
      </c>
      <c r="B82" s="302" t="s">
        <v>5509</v>
      </c>
      <c r="C82" s="303">
        <v>15486.15</v>
      </c>
      <c r="D82" s="304">
        <f>SUMIFS('77X'!$F$3:$F$2353,'77X'!$C$3:$C$2353,$B82)</f>
        <v>800</v>
      </c>
      <c r="E82" s="305">
        <f t="shared" si="1"/>
        <v>2</v>
      </c>
      <c r="F82" s="317">
        <v>798</v>
      </c>
      <c r="G82" s="306">
        <v>13</v>
      </c>
      <c r="H82" s="306">
        <f>COUNTIFS('77X'!$G$3:$G$2353,"Đ",'77X'!$C$3:$C$2353,B82)</f>
        <v>0</v>
      </c>
      <c r="I82" s="307">
        <f t="shared" si="9"/>
        <v>0</v>
      </c>
      <c r="J82" s="308">
        <v>0</v>
      </c>
      <c r="K82" s="306">
        <f>COUNTIFS('77X'!$G$3:$G$2353,"K",'77X'!$C$3:$C$2353,B82)</f>
        <v>13</v>
      </c>
      <c r="L82" s="307">
        <f t="shared" si="10"/>
        <v>1</v>
      </c>
      <c r="M82" s="308">
        <v>13</v>
      </c>
      <c r="N82" s="308">
        <f t="shared" si="11"/>
        <v>0</v>
      </c>
      <c r="O82" s="312">
        <v>5</v>
      </c>
      <c r="P82" s="308">
        <f t="shared" si="12"/>
        <v>8</v>
      </c>
      <c r="Q82" s="307">
        <f t="shared" si="13"/>
        <v>0.61538461538461542</v>
      </c>
      <c r="R82" s="306">
        <v>5</v>
      </c>
      <c r="S82" s="307">
        <f t="shared" si="5"/>
        <v>1</v>
      </c>
      <c r="T82" s="306">
        <f t="shared" si="14"/>
        <v>0</v>
      </c>
      <c r="U82" s="307">
        <f t="shared" si="6"/>
        <v>0</v>
      </c>
      <c r="V82" s="301" t="s">
        <v>6366</v>
      </c>
      <c r="W82" s="301"/>
      <c r="X82" s="309"/>
      <c r="Y82" s="310"/>
      <c r="Z82" s="311"/>
      <c r="AA82" s="311"/>
      <c r="AB82" s="310"/>
      <c r="AC82" s="310"/>
    </row>
    <row r="83" spans="1:29" ht="66">
      <c r="A83" s="301">
        <f t="shared" si="8"/>
        <v>77</v>
      </c>
      <c r="B83" s="315" t="s">
        <v>5535</v>
      </c>
      <c r="C83" s="303">
        <v>8284.93</v>
      </c>
      <c r="D83" s="304">
        <f>SUMIFS('77X'!$F$3:$F$2353,'77X'!$C$3:$C$2353,$B83)</f>
        <v>4003</v>
      </c>
      <c r="E83" s="305">
        <f t="shared" si="1"/>
        <v>0</v>
      </c>
      <c r="F83" s="305">
        <v>4003</v>
      </c>
      <c r="G83" s="306">
        <v>24</v>
      </c>
      <c r="H83" s="306">
        <f>COUNTIFS('77X'!$G$3:$G$2353,"Đ",'77X'!$C$3:$C$2353,B83)</f>
        <v>11</v>
      </c>
      <c r="I83" s="307">
        <f t="shared" si="9"/>
        <v>0.45833333333333331</v>
      </c>
      <c r="J83" s="308">
        <v>0</v>
      </c>
      <c r="K83" s="306">
        <f>COUNTIFS('77X'!$G$3:$G$2353,"K",'77X'!$C$3:$C$2353,B83)</f>
        <v>13</v>
      </c>
      <c r="L83" s="307">
        <f t="shared" si="10"/>
        <v>0.54166666666666663</v>
      </c>
      <c r="M83" s="308">
        <v>12</v>
      </c>
      <c r="N83" s="308">
        <f t="shared" si="11"/>
        <v>1</v>
      </c>
      <c r="O83" s="306">
        <v>12</v>
      </c>
      <c r="P83" s="308">
        <f t="shared" si="12"/>
        <v>12</v>
      </c>
      <c r="Q83" s="307">
        <f t="shared" si="13"/>
        <v>0.5</v>
      </c>
      <c r="R83" s="306">
        <v>11</v>
      </c>
      <c r="S83" s="307">
        <f t="shared" si="5"/>
        <v>0.91666666666666663</v>
      </c>
      <c r="T83" s="306">
        <f t="shared" si="14"/>
        <v>1</v>
      </c>
      <c r="U83" s="307">
        <f t="shared" si="6"/>
        <v>8.3333333333333329E-2</v>
      </c>
      <c r="V83" s="316" t="s">
        <v>6403</v>
      </c>
      <c r="W83" s="301" t="s">
        <v>6404</v>
      </c>
      <c r="X83" s="309" t="s">
        <v>6376</v>
      </c>
      <c r="Y83" s="310"/>
      <c r="Z83" s="311">
        <v>12</v>
      </c>
      <c r="AA83" s="311">
        <v>1</v>
      </c>
      <c r="AB83" s="310"/>
      <c r="AC83" s="310"/>
    </row>
    <row r="84" spans="1:29" ht="33">
      <c r="A84" s="301">
        <f t="shared" si="8"/>
        <v>78</v>
      </c>
      <c r="B84" s="302" t="s">
        <v>5582</v>
      </c>
      <c r="C84" s="303">
        <v>11918.45</v>
      </c>
      <c r="D84" s="304">
        <f>SUMIFS('77X'!$F$3:$F$2353,'77X'!$C$3:$C$2353,$B84)</f>
        <v>3404</v>
      </c>
      <c r="E84" s="305">
        <f t="shared" si="1"/>
        <v>7</v>
      </c>
      <c r="F84" s="305">
        <v>3397</v>
      </c>
      <c r="G84" s="306">
        <v>25</v>
      </c>
      <c r="H84" s="306">
        <f>COUNTIFS('77X'!$G$3:$G$2353,"Đ",'77X'!$C$3:$C$2353,B84)</f>
        <v>8</v>
      </c>
      <c r="I84" s="307">
        <f t="shared" si="9"/>
        <v>0.32</v>
      </c>
      <c r="J84" s="308">
        <v>8</v>
      </c>
      <c r="K84" s="306">
        <f>COUNTIFS('77X'!$G$3:$G$2353,"K",'77X'!$C$3:$C$2353,B84)</f>
        <v>17</v>
      </c>
      <c r="L84" s="307">
        <f t="shared" si="10"/>
        <v>0.68</v>
      </c>
      <c r="M84" s="308">
        <v>8</v>
      </c>
      <c r="N84" s="308">
        <f t="shared" si="11"/>
        <v>9</v>
      </c>
      <c r="O84" s="306">
        <v>16</v>
      </c>
      <c r="P84" s="308">
        <f t="shared" si="12"/>
        <v>9</v>
      </c>
      <c r="Q84" s="307">
        <f t="shared" si="13"/>
        <v>0.36</v>
      </c>
      <c r="R84" s="306">
        <v>14</v>
      </c>
      <c r="S84" s="307">
        <f t="shared" si="5"/>
        <v>0.875</v>
      </c>
      <c r="T84" s="306">
        <f t="shared" si="14"/>
        <v>2</v>
      </c>
      <c r="U84" s="307">
        <f t="shared" si="6"/>
        <v>0.125</v>
      </c>
      <c r="V84" s="314" t="s">
        <v>6405</v>
      </c>
      <c r="W84" s="301"/>
      <c r="X84" s="309"/>
      <c r="Y84" s="310"/>
      <c r="Z84" s="311"/>
      <c r="AA84" s="311"/>
      <c r="AB84" s="310"/>
      <c r="AC84" s="310"/>
    </row>
    <row r="85" spans="1:29">
      <c r="A85" s="301">
        <f t="shared" si="8"/>
        <v>79</v>
      </c>
      <c r="B85" s="302" t="s">
        <v>5630</v>
      </c>
      <c r="C85" s="303">
        <v>14528.85</v>
      </c>
      <c r="D85" s="304">
        <f>SUMIFS('77X'!$F$3:$F$2353,'77X'!$C$3:$C$2353,$B85)</f>
        <v>1627</v>
      </c>
      <c r="E85" s="305">
        <f t="shared" si="1"/>
        <v>-12</v>
      </c>
      <c r="F85" s="305">
        <v>1639</v>
      </c>
      <c r="G85" s="306">
        <v>20</v>
      </c>
      <c r="H85" s="306">
        <f>COUNTIFS('77X'!$G$3:$G$2353,"Đ",'77X'!$C$3:$C$2353,B85)</f>
        <v>0</v>
      </c>
      <c r="I85" s="307">
        <f t="shared" si="9"/>
        <v>0</v>
      </c>
      <c r="J85" s="308">
        <v>0</v>
      </c>
      <c r="K85" s="306">
        <f>COUNTIFS('77X'!$G$3:$G$2353,"K",'77X'!$C$3:$C$2353,B85)</f>
        <v>20</v>
      </c>
      <c r="L85" s="307">
        <f t="shared" si="10"/>
        <v>1</v>
      </c>
      <c r="M85" s="308">
        <v>20</v>
      </c>
      <c r="N85" s="308">
        <f t="shared" si="11"/>
        <v>0</v>
      </c>
      <c r="O85" s="306">
        <v>10</v>
      </c>
      <c r="P85" s="308">
        <f t="shared" si="12"/>
        <v>10</v>
      </c>
      <c r="Q85" s="307">
        <f t="shared" si="13"/>
        <v>0.5</v>
      </c>
      <c r="R85" s="306">
        <v>10</v>
      </c>
      <c r="S85" s="307">
        <f t="shared" si="5"/>
        <v>1</v>
      </c>
      <c r="T85" s="306">
        <f t="shared" si="14"/>
        <v>0</v>
      </c>
      <c r="U85" s="307">
        <f t="shared" si="6"/>
        <v>0</v>
      </c>
      <c r="V85" s="301" t="s">
        <v>6366</v>
      </c>
      <c r="W85" s="301"/>
      <c r="X85" s="309"/>
      <c r="Y85" s="310"/>
      <c r="Z85" s="311"/>
      <c r="AA85" s="311"/>
      <c r="AB85" s="310"/>
      <c r="AC85" s="310"/>
    </row>
    <row r="86" spans="1:29">
      <c r="A86" s="301">
        <f t="shared" si="8"/>
        <v>80</v>
      </c>
      <c r="B86" s="302" t="s">
        <v>5667</v>
      </c>
      <c r="C86" s="303">
        <v>5419.83</v>
      </c>
      <c r="D86" s="304">
        <f>SUMIFS('77X'!$F$3:$F$2353,'77X'!$C$3:$C$2353,$B86)</f>
        <v>3483</v>
      </c>
      <c r="E86" s="305">
        <f t="shared" si="1"/>
        <v>29</v>
      </c>
      <c r="F86" s="305">
        <v>3454</v>
      </c>
      <c r="G86" s="306">
        <v>29</v>
      </c>
      <c r="H86" s="306">
        <f>COUNTIFS('77X'!$G$3:$G$2353,"Đ",'77X'!$C$3:$C$2353,B86)</f>
        <v>5</v>
      </c>
      <c r="I86" s="307">
        <f t="shared" si="9"/>
        <v>0.17241379310344829</v>
      </c>
      <c r="J86" s="308">
        <v>0</v>
      </c>
      <c r="K86" s="306">
        <f>COUNTIFS('77X'!$G$3:$G$2353,"K",'77X'!$C$3:$C$2353,B86)</f>
        <v>24</v>
      </c>
      <c r="L86" s="307">
        <f t="shared" si="10"/>
        <v>0.82758620689655171</v>
      </c>
      <c r="M86" s="308">
        <v>24</v>
      </c>
      <c r="N86" s="308">
        <f t="shared" si="11"/>
        <v>0</v>
      </c>
      <c r="O86" s="312">
        <v>14</v>
      </c>
      <c r="P86" s="308">
        <f t="shared" si="12"/>
        <v>15</v>
      </c>
      <c r="Q86" s="307">
        <f t="shared" si="13"/>
        <v>0.51724137931034486</v>
      </c>
      <c r="R86" s="306">
        <v>14</v>
      </c>
      <c r="S86" s="307">
        <f t="shared" si="5"/>
        <v>1</v>
      </c>
      <c r="T86" s="306">
        <f t="shared" si="14"/>
        <v>0</v>
      </c>
      <c r="U86" s="307">
        <f t="shared" si="6"/>
        <v>0</v>
      </c>
      <c r="V86" s="301" t="s">
        <v>6366</v>
      </c>
      <c r="W86" s="301"/>
      <c r="X86" s="309"/>
      <c r="Y86" s="310"/>
      <c r="Z86" s="311"/>
      <c r="AA86" s="311"/>
      <c r="AB86" s="310"/>
      <c r="AC86" s="310"/>
    </row>
    <row r="87" spans="1:29">
      <c r="A87" s="301">
        <f t="shared" si="8"/>
        <v>81</v>
      </c>
      <c r="B87" s="302" t="s">
        <v>5714</v>
      </c>
      <c r="C87" s="303">
        <v>5120.2700000000004</v>
      </c>
      <c r="D87" s="304">
        <f>SUMIFS('77X'!$F$3:$F$2353,'77X'!$C$3:$C$2353,$B87)</f>
        <v>5924</v>
      </c>
      <c r="E87" s="305">
        <f t="shared" si="1"/>
        <v>0</v>
      </c>
      <c r="F87" s="305">
        <v>5924</v>
      </c>
      <c r="G87" s="306">
        <v>35</v>
      </c>
      <c r="H87" s="306">
        <f>COUNTIFS('77X'!$G$3:$G$2353,"Đ",'77X'!$C$3:$C$2353,B87)</f>
        <v>20</v>
      </c>
      <c r="I87" s="307">
        <f t="shared" si="9"/>
        <v>0.5714285714285714</v>
      </c>
      <c r="J87" s="308">
        <v>7</v>
      </c>
      <c r="K87" s="306">
        <f>COUNTIFS('77X'!$G$3:$G$2353,"K",'77X'!$C$3:$C$2353,B87)</f>
        <v>15</v>
      </c>
      <c r="L87" s="307">
        <f t="shared" si="10"/>
        <v>0.42857142857142855</v>
      </c>
      <c r="M87" s="308">
        <v>15</v>
      </c>
      <c r="N87" s="308">
        <f t="shared" si="11"/>
        <v>0</v>
      </c>
      <c r="O87" s="306">
        <v>18</v>
      </c>
      <c r="P87" s="308">
        <f t="shared" si="12"/>
        <v>17</v>
      </c>
      <c r="Q87" s="307">
        <f t="shared" si="13"/>
        <v>0.48571428571428571</v>
      </c>
      <c r="R87" s="306">
        <v>18</v>
      </c>
      <c r="S87" s="307">
        <f t="shared" si="5"/>
        <v>1</v>
      </c>
      <c r="T87" s="306">
        <f t="shared" si="14"/>
        <v>0</v>
      </c>
      <c r="U87" s="307">
        <f t="shared" si="6"/>
        <v>0</v>
      </c>
      <c r="V87" s="301" t="s">
        <v>6366</v>
      </c>
      <c r="W87" s="301"/>
      <c r="X87" s="309"/>
      <c r="Y87" s="310"/>
      <c r="Z87" s="311"/>
      <c r="AA87" s="311"/>
      <c r="AB87" s="310"/>
      <c r="AC87" s="310"/>
    </row>
    <row r="88" spans="1:29">
      <c r="A88" s="301">
        <f t="shared" si="8"/>
        <v>82</v>
      </c>
      <c r="B88" s="302" t="s">
        <v>5791</v>
      </c>
      <c r="C88" s="303">
        <v>9623.99</v>
      </c>
      <c r="D88" s="304">
        <f>SUMIFS('77X'!$F$3:$F$2353,'77X'!$C$3:$C$2353,$B88)</f>
        <v>4805</v>
      </c>
      <c r="E88" s="305">
        <f t="shared" si="1"/>
        <v>6</v>
      </c>
      <c r="F88" s="305">
        <v>4799</v>
      </c>
      <c r="G88" s="306">
        <v>27</v>
      </c>
      <c r="H88" s="306">
        <f>COUNTIFS('77X'!$G$3:$G$2353,"Đ",'77X'!$C$3:$C$2353,B88)</f>
        <v>17</v>
      </c>
      <c r="I88" s="307">
        <f t="shared" si="9"/>
        <v>0.62962962962962965</v>
      </c>
      <c r="J88" s="308">
        <v>10</v>
      </c>
      <c r="K88" s="306">
        <f>COUNTIFS('77X'!$G$3:$G$2353,"K",'77X'!$C$3:$C$2353,B88)</f>
        <v>10</v>
      </c>
      <c r="L88" s="307">
        <f t="shared" si="10"/>
        <v>0.37037037037037035</v>
      </c>
      <c r="M88" s="308">
        <v>10</v>
      </c>
      <c r="N88" s="308">
        <f t="shared" si="11"/>
        <v>0</v>
      </c>
      <c r="O88" s="306">
        <v>21</v>
      </c>
      <c r="P88" s="308">
        <f t="shared" si="12"/>
        <v>6</v>
      </c>
      <c r="Q88" s="307">
        <f t="shared" si="13"/>
        <v>0.22222222222222221</v>
      </c>
      <c r="R88" s="306">
        <v>21</v>
      </c>
      <c r="S88" s="307">
        <f t="shared" si="5"/>
        <v>1</v>
      </c>
      <c r="T88" s="306">
        <f t="shared" si="14"/>
        <v>0</v>
      </c>
      <c r="U88" s="307">
        <f t="shared" si="6"/>
        <v>0</v>
      </c>
      <c r="V88" s="301" t="s">
        <v>6366</v>
      </c>
      <c r="W88" s="301"/>
      <c r="X88" s="309"/>
      <c r="Y88" s="310"/>
      <c r="Z88" s="311"/>
      <c r="AA88" s="311"/>
      <c r="AB88" s="310"/>
      <c r="AC88" s="310"/>
    </row>
    <row r="89" spans="1:29" ht="33">
      <c r="A89" s="301">
        <f t="shared" si="8"/>
        <v>83</v>
      </c>
      <c r="B89" s="302" t="s">
        <v>5845</v>
      </c>
      <c r="C89" s="303">
        <v>17159.330000000002</v>
      </c>
      <c r="D89" s="304">
        <f>SUMIFS('77X'!$F$3:$F$2353,'77X'!$C$3:$C$2353,$B89)</f>
        <v>1634</v>
      </c>
      <c r="E89" s="305">
        <f t="shared" si="1"/>
        <v>0</v>
      </c>
      <c r="F89" s="305">
        <v>1634</v>
      </c>
      <c r="G89" s="306">
        <v>19</v>
      </c>
      <c r="H89" s="306">
        <f>COUNTIFS('77X'!$G$3:$G$2353,"Đ",'77X'!$C$3:$C$2353,B89)</f>
        <v>0</v>
      </c>
      <c r="I89" s="307">
        <f t="shared" si="9"/>
        <v>0</v>
      </c>
      <c r="J89" s="308">
        <v>0</v>
      </c>
      <c r="K89" s="306">
        <f>COUNTIFS('77X'!$G$3:$G$2353,"K",'77X'!$C$3:$C$2353,B89)</f>
        <v>19</v>
      </c>
      <c r="L89" s="307">
        <f t="shared" si="10"/>
        <v>1</v>
      </c>
      <c r="M89" s="308">
        <v>15</v>
      </c>
      <c r="N89" s="308">
        <f t="shared" si="11"/>
        <v>4</v>
      </c>
      <c r="O89" s="306">
        <v>9</v>
      </c>
      <c r="P89" s="308">
        <f t="shared" si="12"/>
        <v>10</v>
      </c>
      <c r="Q89" s="307">
        <f t="shared" si="13"/>
        <v>0.52631578947368418</v>
      </c>
      <c r="R89" s="306">
        <v>7</v>
      </c>
      <c r="S89" s="307">
        <f t="shared" si="5"/>
        <v>0.77777777777777779</v>
      </c>
      <c r="T89" s="306">
        <f t="shared" si="14"/>
        <v>2</v>
      </c>
      <c r="U89" s="307">
        <f t="shared" si="6"/>
        <v>0.22222222222222221</v>
      </c>
      <c r="V89" s="314" t="s">
        <v>6406</v>
      </c>
      <c r="W89" s="301"/>
      <c r="X89" s="309"/>
      <c r="Y89" s="310"/>
      <c r="Z89" s="311"/>
      <c r="AA89" s="311"/>
      <c r="AB89" s="310"/>
      <c r="AC89" s="310"/>
    </row>
    <row r="90" spans="1:29">
      <c r="A90" s="301">
        <f t="shared" si="8"/>
        <v>84</v>
      </c>
      <c r="B90" s="302" t="s">
        <v>5885</v>
      </c>
      <c r="C90" s="303">
        <v>7531.7</v>
      </c>
      <c r="D90" s="304">
        <f>SUMIFS('77X'!$F$3:$F$2353,'77X'!$C$3:$C$2353,$B90)</f>
        <v>2249</v>
      </c>
      <c r="E90" s="305">
        <f t="shared" si="1"/>
        <v>0</v>
      </c>
      <c r="F90" s="305">
        <v>2249</v>
      </c>
      <c r="G90" s="306">
        <v>19</v>
      </c>
      <c r="H90" s="306">
        <f>COUNTIFS('77X'!$G$3:$G$2353,"Đ",'77X'!$C$3:$C$2353,B90)</f>
        <v>6</v>
      </c>
      <c r="I90" s="307">
        <f t="shared" si="9"/>
        <v>0.31578947368421051</v>
      </c>
      <c r="J90" s="308">
        <v>3</v>
      </c>
      <c r="K90" s="306">
        <f>COUNTIFS('77X'!$G$3:$G$2353,"K",'77X'!$C$3:$C$2353,B90)</f>
        <v>13</v>
      </c>
      <c r="L90" s="307">
        <f t="shared" si="10"/>
        <v>0.68421052631578949</v>
      </c>
      <c r="M90" s="308">
        <v>13</v>
      </c>
      <c r="N90" s="308">
        <f t="shared" si="11"/>
        <v>0</v>
      </c>
      <c r="O90" s="306">
        <v>10</v>
      </c>
      <c r="P90" s="308">
        <f t="shared" si="12"/>
        <v>9</v>
      </c>
      <c r="Q90" s="307">
        <f t="shared" si="13"/>
        <v>0.47368421052631576</v>
      </c>
      <c r="R90" s="306">
        <v>10</v>
      </c>
      <c r="S90" s="307">
        <f t="shared" si="5"/>
        <v>1</v>
      </c>
      <c r="T90" s="306">
        <f t="shared" si="14"/>
        <v>0</v>
      </c>
      <c r="U90" s="307">
        <f t="shared" si="6"/>
        <v>0</v>
      </c>
      <c r="V90" s="301" t="s">
        <v>6366</v>
      </c>
      <c r="W90" s="301"/>
      <c r="X90" s="309"/>
      <c r="Y90" s="310"/>
      <c r="Z90" s="311"/>
      <c r="AA90" s="311"/>
      <c r="AB90" s="310"/>
      <c r="AC90" s="310"/>
    </row>
    <row r="91" spans="1:29" ht="33">
      <c r="A91" s="301">
        <f t="shared" si="8"/>
        <v>85</v>
      </c>
      <c r="B91" s="302" t="s">
        <v>5917</v>
      </c>
      <c r="C91" s="303">
        <v>12955.31</v>
      </c>
      <c r="D91" s="304">
        <f>SUMIFS('77X'!$F$3:$F$2353,'77X'!$C$3:$C$2353,$B91)</f>
        <v>1117</v>
      </c>
      <c r="E91" s="305">
        <f t="shared" si="1"/>
        <v>0</v>
      </c>
      <c r="F91" s="305">
        <v>1117</v>
      </c>
      <c r="G91" s="306">
        <v>20</v>
      </c>
      <c r="H91" s="306">
        <f>COUNTIFS('77X'!$G$3:$G$2353,"Đ",'77X'!$C$3:$C$2353,B91)</f>
        <v>0</v>
      </c>
      <c r="I91" s="307">
        <f t="shared" si="9"/>
        <v>0</v>
      </c>
      <c r="J91" s="308">
        <v>0</v>
      </c>
      <c r="K91" s="306">
        <f>COUNTIFS('77X'!$G$3:$G$2353,"K",'77X'!$C$3:$C$2353,B91)</f>
        <v>20</v>
      </c>
      <c r="L91" s="307">
        <f t="shared" si="10"/>
        <v>1</v>
      </c>
      <c r="M91" s="308">
        <v>20</v>
      </c>
      <c r="N91" s="308">
        <f t="shared" si="11"/>
        <v>0</v>
      </c>
      <c r="O91" s="312">
        <v>7</v>
      </c>
      <c r="P91" s="308">
        <f t="shared" si="12"/>
        <v>13</v>
      </c>
      <c r="Q91" s="307">
        <f t="shared" si="13"/>
        <v>0.65</v>
      </c>
      <c r="R91" s="306">
        <v>5</v>
      </c>
      <c r="S91" s="307">
        <f t="shared" si="5"/>
        <v>0.7142857142857143</v>
      </c>
      <c r="T91" s="306">
        <f t="shared" si="14"/>
        <v>2</v>
      </c>
      <c r="U91" s="307">
        <f t="shared" si="6"/>
        <v>0.2857142857142857</v>
      </c>
      <c r="V91" s="314" t="s">
        <v>6407</v>
      </c>
      <c r="W91" s="301"/>
      <c r="X91" s="309"/>
      <c r="Y91" s="310"/>
      <c r="Z91" s="311"/>
      <c r="AA91" s="311"/>
      <c r="AB91" s="310"/>
      <c r="AC91" s="310"/>
    </row>
    <row r="92" spans="1:29" ht="82.5">
      <c r="A92" s="301">
        <f t="shared" si="8"/>
        <v>86</v>
      </c>
      <c r="B92" s="315" t="s">
        <v>5947</v>
      </c>
      <c r="C92" s="303">
        <v>9977.3799999999992</v>
      </c>
      <c r="D92" s="304">
        <f>SUMIFS('77X'!$F$3:$F$2353,'77X'!$C$3:$C$2353,$B92)</f>
        <v>4156</v>
      </c>
      <c r="E92" s="305">
        <f t="shared" si="1"/>
        <v>0</v>
      </c>
      <c r="F92" s="305">
        <v>4156</v>
      </c>
      <c r="G92" s="306">
        <v>26</v>
      </c>
      <c r="H92" s="306">
        <f>COUNTIFS('77X'!$G$3:$G$2353,"Đ",'77X'!$C$3:$C$2353,B92)</f>
        <v>16</v>
      </c>
      <c r="I92" s="307">
        <f t="shared" si="9"/>
        <v>0.61538461538461542</v>
      </c>
      <c r="J92" s="308">
        <v>1</v>
      </c>
      <c r="K92" s="306">
        <f>COUNTIFS('77X'!$G$3:$G$2353,"K",'77X'!$C$3:$C$2353,B92)</f>
        <v>10</v>
      </c>
      <c r="L92" s="307">
        <f t="shared" si="10"/>
        <v>0.38461538461538464</v>
      </c>
      <c r="M92" s="308">
        <v>9</v>
      </c>
      <c r="N92" s="308">
        <f t="shared" si="11"/>
        <v>1</v>
      </c>
      <c r="O92" s="306">
        <v>12</v>
      </c>
      <c r="P92" s="308">
        <f t="shared" si="12"/>
        <v>14</v>
      </c>
      <c r="Q92" s="307">
        <f t="shared" si="13"/>
        <v>0.53846153846153844</v>
      </c>
      <c r="R92" s="306">
        <v>12</v>
      </c>
      <c r="S92" s="307">
        <f t="shared" si="5"/>
        <v>1</v>
      </c>
      <c r="T92" s="306">
        <f t="shared" si="14"/>
        <v>0</v>
      </c>
      <c r="U92" s="307">
        <f t="shared" si="6"/>
        <v>0</v>
      </c>
      <c r="V92" s="316" t="s">
        <v>6408</v>
      </c>
      <c r="W92" s="301" t="s">
        <v>6409</v>
      </c>
      <c r="X92" s="309" t="s">
        <v>6376</v>
      </c>
      <c r="Y92" s="310"/>
      <c r="Z92" s="311">
        <v>12</v>
      </c>
      <c r="AA92" s="311">
        <v>1</v>
      </c>
      <c r="AB92" s="310"/>
      <c r="AC92" s="310"/>
    </row>
    <row r="93" spans="1:29">
      <c r="A93" s="301">
        <f t="shared" si="8"/>
        <v>87</v>
      </c>
      <c r="B93" s="302" t="s">
        <v>5999</v>
      </c>
      <c r="C93" s="303">
        <v>8352.6299999999992</v>
      </c>
      <c r="D93" s="304">
        <f>SUMIFS('77X'!$F$3:$F$2353,'77X'!$C$3:$C$2353,$B93)</f>
        <v>9739</v>
      </c>
      <c r="E93" s="305">
        <f t="shared" si="1"/>
        <v>0</v>
      </c>
      <c r="F93" s="305">
        <v>9739</v>
      </c>
      <c r="G93" s="306">
        <v>72</v>
      </c>
      <c r="H93" s="306">
        <f>COUNTIFS('77X'!$G$3:$G$2353,"Đ",'77X'!$C$3:$C$2353,B93)</f>
        <v>22</v>
      </c>
      <c r="I93" s="307">
        <f t="shared" si="9"/>
        <v>0.30555555555555558</v>
      </c>
      <c r="J93" s="308">
        <v>0</v>
      </c>
      <c r="K93" s="306">
        <f>COUNTIFS('77X'!$G$3:$G$2353,"K",'77X'!$C$3:$C$2353,B93)</f>
        <v>50</v>
      </c>
      <c r="L93" s="307">
        <f t="shared" si="10"/>
        <v>0.69444444444444442</v>
      </c>
      <c r="M93" s="308">
        <v>50</v>
      </c>
      <c r="N93" s="308">
        <f t="shared" si="11"/>
        <v>0</v>
      </c>
      <c r="O93" s="306">
        <v>30</v>
      </c>
      <c r="P93" s="308">
        <f t="shared" si="12"/>
        <v>42</v>
      </c>
      <c r="Q93" s="307">
        <f t="shared" si="13"/>
        <v>0.58333333333333337</v>
      </c>
      <c r="R93" s="306">
        <v>30</v>
      </c>
      <c r="S93" s="307">
        <f t="shared" si="5"/>
        <v>1</v>
      </c>
      <c r="T93" s="306">
        <f t="shared" si="14"/>
        <v>0</v>
      </c>
      <c r="U93" s="307">
        <f t="shared" si="6"/>
        <v>0</v>
      </c>
      <c r="V93" s="301" t="s">
        <v>6366</v>
      </c>
      <c r="W93" s="301"/>
      <c r="X93" s="309"/>
      <c r="Y93" s="310"/>
      <c r="Z93" s="311"/>
      <c r="AA93" s="311"/>
      <c r="AB93" s="310"/>
      <c r="AC93" s="310"/>
    </row>
    <row r="94" spans="1:29" ht="33">
      <c r="A94" s="301">
        <f t="shared" si="8"/>
        <v>88</v>
      </c>
      <c r="B94" s="302" t="s">
        <v>6091</v>
      </c>
      <c r="C94" s="303">
        <v>16015.47</v>
      </c>
      <c r="D94" s="304">
        <f>SUMIFS('77X'!$F$3:$F$2353,'77X'!$C$3:$C$2353,$B94)</f>
        <v>1569</v>
      </c>
      <c r="E94" s="305">
        <f t="shared" si="1"/>
        <v>-5</v>
      </c>
      <c r="F94" s="305">
        <v>1574</v>
      </c>
      <c r="G94" s="306">
        <v>22</v>
      </c>
      <c r="H94" s="306">
        <f>COUNTIFS('77X'!$G$3:$G$2353,"Đ",'77X'!$C$3:$C$2353,B94)</f>
        <v>0</v>
      </c>
      <c r="I94" s="307">
        <f t="shared" si="9"/>
        <v>0</v>
      </c>
      <c r="J94" s="308">
        <v>0</v>
      </c>
      <c r="K94" s="306">
        <f>COUNTIFS('77X'!$G$3:$G$2353,"K",'77X'!$C$3:$C$2353,B94)</f>
        <v>22</v>
      </c>
      <c r="L94" s="307">
        <f t="shared" si="10"/>
        <v>1</v>
      </c>
      <c r="M94" s="308">
        <v>21</v>
      </c>
      <c r="N94" s="308">
        <f t="shared" si="11"/>
        <v>1</v>
      </c>
      <c r="O94" s="312">
        <v>9</v>
      </c>
      <c r="P94" s="308">
        <f t="shared" si="12"/>
        <v>13</v>
      </c>
      <c r="Q94" s="307">
        <f t="shared" si="13"/>
        <v>0.59090909090909094</v>
      </c>
      <c r="R94" s="306">
        <v>7</v>
      </c>
      <c r="S94" s="307">
        <f t="shared" si="5"/>
        <v>0.77777777777777779</v>
      </c>
      <c r="T94" s="306">
        <f t="shared" si="14"/>
        <v>2</v>
      </c>
      <c r="U94" s="307">
        <f t="shared" si="6"/>
        <v>0.22222222222222221</v>
      </c>
      <c r="V94" s="314" t="s">
        <v>6410</v>
      </c>
      <c r="W94" s="301"/>
      <c r="X94" s="309"/>
      <c r="Y94" s="310"/>
      <c r="Z94" s="311"/>
      <c r="AA94" s="311"/>
      <c r="AB94" s="310"/>
      <c r="AC94" s="310"/>
    </row>
    <row r="95" spans="1:29">
      <c r="A95" s="301">
        <f t="shared" si="8"/>
        <v>89</v>
      </c>
      <c r="B95" s="302" t="s">
        <v>6128</v>
      </c>
      <c r="C95" s="303">
        <v>10070.969999999999</v>
      </c>
      <c r="D95" s="304">
        <f>SUMIFS('77X'!$F$3:$F$2353,'77X'!$C$3:$C$2353,$B95)</f>
        <v>1583</v>
      </c>
      <c r="E95" s="305">
        <f t="shared" si="1"/>
        <v>0</v>
      </c>
      <c r="F95" s="305">
        <v>1583</v>
      </c>
      <c r="G95" s="306">
        <v>20</v>
      </c>
      <c r="H95" s="306">
        <f>COUNTIFS('77X'!$G$3:$G$2353,"Đ",'77X'!$C$3:$C$2353,B95)</f>
        <v>0</v>
      </c>
      <c r="I95" s="307">
        <f t="shared" si="9"/>
        <v>0</v>
      </c>
      <c r="J95" s="308">
        <v>0</v>
      </c>
      <c r="K95" s="306">
        <f>COUNTIFS('77X'!$G$3:$G$2353,"K",'77X'!$C$3:$C$2353,B95)</f>
        <v>20</v>
      </c>
      <c r="L95" s="307">
        <f t="shared" si="10"/>
        <v>1</v>
      </c>
      <c r="M95" s="308">
        <v>20</v>
      </c>
      <c r="N95" s="308">
        <f t="shared" si="11"/>
        <v>0</v>
      </c>
      <c r="O95" s="306">
        <v>8</v>
      </c>
      <c r="P95" s="308">
        <f t="shared" si="12"/>
        <v>12</v>
      </c>
      <c r="Q95" s="307">
        <f t="shared" si="13"/>
        <v>0.6</v>
      </c>
      <c r="R95" s="306">
        <v>8</v>
      </c>
      <c r="S95" s="307">
        <f t="shared" si="5"/>
        <v>1</v>
      </c>
      <c r="T95" s="306">
        <f t="shared" si="14"/>
        <v>0</v>
      </c>
      <c r="U95" s="307">
        <f t="shared" si="6"/>
        <v>0</v>
      </c>
      <c r="V95" s="301" t="s">
        <v>6366</v>
      </c>
      <c r="W95" s="301"/>
      <c r="X95" s="309"/>
      <c r="Y95" s="310"/>
      <c r="Z95" s="311"/>
      <c r="AA95" s="311"/>
      <c r="AB95" s="310"/>
      <c r="AC95" s="310"/>
    </row>
    <row r="96" spans="1:29">
      <c r="A96" s="301">
        <f t="shared" si="8"/>
        <v>90</v>
      </c>
      <c r="B96" s="302" t="s">
        <v>6174</v>
      </c>
      <c r="C96" s="303">
        <v>11598.18</v>
      </c>
      <c r="D96" s="304">
        <f>SUMIFS('77X'!$F$3:$F$2353,'77X'!$C$3:$C$2353,$B96)</f>
        <v>1762</v>
      </c>
      <c r="E96" s="305">
        <f t="shared" si="1"/>
        <v>0</v>
      </c>
      <c r="F96" s="305">
        <v>1762</v>
      </c>
      <c r="G96" s="306">
        <v>17</v>
      </c>
      <c r="H96" s="306">
        <f>COUNTIFS('77X'!$G$3:$G$2353,"Đ",'77X'!$C$3:$C$2353,B96)</f>
        <v>0</v>
      </c>
      <c r="I96" s="307">
        <f t="shared" si="9"/>
        <v>0</v>
      </c>
      <c r="J96" s="308">
        <v>0</v>
      </c>
      <c r="K96" s="306">
        <f>COUNTIFS('77X'!$G$3:$G$2353,"K",'77X'!$C$3:$C$2353,B96)</f>
        <v>17</v>
      </c>
      <c r="L96" s="307">
        <f t="shared" si="10"/>
        <v>1</v>
      </c>
      <c r="M96" s="308">
        <v>17</v>
      </c>
      <c r="N96" s="308">
        <f t="shared" si="11"/>
        <v>0</v>
      </c>
      <c r="O96" s="306">
        <v>10</v>
      </c>
      <c r="P96" s="308">
        <f t="shared" si="12"/>
        <v>7</v>
      </c>
      <c r="Q96" s="307">
        <f t="shared" si="13"/>
        <v>0.41176470588235292</v>
      </c>
      <c r="R96" s="306">
        <v>10</v>
      </c>
      <c r="S96" s="307">
        <f t="shared" si="5"/>
        <v>1</v>
      </c>
      <c r="T96" s="306">
        <f t="shared" si="14"/>
        <v>0</v>
      </c>
      <c r="U96" s="307">
        <f t="shared" si="6"/>
        <v>0</v>
      </c>
      <c r="V96" s="301" t="s">
        <v>6366</v>
      </c>
      <c r="W96" s="301"/>
      <c r="X96" s="309"/>
      <c r="Y96" s="310"/>
      <c r="Z96" s="311"/>
      <c r="AA96" s="311"/>
      <c r="AB96" s="310"/>
      <c r="AC96" s="310"/>
    </row>
    <row r="97" spans="1:29" ht="33">
      <c r="A97" s="301">
        <f t="shared" si="8"/>
        <v>91</v>
      </c>
      <c r="B97" s="302" t="s">
        <v>6208</v>
      </c>
      <c r="C97" s="303">
        <v>16580.39</v>
      </c>
      <c r="D97" s="304">
        <f>SUMIFS('77X'!$F$3:$F$2353,'77X'!$C$3:$C$2353,$B97)</f>
        <v>1309</v>
      </c>
      <c r="E97" s="305">
        <f t="shared" si="1"/>
        <v>0</v>
      </c>
      <c r="F97" s="305">
        <v>1309</v>
      </c>
      <c r="G97" s="306">
        <v>17</v>
      </c>
      <c r="H97" s="306">
        <f>COUNTIFS('77X'!$G$3:$G$2353,"Đ",'77X'!$C$3:$C$2353,B97)</f>
        <v>1</v>
      </c>
      <c r="I97" s="307">
        <f t="shared" si="9"/>
        <v>5.8823529411764705E-2</v>
      </c>
      <c r="J97" s="308">
        <v>0</v>
      </c>
      <c r="K97" s="306">
        <f>COUNTIFS('77X'!$G$3:$G$2353,"K",'77X'!$C$3:$C$2353,B97)</f>
        <v>16</v>
      </c>
      <c r="L97" s="307">
        <f t="shared" si="10"/>
        <v>0.94117647058823528</v>
      </c>
      <c r="M97" s="308">
        <v>16</v>
      </c>
      <c r="N97" s="308">
        <f t="shared" si="11"/>
        <v>0</v>
      </c>
      <c r="O97" s="306">
        <v>8</v>
      </c>
      <c r="P97" s="308">
        <f t="shared" si="12"/>
        <v>9</v>
      </c>
      <c r="Q97" s="307">
        <f t="shared" si="13"/>
        <v>0.52941176470588236</v>
      </c>
      <c r="R97" s="306">
        <v>6</v>
      </c>
      <c r="S97" s="307">
        <f t="shared" si="5"/>
        <v>0.75</v>
      </c>
      <c r="T97" s="306">
        <f t="shared" si="14"/>
        <v>2</v>
      </c>
      <c r="U97" s="307">
        <f t="shared" si="6"/>
        <v>0.25</v>
      </c>
      <c r="V97" s="314" t="s">
        <v>6411</v>
      </c>
      <c r="W97" s="301"/>
      <c r="X97" s="309"/>
      <c r="Y97" s="310"/>
      <c r="Z97" s="311"/>
      <c r="AA97" s="311"/>
      <c r="AB97" s="310"/>
      <c r="AC97" s="310"/>
    </row>
    <row r="98" spans="1:29">
      <c r="A98" s="301">
        <f t="shared" si="8"/>
        <v>92</v>
      </c>
      <c r="B98" s="302" t="s">
        <v>6241</v>
      </c>
      <c r="C98" s="303">
        <v>11276.22</v>
      </c>
      <c r="D98" s="304">
        <f>SUMIFS('77X'!$F$3:$F$2353,'77X'!$C$3:$C$2353,$B98)</f>
        <v>5512</v>
      </c>
      <c r="E98" s="305">
        <f t="shared" si="1"/>
        <v>22</v>
      </c>
      <c r="F98" s="305">
        <v>5490</v>
      </c>
      <c r="G98" s="306">
        <v>40</v>
      </c>
      <c r="H98" s="306">
        <f>COUNTIFS('77X'!$G$3:$G$2353,"Đ",'77X'!$C$3:$C$2353,B98)</f>
        <v>18</v>
      </c>
      <c r="I98" s="307">
        <f t="shared" si="9"/>
        <v>0.45</v>
      </c>
      <c r="J98" s="308">
        <v>12</v>
      </c>
      <c r="K98" s="306">
        <f>COUNTIFS('77X'!$G$3:$G$2353,"K",'77X'!$C$3:$C$2353,B98)</f>
        <v>22</v>
      </c>
      <c r="L98" s="307">
        <f t="shared" si="10"/>
        <v>0.55000000000000004</v>
      </c>
      <c r="M98" s="308">
        <v>22</v>
      </c>
      <c r="N98" s="308">
        <f t="shared" si="11"/>
        <v>0</v>
      </c>
      <c r="O98" s="306">
        <v>28</v>
      </c>
      <c r="P98" s="308">
        <f t="shared" si="12"/>
        <v>12</v>
      </c>
      <c r="Q98" s="307">
        <f t="shared" si="13"/>
        <v>0.3</v>
      </c>
      <c r="R98" s="306">
        <v>28</v>
      </c>
      <c r="S98" s="307">
        <f t="shared" si="5"/>
        <v>1</v>
      </c>
      <c r="T98" s="306">
        <f t="shared" si="14"/>
        <v>0</v>
      </c>
      <c r="U98" s="307">
        <f t="shared" si="6"/>
        <v>0</v>
      </c>
      <c r="V98" s="301" t="s">
        <v>6366</v>
      </c>
      <c r="W98" s="301"/>
      <c r="X98" s="309"/>
      <c r="Y98" s="310"/>
      <c r="Z98" s="311"/>
      <c r="AA98" s="311"/>
      <c r="AB98" s="310"/>
      <c r="AC98" s="310"/>
    </row>
    <row r="99" spans="1:29">
      <c r="A99" s="318"/>
      <c r="B99" s="318"/>
      <c r="C99" s="318"/>
      <c r="D99" s="318"/>
      <c r="E99" s="319"/>
      <c r="F99" s="319"/>
      <c r="G99" s="272"/>
      <c r="H99" s="320"/>
      <c r="I99" s="321"/>
      <c r="J99" s="276"/>
      <c r="K99" s="276"/>
      <c r="L99" s="321"/>
      <c r="M99" s="310"/>
      <c r="N99" s="322"/>
      <c r="O99" s="276"/>
      <c r="P99" s="310"/>
      <c r="Q99" s="321"/>
      <c r="R99" s="276"/>
      <c r="S99" s="323"/>
      <c r="T99" s="276"/>
      <c r="U99" s="323"/>
      <c r="V99" s="324"/>
      <c r="W99" s="324"/>
      <c r="X99" s="324"/>
      <c r="Y99" s="310"/>
      <c r="Z99" s="311"/>
      <c r="AA99" s="311"/>
      <c r="AB99" s="310"/>
      <c r="AC99" s="310"/>
    </row>
    <row r="100" spans="1:29">
      <c r="A100" s="325"/>
      <c r="B100" s="325">
        <f t="shared" ref="B100:V100" si="15">COUNTBLANK(B7:B98)</f>
        <v>0</v>
      </c>
      <c r="C100" s="325">
        <f t="shared" si="15"/>
        <v>0</v>
      </c>
      <c r="D100" s="325">
        <f t="shared" si="15"/>
        <v>0</v>
      </c>
      <c r="E100" s="280">
        <f t="shared" si="15"/>
        <v>0</v>
      </c>
      <c r="F100" s="280">
        <f t="shared" si="15"/>
        <v>0</v>
      </c>
      <c r="G100" s="325">
        <f t="shared" si="15"/>
        <v>0</v>
      </c>
      <c r="H100" s="325">
        <f t="shared" si="15"/>
        <v>0</v>
      </c>
      <c r="I100" s="325">
        <f t="shared" si="15"/>
        <v>0</v>
      </c>
      <c r="J100" s="325">
        <f t="shared" si="15"/>
        <v>0</v>
      </c>
      <c r="K100" s="325">
        <f t="shared" si="15"/>
        <v>0</v>
      </c>
      <c r="L100" s="325">
        <f t="shared" si="15"/>
        <v>0</v>
      </c>
      <c r="M100" s="325">
        <f t="shared" si="15"/>
        <v>0</v>
      </c>
      <c r="N100" s="325">
        <f t="shared" si="15"/>
        <v>0</v>
      </c>
      <c r="O100" s="325">
        <f t="shared" si="15"/>
        <v>0</v>
      </c>
      <c r="P100" s="325">
        <f t="shared" si="15"/>
        <v>0</v>
      </c>
      <c r="Q100" s="325">
        <f t="shared" si="15"/>
        <v>0</v>
      </c>
      <c r="R100" s="325">
        <f t="shared" si="15"/>
        <v>0</v>
      </c>
      <c r="S100" s="325">
        <f t="shared" si="15"/>
        <v>0</v>
      </c>
      <c r="T100" s="325">
        <f t="shared" si="15"/>
        <v>0</v>
      </c>
      <c r="U100" s="323">
        <f t="shared" si="15"/>
        <v>0</v>
      </c>
      <c r="V100" s="325">
        <f t="shared" si="15"/>
        <v>0</v>
      </c>
      <c r="W100" s="325">
        <f t="shared" ref="W100:X100" si="16">COUNTA(W7:W98)</f>
        <v>13</v>
      </c>
      <c r="X100" s="325">
        <f t="shared" si="16"/>
        <v>13</v>
      </c>
      <c r="Y100" s="298"/>
      <c r="Z100" s="299">
        <f t="shared" ref="Z100:AA100" si="17">COUNTA(Z7:Z98)</f>
        <v>13</v>
      </c>
      <c r="AA100" s="299">
        <f t="shared" si="17"/>
        <v>13</v>
      </c>
      <c r="AB100" s="325"/>
      <c r="AC100" s="325"/>
    </row>
    <row r="101" spans="1:29">
      <c r="A101" s="318"/>
      <c r="B101" s="318"/>
      <c r="C101" s="318"/>
      <c r="D101" s="318"/>
      <c r="E101" s="319"/>
      <c r="F101" s="319"/>
      <c r="G101" s="272"/>
      <c r="H101" s="320"/>
      <c r="I101" s="321"/>
      <c r="J101" s="276"/>
      <c r="K101" s="276"/>
      <c r="L101" s="321"/>
      <c r="M101" s="310"/>
      <c r="N101" s="322"/>
      <c r="O101" s="276"/>
      <c r="P101" s="310"/>
      <c r="Q101" s="321"/>
      <c r="R101" s="276"/>
      <c r="S101" s="323"/>
      <c r="T101" s="276"/>
      <c r="U101" s="323"/>
      <c r="V101" s="324"/>
      <c r="W101" s="324"/>
      <c r="X101" s="324"/>
      <c r="Y101" s="310"/>
      <c r="Z101" s="311"/>
      <c r="AA101" s="311"/>
      <c r="AB101" s="310"/>
      <c r="AC101" s="310"/>
    </row>
    <row r="102" spans="1:29">
      <c r="A102" s="326"/>
      <c r="B102" s="326"/>
      <c r="C102" s="326"/>
      <c r="D102" s="326"/>
      <c r="E102" s="326"/>
      <c r="F102" s="326"/>
      <c r="G102" s="326"/>
      <c r="H102" s="326"/>
      <c r="I102" s="325"/>
      <c r="J102" s="327">
        <f>H6-J6</f>
        <v>482</v>
      </c>
      <c r="K102" s="327">
        <f>J102+M102</f>
        <v>2926</v>
      </c>
      <c r="L102" s="325"/>
      <c r="M102" s="327">
        <f>M6</f>
        <v>2444</v>
      </c>
      <c r="N102" s="325"/>
      <c r="O102" s="325"/>
      <c r="P102" s="325"/>
      <c r="Q102" s="325"/>
      <c r="R102" s="325"/>
      <c r="S102" s="325"/>
      <c r="T102" s="325"/>
      <c r="U102" s="325"/>
      <c r="V102" s="328"/>
      <c r="W102" s="328"/>
      <c r="X102" s="328"/>
      <c r="Y102" s="325"/>
      <c r="Z102" s="325"/>
      <c r="AA102" s="325"/>
      <c r="AB102" s="325"/>
      <c r="AC102" s="325"/>
    </row>
    <row r="103" spans="1:29">
      <c r="A103" s="318"/>
      <c r="B103" s="318"/>
      <c r="C103" s="318"/>
      <c r="D103" s="318"/>
      <c r="E103" s="319"/>
      <c r="F103" s="319"/>
      <c r="G103" s="272"/>
      <c r="H103" s="320"/>
      <c r="I103" s="321"/>
      <c r="J103" s="276"/>
      <c r="K103" s="276"/>
      <c r="L103" s="321"/>
      <c r="M103" s="310"/>
      <c r="N103" s="322"/>
      <c r="O103" s="276"/>
      <c r="P103" s="310"/>
      <c r="Q103" s="321"/>
      <c r="R103" s="276"/>
      <c r="S103" s="323"/>
      <c r="T103" s="276"/>
      <c r="U103" s="323"/>
      <c r="V103" s="324"/>
      <c r="W103" s="324"/>
      <c r="X103" s="324"/>
      <c r="Y103" s="310"/>
      <c r="Z103" s="311"/>
      <c r="AA103" s="311"/>
      <c r="AB103" s="310"/>
      <c r="AC103" s="310"/>
    </row>
    <row r="104" spans="1:29">
      <c r="A104" s="318"/>
      <c r="B104" s="318"/>
      <c r="C104" s="318"/>
      <c r="D104" s="318"/>
      <c r="E104" s="319"/>
      <c r="F104" s="319"/>
      <c r="G104" s="272"/>
      <c r="H104" s="320"/>
      <c r="I104" s="321"/>
      <c r="J104" s="276"/>
      <c r="K104" s="276"/>
      <c r="L104" s="321"/>
      <c r="M104" s="310"/>
      <c r="N104" s="322"/>
      <c r="O104" s="276"/>
      <c r="P104" s="310"/>
      <c r="Q104" s="321"/>
      <c r="R104" s="276"/>
      <c r="S104" s="323"/>
      <c r="T104" s="276"/>
      <c r="U104" s="323"/>
      <c r="V104" s="316"/>
      <c r="W104" s="324"/>
      <c r="X104" s="324"/>
      <c r="Y104" s="310"/>
      <c r="Z104" s="311"/>
      <c r="AA104" s="311"/>
      <c r="AB104" s="310"/>
      <c r="AC104" s="310"/>
    </row>
    <row r="105" spans="1:29">
      <c r="A105" s="318"/>
      <c r="B105" s="318"/>
      <c r="C105" s="318"/>
      <c r="D105" s="318"/>
      <c r="E105" s="319"/>
      <c r="F105" s="319"/>
      <c r="G105" s="272"/>
      <c r="H105" s="320"/>
      <c r="I105" s="321"/>
      <c r="J105" s="276"/>
      <c r="K105" s="276"/>
      <c r="L105" s="321"/>
      <c r="M105" s="310"/>
      <c r="N105" s="322"/>
      <c r="O105" s="276"/>
      <c r="P105" s="310"/>
      <c r="Q105" s="321"/>
      <c r="R105" s="276"/>
      <c r="S105" s="323"/>
      <c r="T105" s="276"/>
      <c r="U105" s="323"/>
      <c r="V105" s="324"/>
      <c r="W105" s="324"/>
      <c r="X105" s="324"/>
      <c r="Y105" s="310"/>
      <c r="Z105" s="311"/>
      <c r="AA105" s="311"/>
      <c r="AB105" s="310"/>
      <c r="AC105" s="310"/>
    </row>
    <row r="106" spans="1:29">
      <c r="A106" s="318"/>
      <c r="B106" s="318"/>
      <c r="C106" s="318"/>
      <c r="D106" s="318"/>
      <c r="E106" s="319"/>
      <c r="F106" s="319"/>
      <c r="G106" s="272"/>
      <c r="H106" s="320"/>
      <c r="I106" s="321"/>
      <c r="J106" s="276"/>
      <c r="K106" s="276"/>
      <c r="L106" s="321"/>
      <c r="M106" s="310"/>
      <c r="N106" s="322"/>
      <c r="O106" s="276"/>
      <c r="P106" s="310"/>
      <c r="Q106" s="321"/>
      <c r="R106" s="276"/>
      <c r="S106" s="323"/>
      <c r="T106" s="276"/>
      <c r="U106" s="323"/>
      <c r="V106" s="324"/>
      <c r="W106" s="324"/>
      <c r="X106" s="324"/>
      <c r="Y106" s="310"/>
      <c r="Z106" s="311"/>
      <c r="AA106" s="311"/>
      <c r="AB106" s="310"/>
      <c r="AC106" s="310"/>
    </row>
  </sheetData>
  <autoFilter ref="A6:AA98"/>
  <mergeCells count="15">
    <mergeCell ref="T4:U4"/>
    <mergeCell ref="V4:V5"/>
    <mergeCell ref="X4:X5"/>
    <mergeCell ref="W4:W5"/>
    <mergeCell ref="A3:X3"/>
    <mergeCell ref="H4:J4"/>
    <mergeCell ref="K4:N4"/>
    <mergeCell ref="O4:O5"/>
    <mergeCell ref="P4:Q4"/>
    <mergeCell ref="R4:S4"/>
    <mergeCell ref="A4:A5"/>
    <mergeCell ref="B4:B5"/>
    <mergeCell ref="C4:C5"/>
    <mergeCell ref="D4:D5"/>
    <mergeCell ref="G4:G5"/>
  </mergeCells>
  <conditionalFormatting sqref="J7:J98">
    <cfRule type="containsBlanks" dxfId="9" priority="5">
      <formula>LEN(TRIM(J7))=0</formula>
    </cfRule>
  </conditionalFormatting>
  <conditionalFormatting sqref="M7:V98 V104">
    <cfRule type="containsBlanks" dxfId="8" priority="1">
      <formula>LEN(TRIM(M7))=0</formula>
    </cfRule>
  </conditionalFormatting>
  <conditionalFormatting sqref="N7:N98">
    <cfRule type="cellIs" dxfId="7" priority="4" operator="notEqual">
      <formula>0</formula>
    </cfRule>
  </conditionalFormatting>
  <conditionalFormatting sqref="T7:T98">
    <cfRule type="cellIs" dxfId="6" priority="2" operator="notEqual">
      <formula>0</formula>
    </cfRule>
  </conditionalFormatting>
  <conditionalFormatting sqref="U7:U98">
    <cfRule type="cellIs" dxfId="5" priority="3" operator="greaterThanOrEqual">
      <formula>"20%"</formula>
    </cfRule>
  </conditionalFormatting>
  <printOptions horizontalCentered="1"/>
  <pageMargins left="0.25" right="0.23" top="0.33552118754165777" bottom="0.32" header="0" footer="0"/>
  <pageSetup paperSize="9" scale="41" fitToHeight="0" pageOrder="overThenDown"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ummaryRight="0"/>
    <pageSetUpPr fitToPage="1"/>
  </sheetPr>
  <dimension ref="A1:Y106"/>
  <sheetViews>
    <sheetView view="pageBreakPreview" zoomScale="85" zoomScaleNormal="100" zoomScaleSheetLayoutView="85" workbookViewId="0">
      <pane xSplit="4" ySplit="6" topLeftCell="E7" activePane="bottomRight" state="frozen"/>
      <selection pane="topRight" activeCell="E1" sqref="E1"/>
      <selection pane="bottomLeft" activeCell="A7" sqref="A7"/>
      <selection pane="bottomRight" activeCell="L1" sqref="L1:T1048576"/>
    </sheetView>
  </sheetViews>
  <sheetFormatPr defaultColWidth="10.109375" defaultRowHeight="18.75"/>
  <cols>
    <col min="1" max="1" width="4" style="277" customWidth="1"/>
    <col min="2" max="2" width="16.77734375" style="277" customWidth="1"/>
    <col min="3" max="3" width="10.77734375" style="277" customWidth="1"/>
    <col min="4" max="5" width="10.5546875" style="277" customWidth="1"/>
    <col min="6" max="6" width="7.21875" style="277" customWidth="1"/>
    <col min="7" max="7" width="8.5546875" style="277" customWidth="1"/>
    <col min="8" max="8" width="13.5546875" style="277" customWidth="1"/>
    <col min="9" max="9" width="7.44140625" style="277" customWidth="1"/>
    <col min="10" max="10" width="9.21875" style="277" customWidth="1"/>
    <col min="11" max="11" width="12.77734375" style="277" customWidth="1"/>
    <col min="12" max="12" width="13.6640625" style="277" customWidth="1"/>
    <col min="13" max="13" width="13.5546875" style="277" customWidth="1"/>
    <col min="14" max="14" width="8.33203125" style="277" customWidth="1"/>
    <col min="15" max="15" width="8.109375" style="277" customWidth="1"/>
    <col min="16" max="16" width="8.6640625" style="277" customWidth="1"/>
    <col min="17" max="17" width="9" style="277" customWidth="1"/>
    <col min="18" max="18" width="8.88671875" style="277" customWidth="1"/>
    <col min="19" max="19" width="10.21875" style="277" customWidth="1"/>
    <col min="20" max="20" width="14.33203125" style="277" customWidth="1"/>
    <col min="21" max="21" width="5.6640625" style="277" customWidth="1"/>
    <col min="22" max="22" width="6.21875" style="277" customWidth="1"/>
    <col min="23" max="23" width="7.21875" style="277" customWidth="1"/>
    <col min="24" max="25" width="5.44140625" style="277" customWidth="1"/>
    <col min="26" max="16384" width="10.109375" style="277"/>
  </cols>
  <sheetData>
    <row r="1" spans="1:25" ht="19.5">
      <c r="A1" s="340"/>
      <c r="B1" s="372" t="s">
        <v>6420</v>
      </c>
      <c r="C1" s="372"/>
      <c r="D1" s="340"/>
      <c r="E1" s="341"/>
      <c r="F1" s="340"/>
      <c r="G1" s="329"/>
      <c r="H1" s="340"/>
      <c r="I1" s="340"/>
      <c r="J1" s="342"/>
      <c r="K1" s="340"/>
      <c r="L1" s="340"/>
      <c r="M1" s="343"/>
      <c r="N1" s="340"/>
      <c r="O1" s="372" t="s">
        <v>6342</v>
      </c>
      <c r="P1" s="372"/>
      <c r="Q1" s="372"/>
      <c r="R1" s="372"/>
      <c r="S1" s="372"/>
      <c r="T1" s="344"/>
      <c r="U1" s="345"/>
      <c r="V1" s="346"/>
      <c r="W1" s="346"/>
      <c r="X1" s="345"/>
      <c r="Y1" s="345"/>
    </row>
    <row r="2" spans="1:25" s="339" customFormat="1" ht="21.75" customHeight="1">
      <c r="A2" s="330"/>
      <c r="B2" s="373" t="s">
        <v>6419</v>
      </c>
      <c r="C2" s="373"/>
      <c r="D2" s="330"/>
      <c r="E2" s="331"/>
      <c r="F2" s="330"/>
      <c r="G2" s="332"/>
      <c r="H2" s="333"/>
      <c r="I2" s="333"/>
      <c r="J2" s="334"/>
      <c r="K2" s="333"/>
      <c r="L2" s="333"/>
      <c r="M2" s="335"/>
      <c r="N2" s="333"/>
      <c r="O2" s="373" t="s">
        <v>6344</v>
      </c>
      <c r="P2" s="373"/>
      <c r="Q2" s="373"/>
      <c r="R2" s="373"/>
      <c r="S2" s="373"/>
      <c r="T2" s="336"/>
      <c r="U2" s="337"/>
      <c r="V2" s="338"/>
      <c r="W2" s="338"/>
      <c r="X2" s="337"/>
      <c r="Y2" s="337"/>
    </row>
    <row r="3" spans="1:25" ht="75.75" customHeight="1">
      <c r="A3" s="374" t="s">
        <v>6421</v>
      </c>
      <c r="B3" s="374"/>
      <c r="C3" s="374"/>
      <c r="D3" s="374"/>
      <c r="E3" s="374"/>
      <c r="F3" s="374"/>
      <c r="G3" s="374"/>
      <c r="H3" s="374"/>
      <c r="I3" s="374"/>
      <c r="J3" s="374"/>
      <c r="K3" s="374"/>
      <c r="L3" s="374"/>
      <c r="M3" s="374"/>
      <c r="N3" s="374"/>
      <c r="O3" s="374"/>
      <c r="P3" s="374"/>
      <c r="Q3" s="374"/>
      <c r="R3" s="374"/>
      <c r="S3" s="374"/>
      <c r="T3" s="374"/>
      <c r="U3" s="276"/>
      <c r="V3" s="279"/>
      <c r="W3" s="279"/>
      <c r="X3" s="276"/>
      <c r="Y3" s="276"/>
    </row>
    <row r="4" spans="1:25" ht="33">
      <c r="A4" s="368" t="s">
        <v>0</v>
      </c>
      <c r="B4" s="368" t="s">
        <v>6345</v>
      </c>
      <c r="C4" s="368" t="s">
        <v>6346</v>
      </c>
      <c r="D4" s="368" t="s">
        <v>6347</v>
      </c>
      <c r="E4" s="368" t="s">
        <v>6422</v>
      </c>
      <c r="F4" s="366" t="s">
        <v>6351</v>
      </c>
      <c r="G4" s="371"/>
      <c r="H4" s="367"/>
      <c r="I4" s="366" t="s">
        <v>6352</v>
      </c>
      <c r="J4" s="371"/>
      <c r="K4" s="371"/>
      <c r="L4" s="367"/>
      <c r="M4" s="368" t="s">
        <v>6423</v>
      </c>
      <c r="N4" s="366" t="s">
        <v>6354</v>
      </c>
      <c r="O4" s="367"/>
      <c r="P4" s="366" t="s">
        <v>6355</v>
      </c>
      <c r="Q4" s="367"/>
      <c r="R4" s="366" t="s">
        <v>6356</v>
      </c>
      <c r="S4" s="367"/>
      <c r="T4" s="368" t="s">
        <v>226</v>
      </c>
      <c r="U4" s="288"/>
      <c r="V4" s="289" t="s">
        <v>6359</v>
      </c>
      <c r="W4" s="289" t="s">
        <v>6360</v>
      </c>
      <c r="X4" s="288"/>
      <c r="Y4" s="288"/>
    </row>
    <row r="5" spans="1:25" ht="49.5">
      <c r="A5" s="369"/>
      <c r="B5" s="369"/>
      <c r="C5" s="369"/>
      <c r="D5" s="369"/>
      <c r="E5" s="369"/>
      <c r="F5" s="290" t="s">
        <v>1673</v>
      </c>
      <c r="G5" s="291" t="s">
        <v>6361</v>
      </c>
      <c r="H5" s="286" t="s">
        <v>6362</v>
      </c>
      <c r="I5" s="290" t="s">
        <v>1673</v>
      </c>
      <c r="J5" s="291" t="s">
        <v>6361</v>
      </c>
      <c r="K5" s="290" t="s">
        <v>6363</v>
      </c>
      <c r="L5" s="290" t="s">
        <v>6364</v>
      </c>
      <c r="M5" s="369"/>
      <c r="N5" s="290" t="s">
        <v>1673</v>
      </c>
      <c r="O5" s="291" t="s">
        <v>6361</v>
      </c>
      <c r="P5" s="290" t="s">
        <v>1673</v>
      </c>
      <c r="Q5" s="291" t="s">
        <v>6361</v>
      </c>
      <c r="R5" s="290" t="s">
        <v>1673</v>
      </c>
      <c r="S5" s="291" t="s">
        <v>6361</v>
      </c>
      <c r="T5" s="369"/>
      <c r="U5" s="288"/>
      <c r="V5" s="289"/>
      <c r="W5" s="289"/>
      <c r="X5" s="288"/>
      <c r="Y5" s="288"/>
    </row>
    <row r="6" spans="1:25" ht="27.75" customHeight="1">
      <c r="A6" s="292"/>
      <c r="B6" s="292" t="s">
        <v>6365</v>
      </c>
      <c r="C6" s="293">
        <f t="shared" ref="C6:D6" si="0">SUM(C7:C98)</f>
        <v>837452.58999999985</v>
      </c>
      <c r="D6" s="294">
        <f t="shared" si="0"/>
        <v>433407</v>
      </c>
      <c r="E6" s="294">
        <f t="shared" ref="E6:F6" si="1">SUM(E7:E98)</f>
        <v>3145</v>
      </c>
      <c r="F6" s="294">
        <f t="shared" si="1"/>
        <v>659</v>
      </c>
      <c r="G6" s="296">
        <f>F6/$E$6</f>
        <v>0.20953895071542131</v>
      </c>
      <c r="H6" s="294">
        <f t="shared" ref="H6:I6" si="2">SUM(H7:H98)</f>
        <v>177</v>
      </c>
      <c r="I6" s="294">
        <f t="shared" si="2"/>
        <v>2486</v>
      </c>
      <c r="J6" s="296">
        <f>I6/$E$6</f>
        <v>0.79046104928457872</v>
      </c>
      <c r="K6" s="294">
        <f t="shared" ref="K6:N6" si="3">SUM(K7:K98)</f>
        <v>2444</v>
      </c>
      <c r="L6" s="292">
        <f t="shared" si="3"/>
        <v>42</v>
      </c>
      <c r="M6" s="294">
        <f t="shared" si="3"/>
        <v>1416</v>
      </c>
      <c r="N6" s="294">
        <f t="shared" si="3"/>
        <v>1729</v>
      </c>
      <c r="O6" s="296">
        <f>N6/$E6</f>
        <v>0.54976152623211449</v>
      </c>
      <c r="P6" s="294">
        <f>SUM(P7:P98)</f>
        <v>1358</v>
      </c>
      <c r="Q6" s="296">
        <f t="shared" ref="Q6:Q98" si="4">IF(AND(M6&lt;&gt;"",P6&lt;&gt;""),P6/M6,"")</f>
        <v>0.95903954802259883</v>
      </c>
      <c r="R6" s="292">
        <f>SUM(R7:R98)</f>
        <v>58</v>
      </c>
      <c r="S6" s="296">
        <f t="shared" ref="S6:S98" si="5">IF(AND(M6&lt;&gt;"",R6&lt;&gt;""),R6/M6,"")</f>
        <v>4.0960451977401127E-2</v>
      </c>
      <c r="T6" s="297"/>
      <c r="U6" s="298"/>
      <c r="V6" s="299">
        <f t="shared" ref="V6:W6" si="6">SUM(V7:V98)</f>
        <v>222</v>
      </c>
      <c r="W6" s="299">
        <f t="shared" si="6"/>
        <v>18</v>
      </c>
      <c r="X6" s="300"/>
      <c r="Y6" s="300"/>
    </row>
    <row r="7" spans="1:25" ht="32.1" customHeight="1">
      <c r="A7" s="301">
        <f t="shared" ref="A7:A98" si="7">IF(LEN(B7)=0,"",SUBTOTAL(3,$B$7:B7))</f>
        <v>1</v>
      </c>
      <c r="B7" s="302" t="s">
        <v>263</v>
      </c>
      <c r="C7" s="303">
        <v>2113.2399999999998</v>
      </c>
      <c r="D7" s="304">
        <f>SUMIFS('15P'!$F$3:$F$796,'15P'!$C$3:$C$796,$B7)</f>
        <v>4913</v>
      </c>
      <c r="E7" s="306">
        <v>38</v>
      </c>
      <c r="F7" s="306">
        <f>COUNTIFS('15P'!$G$3:$G$796,"Đ",'15P'!$C$3:$C$796,B7)</f>
        <v>1</v>
      </c>
      <c r="G7" s="307">
        <f t="shared" ref="G7:G98" si="8">F7/E7</f>
        <v>2.6315789473684209E-2</v>
      </c>
      <c r="H7" s="308">
        <v>0</v>
      </c>
      <c r="I7" s="306">
        <f>COUNTIFS('15P'!$G$3:$G$796,"K",'15P'!$C$3:$C$796,B7)</f>
        <v>37</v>
      </c>
      <c r="J7" s="307">
        <f t="shared" ref="J7:J98" si="9">I7/E7</f>
        <v>0.97368421052631582</v>
      </c>
      <c r="K7" s="308">
        <v>37</v>
      </c>
      <c r="L7" s="308">
        <f t="shared" ref="L7:L98" si="10">IF(K7&lt;&gt;"",I7-K7,"")</f>
        <v>0</v>
      </c>
      <c r="M7" s="306">
        <v>12</v>
      </c>
      <c r="N7" s="308">
        <f t="shared" ref="N7:N98" si="11">IF(M7&lt;&gt;"",E7-M7,"")</f>
        <v>26</v>
      </c>
      <c r="O7" s="307">
        <f t="shared" ref="O7:O98" si="12">IF(M7&lt;&gt;"",N7/$E7,"")</f>
        <v>0.68421052631578949</v>
      </c>
      <c r="P7" s="306">
        <v>12</v>
      </c>
      <c r="Q7" s="307">
        <f t="shared" si="4"/>
        <v>1</v>
      </c>
      <c r="R7" s="306">
        <f t="shared" ref="R7:R98" si="13">IF(P7&lt;&gt;"",M7-P7,"")</f>
        <v>0</v>
      </c>
      <c r="S7" s="307">
        <f t="shared" si="5"/>
        <v>0</v>
      </c>
      <c r="T7" s="309"/>
      <c r="U7" s="310"/>
      <c r="V7" s="311"/>
      <c r="W7" s="311"/>
      <c r="X7" s="310"/>
      <c r="Y7" s="310"/>
    </row>
    <row r="8" spans="1:25" ht="32.1" customHeight="1">
      <c r="A8" s="301">
        <f t="shared" si="7"/>
        <v>2</v>
      </c>
      <c r="B8" s="302" t="s">
        <v>365</v>
      </c>
      <c r="C8" s="303">
        <v>3502.26</v>
      </c>
      <c r="D8" s="304">
        <f>SUMIFS('15P'!$F$3:$F$796,'15P'!$C$3:$C$796,$B8)</f>
        <v>6701</v>
      </c>
      <c r="E8" s="306">
        <v>43</v>
      </c>
      <c r="F8" s="306">
        <f>COUNTIFS('15P'!$G$3:$G$796,"Đ",'15P'!$C$3:$C$796,B8)</f>
        <v>0</v>
      </c>
      <c r="G8" s="307">
        <f t="shared" si="8"/>
        <v>0</v>
      </c>
      <c r="H8" s="308">
        <v>0</v>
      </c>
      <c r="I8" s="306">
        <f>COUNTIFS('15P'!$G$3:$G$796,"K",'15P'!$C$3:$C$796,B8)</f>
        <v>43</v>
      </c>
      <c r="J8" s="307">
        <f t="shared" si="9"/>
        <v>1</v>
      </c>
      <c r="K8" s="308">
        <v>43</v>
      </c>
      <c r="L8" s="308">
        <f t="shared" si="10"/>
        <v>0</v>
      </c>
      <c r="M8" s="306">
        <v>15</v>
      </c>
      <c r="N8" s="308">
        <f t="shared" si="11"/>
        <v>28</v>
      </c>
      <c r="O8" s="307">
        <f t="shared" si="12"/>
        <v>0.65116279069767447</v>
      </c>
      <c r="P8" s="306">
        <v>15</v>
      </c>
      <c r="Q8" s="307">
        <f t="shared" si="4"/>
        <v>1</v>
      </c>
      <c r="R8" s="306">
        <f t="shared" si="13"/>
        <v>0</v>
      </c>
      <c r="S8" s="307">
        <f t="shared" si="5"/>
        <v>0</v>
      </c>
      <c r="T8" s="309"/>
      <c r="U8" s="310"/>
      <c r="V8" s="311"/>
      <c r="W8" s="311"/>
      <c r="X8" s="310"/>
      <c r="Y8" s="310"/>
    </row>
    <row r="9" spans="1:25" ht="32.1" customHeight="1">
      <c r="A9" s="301">
        <f t="shared" si="7"/>
        <v>3</v>
      </c>
      <c r="B9" s="302" t="s">
        <v>446</v>
      </c>
      <c r="C9" s="303">
        <v>7199.9</v>
      </c>
      <c r="D9" s="304">
        <f>SUMIFS('15P'!$F$3:$F$796,'15P'!$C$3:$C$796,$B9)</f>
        <v>6327</v>
      </c>
      <c r="E9" s="306">
        <v>45</v>
      </c>
      <c r="F9" s="306">
        <f>COUNTIFS('15P'!$G$3:$G$796,"Đ",'15P'!$C$3:$C$796,B9)</f>
        <v>1</v>
      </c>
      <c r="G9" s="307">
        <f t="shared" si="8"/>
        <v>2.2222222222222223E-2</v>
      </c>
      <c r="H9" s="308">
        <v>0</v>
      </c>
      <c r="I9" s="306">
        <f>COUNTIFS('15P'!$G$3:$G$796,"K",'15P'!$C$3:$C$796,B9)</f>
        <v>44</v>
      </c>
      <c r="J9" s="307">
        <f t="shared" si="9"/>
        <v>0.97777777777777775</v>
      </c>
      <c r="K9" s="308">
        <v>44</v>
      </c>
      <c r="L9" s="308">
        <f t="shared" si="10"/>
        <v>0</v>
      </c>
      <c r="M9" s="312">
        <v>16</v>
      </c>
      <c r="N9" s="308">
        <f t="shared" si="11"/>
        <v>29</v>
      </c>
      <c r="O9" s="307">
        <f t="shared" si="12"/>
        <v>0.64444444444444449</v>
      </c>
      <c r="P9" s="306">
        <v>16</v>
      </c>
      <c r="Q9" s="307">
        <f t="shared" si="4"/>
        <v>1</v>
      </c>
      <c r="R9" s="306">
        <f t="shared" si="13"/>
        <v>0</v>
      </c>
      <c r="S9" s="307">
        <f t="shared" si="5"/>
        <v>0</v>
      </c>
      <c r="T9" s="309"/>
      <c r="U9" s="310"/>
      <c r="V9" s="311"/>
      <c r="W9" s="311"/>
      <c r="X9" s="310"/>
      <c r="Y9" s="310"/>
    </row>
    <row r="10" spans="1:25" ht="32.1" customHeight="1">
      <c r="A10" s="301">
        <f t="shared" si="7"/>
        <v>4</v>
      </c>
      <c r="B10" s="302" t="s">
        <v>522</v>
      </c>
      <c r="C10" s="303">
        <v>3445.9</v>
      </c>
      <c r="D10" s="304">
        <f>SUMIFS('15P'!$F$3:$F$796,'15P'!$C$3:$C$796,$B10)</f>
        <v>6207</v>
      </c>
      <c r="E10" s="306">
        <v>45</v>
      </c>
      <c r="F10" s="306">
        <f>COUNTIFS('15P'!$G$3:$G$796,"Đ",'15P'!$C$3:$C$796,B10)</f>
        <v>2</v>
      </c>
      <c r="G10" s="307">
        <f t="shared" si="8"/>
        <v>4.4444444444444446E-2</v>
      </c>
      <c r="H10" s="308">
        <v>1</v>
      </c>
      <c r="I10" s="306">
        <f>COUNTIFS('15P'!$G$3:$G$796,"K",'15P'!$C$3:$C$796,B10)</f>
        <v>43</v>
      </c>
      <c r="J10" s="307">
        <f t="shared" si="9"/>
        <v>0.9555555555555556</v>
      </c>
      <c r="K10" s="308">
        <v>43</v>
      </c>
      <c r="L10" s="308">
        <f t="shared" si="10"/>
        <v>0</v>
      </c>
      <c r="M10" s="306">
        <v>15</v>
      </c>
      <c r="N10" s="308">
        <f t="shared" si="11"/>
        <v>30</v>
      </c>
      <c r="O10" s="307">
        <f t="shared" si="12"/>
        <v>0.66666666666666663</v>
      </c>
      <c r="P10" s="306">
        <v>15</v>
      </c>
      <c r="Q10" s="307">
        <f t="shared" si="4"/>
        <v>1</v>
      </c>
      <c r="R10" s="306">
        <f t="shared" si="13"/>
        <v>0</v>
      </c>
      <c r="S10" s="307">
        <f t="shared" si="5"/>
        <v>0</v>
      </c>
      <c r="T10" s="309"/>
      <c r="U10" s="310"/>
      <c r="V10" s="311"/>
      <c r="W10" s="311"/>
      <c r="X10" s="310"/>
      <c r="Y10" s="310"/>
    </row>
    <row r="11" spans="1:25" ht="32.1" customHeight="1">
      <c r="A11" s="301">
        <f t="shared" si="7"/>
        <v>5</v>
      </c>
      <c r="B11" s="302" t="s">
        <v>615</v>
      </c>
      <c r="C11" s="303">
        <v>2546.89</v>
      </c>
      <c r="D11" s="304">
        <f>SUMIFS('15P'!$F$3:$F$796,'15P'!$C$3:$C$796,$B11)</f>
        <v>13598</v>
      </c>
      <c r="E11" s="306">
        <v>50</v>
      </c>
      <c r="F11" s="306">
        <f>COUNTIFS('15P'!$G$3:$G$796,"Đ",'15P'!$C$3:$C$796,B11)</f>
        <v>15</v>
      </c>
      <c r="G11" s="307">
        <f t="shared" si="8"/>
        <v>0.3</v>
      </c>
      <c r="H11" s="313">
        <v>13</v>
      </c>
      <c r="I11" s="306">
        <f>COUNTIFS('15P'!$G$3:$G$796,"K",'15P'!$C$3:$C$796,B11)</f>
        <v>35</v>
      </c>
      <c r="J11" s="307">
        <f t="shared" si="9"/>
        <v>0.7</v>
      </c>
      <c r="K11" s="308">
        <v>35</v>
      </c>
      <c r="L11" s="308">
        <f t="shared" si="10"/>
        <v>0</v>
      </c>
      <c r="M11" s="312">
        <v>33</v>
      </c>
      <c r="N11" s="308">
        <f t="shared" si="11"/>
        <v>17</v>
      </c>
      <c r="O11" s="307">
        <f t="shared" si="12"/>
        <v>0.34</v>
      </c>
      <c r="P11" s="306">
        <v>33</v>
      </c>
      <c r="Q11" s="307">
        <f t="shared" si="4"/>
        <v>1</v>
      </c>
      <c r="R11" s="306">
        <f t="shared" si="13"/>
        <v>0</v>
      </c>
      <c r="S11" s="307">
        <f t="shared" si="5"/>
        <v>0</v>
      </c>
      <c r="T11" s="309"/>
      <c r="U11" s="310"/>
      <c r="V11" s="311"/>
      <c r="W11" s="311"/>
      <c r="X11" s="310"/>
      <c r="Y11" s="310"/>
    </row>
    <row r="12" spans="1:25" ht="32.1" customHeight="1">
      <c r="A12" s="301">
        <f t="shared" si="7"/>
        <v>6</v>
      </c>
      <c r="B12" s="302" t="s">
        <v>659</v>
      </c>
      <c r="C12" s="303">
        <v>3928.59</v>
      </c>
      <c r="D12" s="304">
        <f>SUMIFS('15P'!$F$3:$F$796,'15P'!$C$3:$C$796,$B12)</f>
        <v>11841</v>
      </c>
      <c r="E12" s="306">
        <v>60</v>
      </c>
      <c r="F12" s="306">
        <f>COUNTIFS('15P'!$G$3:$G$796,"Đ",'15P'!$C$3:$C$796,B12)</f>
        <v>10</v>
      </c>
      <c r="G12" s="307">
        <f t="shared" si="8"/>
        <v>0.16666666666666666</v>
      </c>
      <c r="H12" s="308">
        <v>7</v>
      </c>
      <c r="I12" s="306">
        <f>COUNTIFS('15P'!$G$3:$G$796,"K",'15P'!$C$3:$C$796,B12)</f>
        <v>50</v>
      </c>
      <c r="J12" s="307">
        <f t="shared" si="9"/>
        <v>0.83333333333333337</v>
      </c>
      <c r="K12" s="308">
        <v>50</v>
      </c>
      <c r="L12" s="308">
        <f t="shared" si="10"/>
        <v>0</v>
      </c>
      <c r="M12" s="312">
        <v>30</v>
      </c>
      <c r="N12" s="308">
        <f t="shared" si="11"/>
        <v>30</v>
      </c>
      <c r="O12" s="307">
        <f t="shared" si="12"/>
        <v>0.5</v>
      </c>
      <c r="P12" s="306">
        <v>30</v>
      </c>
      <c r="Q12" s="307">
        <f t="shared" si="4"/>
        <v>1</v>
      </c>
      <c r="R12" s="306">
        <f t="shared" si="13"/>
        <v>0</v>
      </c>
      <c r="S12" s="307">
        <f t="shared" si="5"/>
        <v>0</v>
      </c>
      <c r="T12" s="309"/>
      <c r="U12" s="310"/>
      <c r="V12" s="311"/>
      <c r="W12" s="311"/>
      <c r="X12" s="310"/>
      <c r="Y12" s="310"/>
    </row>
    <row r="13" spans="1:25" ht="32.1" customHeight="1">
      <c r="A13" s="301">
        <f t="shared" si="7"/>
        <v>7</v>
      </c>
      <c r="B13" s="302" t="s">
        <v>762</v>
      </c>
      <c r="C13" s="303">
        <v>1472.47</v>
      </c>
      <c r="D13" s="304">
        <f>SUMIFS('15P'!$F$3:$F$796,'15P'!$C$3:$C$796,$B13)</f>
        <v>27006</v>
      </c>
      <c r="E13" s="306">
        <v>110</v>
      </c>
      <c r="F13" s="306">
        <f>COUNTIFS('15P'!$G$3:$G$796,"Đ",'15P'!$C$3:$C$796,B13)</f>
        <v>23</v>
      </c>
      <c r="G13" s="307">
        <f t="shared" si="8"/>
        <v>0.20909090909090908</v>
      </c>
      <c r="H13" s="308">
        <v>14</v>
      </c>
      <c r="I13" s="306">
        <f>COUNTIFS('15P'!$G$3:$G$796,"K",'15P'!$C$3:$C$796,B13)</f>
        <v>87</v>
      </c>
      <c r="J13" s="307">
        <f t="shared" si="9"/>
        <v>0.79090909090909089</v>
      </c>
      <c r="K13" s="308">
        <v>87</v>
      </c>
      <c r="L13" s="308">
        <f t="shared" si="10"/>
        <v>0</v>
      </c>
      <c r="M13" s="306">
        <v>61</v>
      </c>
      <c r="N13" s="308">
        <f t="shared" si="11"/>
        <v>49</v>
      </c>
      <c r="O13" s="307">
        <f t="shared" si="12"/>
        <v>0.44545454545454544</v>
      </c>
      <c r="P13" s="306">
        <v>61</v>
      </c>
      <c r="Q13" s="307">
        <f t="shared" si="4"/>
        <v>1</v>
      </c>
      <c r="R13" s="306">
        <f t="shared" si="13"/>
        <v>0</v>
      </c>
      <c r="S13" s="307">
        <f t="shared" si="5"/>
        <v>0</v>
      </c>
      <c r="T13" s="309"/>
      <c r="U13" s="310"/>
      <c r="V13" s="311"/>
      <c r="W13" s="311"/>
      <c r="X13" s="310"/>
      <c r="Y13" s="310"/>
    </row>
    <row r="14" spans="1:25" ht="32.1" customHeight="1">
      <c r="A14" s="301">
        <f t="shared" si="7"/>
        <v>8</v>
      </c>
      <c r="B14" s="302" t="s">
        <v>872</v>
      </c>
      <c r="C14" s="303">
        <v>4101.43</v>
      </c>
      <c r="D14" s="304">
        <f>SUMIFS('15P'!$F$3:$F$796,'15P'!$C$3:$C$796,$B14)</f>
        <v>10721</v>
      </c>
      <c r="E14" s="306">
        <v>57</v>
      </c>
      <c r="F14" s="306">
        <f>COUNTIFS('15P'!$G$3:$G$796,"Đ",'15P'!$C$3:$C$796,B14)</f>
        <v>8</v>
      </c>
      <c r="G14" s="307">
        <f t="shared" si="8"/>
        <v>0.14035087719298245</v>
      </c>
      <c r="H14" s="308">
        <v>1</v>
      </c>
      <c r="I14" s="306">
        <f>COUNTIFS('15P'!$G$3:$G$796,"K",'15P'!$C$3:$C$796,B14)</f>
        <v>49</v>
      </c>
      <c r="J14" s="307">
        <f t="shared" si="9"/>
        <v>0.85964912280701755</v>
      </c>
      <c r="K14" s="308">
        <v>49</v>
      </c>
      <c r="L14" s="308">
        <f t="shared" si="10"/>
        <v>0</v>
      </c>
      <c r="M14" s="306">
        <v>21</v>
      </c>
      <c r="N14" s="308">
        <f t="shared" si="11"/>
        <v>36</v>
      </c>
      <c r="O14" s="307">
        <f t="shared" si="12"/>
        <v>0.63157894736842102</v>
      </c>
      <c r="P14" s="306">
        <v>21</v>
      </c>
      <c r="Q14" s="307">
        <f t="shared" si="4"/>
        <v>1</v>
      </c>
      <c r="R14" s="306">
        <f t="shared" si="13"/>
        <v>0</v>
      </c>
      <c r="S14" s="307">
        <f t="shared" si="5"/>
        <v>0</v>
      </c>
      <c r="T14" s="309"/>
      <c r="U14" s="310"/>
      <c r="V14" s="311"/>
      <c r="W14" s="311"/>
      <c r="X14" s="310"/>
      <c r="Y14" s="310"/>
    </row>
    <row r="15" spans="1:25" ht="32.1" customHeight="1">
      <c r="A15" s="301">
        <f t="shared" si="7"/>
        <v>9</v>
      </c>
      <c r="B15" s="302" t="s">
        <v>950</v>
      </c>
      <c r="C15" s="303">
        <v>7326.58</v>
      </c>
      <c r="D15" s="304">
        <f>SUMIFS('15P'!$F$3:$F$796,'15P'!$C$3:$C$796,$B15)</f>
        <v>7057</v>
      </c>
      <c r="E15" s="306">
        <v>57</v>
      </c>
      <c r="F15" s="306">
        <f>COUNTIFS('15P'!$G$3:$G$796,"Đ",'15P'!$C$3:$C$796,B15)</f>
        <v>0</v>
      </c>
      <c r="G15" s="307">
        <f t="shared" si="8"/>
        <v>0</v>
      </c>
      <c r="H15" s="308">
        <v>0</v>
      </c>
      <c r="I15" s="306">
        <f>COUNTIFS('15P'!$G$3:$G$796,"K",'15P'!$C$3:$C$796,B15)</f>
        <v>57</v>
      </c>
      <c r="J15" s="307">
        <f t="shared" si="9"/>
        <v>1</v>
      </c>
      <c r="K15" s="308">
        <v>57</v>
      </c>
      <c r="L15" s="308">
        <f t="shared" si="10"/>
        <v>0</v>
      </c>
      <c r="M15" s="306">
        <v>19</v>
      </c>
      <c r="N15" s="308">
        <f t="shared" si="11"/>
        <v>38</v>
      </c>
      <c r="O15" s="307">
        <f t="shared" si="12"/>
        <v>0.66666666666666663</v>
      </c>
      <c r="P15" s="306">
        <v>19</v>
      </c>
      <c r="Q15" s="307">
        <f t="shared" si="4"/>
        <v>1</v>
      </c>
      <c r="R15" s="306">
        <f t="shared" si="13"/>
        <v>0</v>
      </c>
      <c r="S15" s="307">
        <f t="shared" si="5"/>
        <v>0</v>
      </c>
      <c r="T15" s="309"/>
      <c r="U15" s="310"/>
      <c r="V15" s="311"/>
      <c r="W15" s="311"/>
      <c r="X15" s="310"/>
      <c r="Y15" s="310"/>
    </row>
    <row r="16" spans="1:25" ht="32.1" customHeight="1">
      <c r="A16" s="301">
        <f t="shared" si="7"/>
        <v>10</v>
      </c>
      <c r="B16" s="302" t="s">
        <v>1097</v>
      </c>
      <c r="C16" s="303">
        <v>2472.2800000000002</v>
      </c>
      <c r="D16" s="304">
        <f>SUMIFS('15P'!$F$3:$F$796,'15P'!$C$3:$C$796,$B16)</f>
        <v>10798</v>
      </c>
      <c r="E16" s="306">
        <v>48</v>
      </c>
      <c r="F16" s="306">
        <f>COUNTIFS('15P'!$G$3:$G$796,"Đ",'15P'!$C$3:$C$796,B16)</f>
        <v>4</v>
      </c>
      <c r="G16" s="307">
        <f t="shared" si="8"/>
        <v>8.3333333333333329E-2</v>
      </c>
      <c r="H16" s="308">
        <v>2</v>
      </c>
      <c r="I16" s="306">
        <f>COUNTIFS('15P'!$G$3:$G$796,"K",'15P'!$C$3:$C$796,B16)</f>
        <v>44</v>
      </c>
      <c r="J16" s="307">
        <f t="shared" si="9"/>
        <v>0.91666666666666663</v>
      </c>
      <c r="K16" s="308">
        <v>44</v>
      </c>
      <c r="L16" s="308">
        <f t="shared" si="10"/>
        <v>0</v>
      </c>
      <c r="M16" s="306">
        <v>25</v>
      </c>
      <c r="N16" s="308">
        <f t="shared" si="11"/>
        <v>23</v>
      </c>
      <c r="O16" s="307">
        <f t="shared" si="12"/>
        <v>0.47916666666666669</v>
      </c>
      <c r="P16" s="306">
        <v>25</v>
      </c>
      <c r="Q16" s="307">
        <f t="shared" si="4"/>
        <v>1</v>
      </c>
      <c r="R16" s="306">
        <f t="shared" si="13"/>
        <v>0</v>
      </c>
      <c r="S16" s="307">
        <f t="shared" si="5"/>
        <v>0</v>
      </c>
      <c r="T16" s="309"/>
      <c r="U16" s="310"/>
      <c r="V16" s="311"/>
      <c r="W16" s="311"/>
      <c r="X16" s="310"/>
      <c r="Y16" s="310"/>
    </row>
    <row r="17" spans="1:25" ht="32.1" customHeight="1">
      <c r="A17" s="301">
        <f t="shared" si="7"/>
        <v>11</v>
      </c>
      <c r="B17" s="302" t="s">
        <v>1171</v>
      </c>
      <c r="C17" s="303">
        <v>2442.92</v>
      </c>
      <c r="D17" s="304">
        <f>SUMIFS('15P'!$F$3:$F$796,'15P'!$C$3:$C$796,$B17)</f>
        <v>7669</v>
      </c>
      <c r="E17" s="306">
        <v>28</v>
      </c>
      <c r="F17" s="306">
        <f>COUNTIFS('15P'!$G$3:$G$796,"Đ",'15P'!$C$3:$C$796,B17)</f>
        <v>11</v>
      </c>
      <c r="G17" s="307">
        <f t="shared" si="8"/>
        <v>0.39285714285714285</v>
      </c>
      <c r="H17" s="308">
        <v>8</v>
      </c>
      <c r="I17" s="306">
        <f>COUNTIFS('15P'!$G$3:$G$796,"K",'15P'!$C$3:$C$796,B17)</f>
        <v>17</v>
      </c>
      <c r="J17" s="307">
        <f t="shared" si="9"/>
        <v>0.6071428571428571</v>
      </c>
      <c r="K17" s="308">
        <v>17</v>
      </c>
      <c r="L17" s="308">
        <f t="shared" si="10"/>
        <v>0</v>
      </c>
      <c r="M17" s="306">
        <v>19</v>
      </c>
      <c r="N17" s="308">
        <f t="shared" si="11"/>
        <v>9</v>
      </c>
      <c r="O17" s="307">
        <f t="shared" si="12"/>
        <v>0.32142857142857145</v>
      </c>
      <c r="P17" s="306">
        <v>19</v>
      </c>
      <c r="Q17" s="307">
        <f t="shared" si="4"/>
        <v>1</v>
      </c>
      <c r="R17" s="306">
        <f t="shared" si="13"/>
        <v>0</v>
      </c>
      <c r="S17" s="307">
        <f t="shared" si="5"/>
        <v>0</v>
      </c>
      <c r="T17" s="309"/>
      <c r="U17" s="310"/>
      <c r="V17" s="311"/>
      <c r="W17" s="311"/>
      <c r="X17" s="310"/>
      <c r="Y17" s="310"/>
    </row>
    <row r="18" spans="1:25" ht="32.1" customHeight="1">
      <c r="A18" s="301">
        <f t="shared" si="7"/>
        <v>12</v>
      </c>
      <c r="B18" s="302" t="s">
        <v>1228</v>
      </c>
      <c r="C18" s="303">
        <v>1397.69</v>
      </c>
      <c r="D18" s="304">
        <f>SUMIFS('15P'!$F$3:$F$796,'15P'!$C$3:$C$796,$B18)</f>
        <v>6128</v>
      </c>
      <c r="E18" s="306">
        <v>39</v>
      </c>
      <c r="F18" s="306">
        <f>COUNTIFS('15P'!$G$3:$G$796,"Đ",'15P'!$C$3:$C$796,B18)</f>
        <v>0</v>
      </c>
      <c r="G18" s="307">
        <f t="shared" si="8"/>
        <v>0</v>
      </c>
      <c r="H18" s="308">
        <v>0</v>
      </c>
      <c r="I18" s="306">
        <f>COUNTIFS('15P'!$G$3:$G$796,"K",'15P'!$C$3:$C$796,B18)</f>
        <v>39</v>
      </c>
      <c r="J18" s="307">
        <f t="shared" si="9"/>
        <v>1</v>
      </c>
      <c r="K18" s="308">
        <v>39</v>
      </c>
      <c r="L18" s="308">
        <f t="shared" si="10"/>
        <v>0</v>
      </c>
      <c r="M18" s="306">
        <v>16</v>
      </c>
      <c r="N18" s="308">
        <f t="shared" si="11"/>
        <v>23</v>
      </c>
      <c r="O18" s="307">
        <f t="shared" si="12"/>
        <v>0.58974358974358976</v>
      </c>
      <c r="P18" s="306">
        <v>15</v>
      </c>
      <c r="Q18" s="307">
        <f t="shared" si="4"/>
        <v>0.9375</v>
      </c>
      <c r="R18" s="306">
        <f t="shared" si="13"/>
        <v>1</v>
      </c>
      <c r="S18" s="307">
        <f t="shared" si="5"/>
        <v>6.25E-2</v>
      </c>
      <c r="T18" s="309"/>
      <c r="U18" s="310"/>
      <c r="V18" s="311"/>
      <c r="W18" s="311"/>
      <c r="X18" s="310"/>
      <c r="Y18" s="310"/>
    </row>
    <row r="19" spans="1:25" ht="32.1" customHeight="1">
      <c r="A19" s="301">
        <f t="shared" si="7"/>
        <v>13</v>
      </c>
      <c r="B19" s="302" t="s">
        <v>1318</v>
      </c>
      <c r="C19" s="303">
        <v>2356.08</v>
      </c>
      <c r="D19" s="304">
        <f>SUMIFS('15P'!$F$3:$F$796,'15P'!$C$3:$C$796,$B19)</f>
        <v>14784</v>
      </c>
      <c r="E19" s="306">
        <v>63</v>
      </c>
      <c r="F19" s="306">
        <f>COUNTIFS('15P'!$G$3:$G$796,"Đ",'15P'!$C$3:$C$796,B19)</f>
        <v>9</v>
      </c>
      <c r="G19" s="307">
        <f t="shared" si="8"/>
        <v>0.14285714285714285</v>
      </c>
      <c r="H19" s="308">
        <v>5</v>
      </c>
      <c r="I19" s="306">
        <f>COUNTIFS('15P'!$G$3:$G$796,"K",'15P'!$C$3:$C$796,B19)</f>
        <v>54</v>
      </c>
      <c r="J19" s="307">
        <f t="shared" si="9"/>
        <v>0.8571428571428571</v>
      </c>
      <c r="K19" s="308">
        <v>54</v>
      </c>
      <c r="L19" s="308">
        <f t="shared" si="10"/>
        <v>0</v>
      </c>
      <c r="M19" s="306">
        <v>39</v>
      </c>
      <c r="N19" s="308">
        <f t="shared" si="11"/>
        <v>24</v>
      </c>
      <c r="O19" s="307">
        <f t="shared" si="12"/>
        <v>0.38095238095238093</v>
      </c>
      <c r="P19" s="306">
        <v>39</v>
      </c>
      <c r="Q19" s="307">
        <f t="shared" si="4"/>
        <v>1</v>
      </c>
      <c r="R19" s="306">
        <f t="shared" si="13"/>
        <v>0</v>
      </c>
      <c r="S19" s="307">
        <f t="shared" si="5"/>
        <v>0</v>
      </c>
      <c r="T19" s="309"/>
      <c r="U19" s="310"/>
      <c r="V19" s="311"/>
      <c r="W19" s="311"/>
      <c r="X19" s="310"/>
      <c r="Y19" s="310"/>
    </row>
    <row r="20" spans="1:25" ht="32.1" customHeight="1">
      <c r="A20" s="301">
        <f t="shared" si="7"/>
        <v>14</v>
      </c>
      <c r="B20" s="302" t="s">
        <v>1445</v>
      </c>
      <c r="C20" s="303">
        <v>2608.14</v>
      </c>
      <c r="D20" s="304">
        <f>SUMIFS('15P'!$F$3:$F$796,'15P'!$C$3:$C$796,$B20)</f>
        <v>8814</v>
      </c>
      <c r="E20" s="306">
        <v>49</v>
      </c>
      <c r="F20" s="306">
        <f>COUNTIFS('15P'!$G$3:$G$796,"Đ",'15P'!$C$3:$C$796,B20)</f>
        <v>4</v>
      </c>
      <c r="G20" s="307">
        <f t="shared" si="8"/>
        <v>8.1632653061224483E-2</v>
      </c>
      <c r="H20" s="308">
        <v>3</v>
      </c>
      <c r="I20" s="306">
        <f>COUNTIFS('15P'!$G$3:$G$796,"K",'15P'!$C$3:$C$796,B20)</f>
        <v>45</v>
      </c>
      <c r="J20" s="307">
        <f t="shared" si="9"/>
        <v>0.91836734693877553</v>
      </c>
      <c r="K20" s="308">
        <v>45</v>
      </c>
      <c r="L20" s="308">
        <f t="shared" si="10"/>
        <v>0</v>
      </c>
      <c r="M20" s="306">
        <v>19</v>
      </c>
      <c r="N20" s="308">
        <f t="shared" si="11"/>
        <v>30</v>
      </c>
      <c r="O20" s="307">
        <f t="shared" si="12"/>
        <v>0.61224489795918369</v>
      </c>
      <c r="P20" s="306">
        <v>19</v>
      </c>
      <c r="Q20" s="307">
        <f t="shared" si="4"/>
        <v>1</v>
      </c>
      <c r="R20" s="306">
        <f t="shared" si="13"/>
        <v>0</v>
      </c>
      <c r="S20" s="307">
        <f t="shared" si="5"/>
        <v>0</v>
      </c>
      <c r="T20" s="309"/>
      <c r="U20" s="310"/>
      <c r="V20" s="311"/>
      <c r="W20" s="311"/>
      <c r="X20" s="310"/>
      <c r="Y20" s="310"/>
    </row>
    <row r="21" spans="1:25" ht="32.1" customHeight="1">
      <c r="A21" s="301">
        <f t="shared" si="7"/>
        <v>15</v>
      </c>
      <c r="B21" s="302" t="s">
        <v>1551</v>
      </c>
      <c r="C21" s="303">
        <v>3984.64</v>
      </c>
      <c r="D21" s="304">
        <f>SUMIFS('15P'!$F$3:$F$796,'15P'!$C$3:$C$796,$B21)</f>
        <v>10614</v>
      </c>
      <c r="E21" s="306">
        <v>62</v>
      </c>
      <c r="F21" s="306">
        <f>COUNTIFS('15P'!$G$3:$G$796,"Đ",'15P'!$C$3:$C$796,B21)</f>
        <v>1</v>
      </c>
      <c r="G21" s="307">
        <f t="shared" si="8"/>
        <v>1.6129032258064516E-2</v>
      </c>
      <c r="H21" s="308">
        <v>0</v>
      </c>
      <c r="I21" s="306">
        <f>COUNTIFS('15P'!$G$3:$G$796,"K",'15P'!$C$3:$C$796,B21)</f>
        <v>61</v>
      </c>
      <c r="J21" s="307">
        <f t="shared" si="9"/>
        <v>0.9838709677419355</v>
      </c>
      <c r="K21" s="308">
        <v>61</v>
      </c>
      <c r="L21" s="308">
        <f t="shared" si="10"/>
        <v>0</v>
      </c>
      <c r="M21" s="306">
        <v>21</v>
      </c>
      <c r="N21" s="308">
        <f t="shared" si="11"/>
        <v>41</v>
      </c>
      <c r="O21" s="307">
        <f t="shared" si="12"/>
        <v>0.66129032258064513</v>
      </c>
      <c r="P21" s="306">
        <v>21</v>
      </c>
      <c r="Q21" s="307">
        <f t="shared" si="4"/>
        <v>1</v>
      </c>
      <c r="R21" s="306">
        <f t="shared" si="13"/>
        <v>0</v>
      </c>
      <c r="S21" s="307">
        <f t="shared" si="5"/>
        <v>0</v>
      </c>
      <c r="T21" s="309"/>
      <c r="U21" s="310"/>
      <c r="V21" s="311"/>
      <c r="W21" s="311"/>
      <c r="X21" s="310"/>
      <c r="Y21" s="310"/>
    </row>
    <row r="22" spans="1:25" ht="32.1" customHeight="1">
      <c r="A22" s="301">
        <f t="shared" si="7"/>
        <v>16</v>
      </c>
      <c r="B22" s="302" t="s">
        <v>1706</v>
      </c>
      <c r="C22" s="303">
        <v>4507.9799999999996</v>
      </c>
      <c r="D22" s="304">
        <f>SUMIFS('77X'!$F$3:$F$2353,'77X'!$C$3:$C$2353,$B22)</f>
        <v>5367</v>
      </c>
      <c r="E22" s="306">
        <v>38</v>
      </c>
      <c r="F22" s="306">
        <f>COUNTIFS('77X'!$G$3:$G$2353,"Đ",'77X'!$C$3:$C$2353,B22)</f>
        <v>15</v>
      </c>
      <c r="G22" s="307">
        <f t="shared" si="8"/>
        <v>0.39473684210526316</v>
      </c>
      <c r="H22" s="308">
        <v>1</v>
      </c>
      <c r="I22" s="306">
        <f>COUNTIFS('77X'!$G$3:$G$2353,"K",'77X'!$C$3:$C$2353,B22)</f>
        <v>23</v>
      </c>
      <c r="J22" s="307">
        <f t="shared" si="9"/>
        <v>0.60526315789473684</v>
      </c>
      <c r="K22" s="308">
        <v>23</v>
      </c>
      <c r="L22" s="308">
        <f t="shared" si="10"/>
        <v>0</v>
      </c>
      <c r="M22" s="306">
        <v>16</v>
      </c>
      <c r="N22" s="308">
        <f t="shared" si="11"/>
        <v>22</v>
      </c>
      <c r="O22" s="307">
        <f t="shared" si="12"/>
        <v>0.57894736842105265</v>
      </c>
      <c r="P22" s="306">
        <v>16</v>
      </c>
      <c r="Q22" s="307">
        <f t="shared" si="4"/>
        <v>1</v>
      </c>
      <c r="R22" s="306">
        <f t="shared" si="13"/>
        <v>0</v>
      </c>
      <c r="S22" s="307">
        <f t="shared" si="5"/>
        <v>0</v>
      </c>
      <c r="T22" s="309"/>
      <c r="U22" s="310"/>
      <c r="V22" s="311"/>
      <c r="W22" s="311"/>
      <c r="X22" s="310"/>
      <c r="Y22" s="310"/>
    </row>
    <row r="23" spans="1:25" ht="32.1" customHeight="1">
      <c r="A23" s="301">
        <f t="shared" si="7"/>
        <v>17</v>
      </c>
      <c r="B23" s="302" t="s">
        <v>1773</v>
      </c>
      <c r="C23" s="303">
        <v>14808.49</v>
      </c>
      <c r="D23" s="304">
        <f>SUMIFS('77X'!$F$3:$F$2353,'77X'!$C$3:$C$2353,$B23)</f>
        <v>2421</v>
      </c>
      <c r="E23" s="306">
        <v>33</v>
      </c>
      <c r="F23" s="306">
        <f>COUNTIFS('77X'!$G$3:$G$2353,"Đ",'77X'!$C$3:$C$2353,B23)</f>
        <v>0</v>
      </c>
      <c r="G23" s="307">
        <f t="shared" si="8"/>
        <v>0</v>
      </c>
      <c r="H23" s="308">
        <v>0</v>
      </c>
      <c r="I23" s="306">
        <f>COUNTIFS('77X'!$G$3:$G$2353,"K",'77X'!$C$3:$C$2353,B23)</f>
        <v>33</v>
      </c>
      <c r="J23" s="307">
        <f t="shared" si="9"/>
        <v>1</v>
      </c>
      <c r="K23" s="308">
        <v>33</v>
      </c>
      <c r="L23" s="308">
        <f t="shared" si="10"/>
        <v>0</v>
      </c>
      <c r="M23" s="306">
        <v>13</v>
      </c>
      <c r="N23" s="308">
        <f t="shared" si="11"/>
        <v>20</v>
      </c>
      <c r="O23" s="307">
        <f t="shared" si="12"/>
        <v>0.60606060606060608</v>
      </c>
      <c r="P23" s="306">
        <v>12</v>
      </c>
      <c r="Q23" s="307">
        <f t="shared" si="4"/>
        <v>0.92307692307692313</v>
      </c>
      <c r="R23" s="306">
        <f t="shared" si="13"/>
        <v>1</v>
      </c>
      <c r="S23" s="307">
        <f t="shared" si="5"/>
        <v>7.6923076923076927E-2</v>
      </c>
      <c r="T23" s="309"/>
      <c r="U23" s="310"/>
      <c r="V23" s="311"/>
      <c r="W23" s="311"/>
      <c r="X23" s="310"/>
      <c r="Y23" s="310"/>
    </row>
    <row r="24" spans="1:25" ht="32.1" customHeight="1">
      <c r="A24" s="301">
        <f t="shared" si="7"/>
        <v>18</v>
      </c>
      <c r="B24" s="302" t="s">
        <v>1837</v>
      </c>
      <c r="C24" s="303">
        <v>12783.71</v>
      </c>
      <c r="D24" s="304">
        <f>SUMIFS('77X'!$F$3:$F$2353,'77X'!$C$3:$C$2353,$B24)</f>
        <v>1998</v>
      </c>
      <c r="E24" s="306">
        <v>20</v>
      </c>
      <c r="F24" s="306">
        <f>COUNTIFS('77X'!$G$3:$G$2353,"Đ",'77X'!$C$3:$C$2353,B24)</f>
        <v>3</v>
      </c>
      <c r="G24" s="307">
        <f t="shared" si="8"/>
        <v>0.15</v>
      </c>
      <c r="H24" s="308">
        <v>1</v>
      </c>
      <c r="I24" s="306">
        <f>COUNTIFS('77X'!$G$3:$G$2353,"K",'77X'!$C$3:$C$2353,B24)</f>
        <v>17</v>
      </c>
      <c r="J24" s="307">
        <f t="shared" si="9"/>
        <v>0.85</v>
      </c>
      <c r="K24" s="308">
        <v>17</v>
      </c>
      <c r="L24" s="308">
        <f t="shared" si="10"/>
        <v>0</v>
      </c>
      <c r="M24" s="306">
        <v>11</v>
      </c>
      <c r="N24" s="308">
        <f t="shared" si="11"/>
        <v>9</v>
      </c>
      <c r="O24" s="307">
        <f t="shared" si="12"/>
        <v>0.45</v>
      </c>
      <c r="P24" s="306">
        <v>10</v>
      </c>
      <c r="Q24" s="307">
        <f t="shared" si="4"/>
        <v>0.90909090909090906</v>
      </c>
      <c r="R24" s="306">
        <f t="shared" si="13"/>
        <v>1</v>
      </c>
      <c r="S24" s="307">
        <f t="shared" si="5"/>
        <v>9.0909090909090912E-2</v>
      </c>
      <c r="T24" s="309"/>
      <c r="U24" s="310"/>
      <c r="V24" s="311"/>
      <c r="W24" s="311"/>
      <c r="X24" s="310"/>
      <c r="Y24" s="310"/>
    </row>
    <row r="25" spans="1:25" ht="32.1" customHeight="1">
      <c r="A25" s="301">
        <f t="shared" si="7"/>
        <v>19</v>
      </c>
      <c r="B25" s="302" t="s">
        <v>1895</v>
      </c>
      <c r="C25" s="303">
        <v>20822.02</v>
      </c>
      <c r="D25" s="304">
        <f>SUMIFS('77X'!$F$3:$F$2353,'77X'!$C$3:$C$2353,$B25)</f>
        <v>2914</v>
      </c>
      <c r="E25" s="306">
        <v>38</v>
      </c>
      <c r="F25" s="306">
        <f>COUNTIFS('77X'!$G$3:$G$2353,"Đ",'77X'!$C$3:$C$2353,B25)</f>
        <v>1</v>
      </c>
      <c r="G25" s="307">
        <f t="shared" si="8"/>
        <v>2.6315789473684209E-2</v>
      </c>
      <c r="H25" s="308">
        <v>0</v>
      </c>
      <c r="I25" s="306">
        <f>COUNTIFS('77X'!$G$3:$G$2353,"K",'77X'!$C$3:$C$2353,B25)</f>
        <v>37</v>
      </c>
      <c r="J25" s="307">
        <f t="shared" si="9"/>
        <v>0.97368421052631582</v>
      </c>
      <c r="K25" s="308">
        <v>37</v>
      </c>
      <c r="L25" s="308">
        <f t="shared" si="10"/>
        <v>0</v>
      </c>
      <c r="M25" s="306">
        <v>16</v>
      </c>
      <c r="N25" s="308">
        <f t="shared" si="11"/>
        <v>22</v>
      </c>
      <c r="O25" s="307">
        <f t="shared" si="12"/>
        <v>0.57894736842105265</v>
      </c>
      <c r="P25" s="306">
        <v>16</v>
      </c>
      <c r="Q25" s="307">
        <f t="shared" si="4"/>
        <v>1</v>
      </c>
      <c r="R25" s="306">
        <f t="shared" si="13"/>
        <v>0</v>
      </c>
      <c r="S25" s="307">
        <f t="shared" si="5"/>
        <v>0</v>
      </c>
      <c r="T25" s="309"/>
      <c r="U25" s="310"/>
      <c r="V25" s="311"/>
      <c r="W25" s="311"/>
      <c r="X25" s="310"/>
      <c r="Y25" s="310"/>
    </row>
    <row r="26" spans="1:25" ht="32.1" customHeight="1">
      <c r="A26" s="301">
        <f t="shared" si="7"/>
        <v>20</v>
      </c>
      <c r="B26" s="302" t="s">
        <v>1970</v>
      </c>
      <c r="C26" s="303">
        <v>13301.24</v>
      </c>
      <c r="D26" s="304">
        <f>SUMIFS('77X'!$F$3:$F$2353,'77X'!$C$3:$C$2353,$B26)</f>
        <v>1250</v>
      </c>
      <c r="E26" s="306">
        <v>16</v>
      </c>
      <c r="F26" s="306">
        <f>COUNTIFS('77X'!$G$3:$G$2353,"Đ",'77X'!$C$3:$C$2353,B26)</f>
        <v>0</v>
      </c>
      <c r="G26" s="307">
        <f t="shared" si="8"/>
        <v>0</v>
      </c>
      <c r="H26" s="308">
        <v>0</v>
      </c>
      <c r="I26" s="306">
        <f>COUNTIFS('77X'!$G$3:$G$2353,"K",'77X'!$C$3:$C$2353,B26)</f>
        <v>16</v>
      </c>
      <c r="J26" s="307">
        <f t="shared" si="9"/>
        <v>1</v>
      </c>
      <c r="K26" s="308">
        <v>15</v>
      </c>
      <c r="L26" s="308">
        <f t="shared" si="10"/>
        <v>1</v>
      </c>
      <c r="M26" s="306">
        <v>7</v>
      </c>
      <c r="N26" s="308">
        <f t="shared" si="11"/>
        <v>9</v>
      </c>
      <c r="O26" s="307">
        <f t="shared" si="12"/>
        <v>0.5625</v>
      </c>
      <c r="P26" s="306">
        <v>4</v>
      </c>
      <c r="Q26" s="307">
        <f t="shared" si="4"/>
        <v>0.5714285714285714</v>
      </c>
      <c r="R26" s="306">
        <f t="shared" si="13"/>
        <v>3</v>
      </c>
      <c r="S26" s="307">
        <f t="shared" si="5"/>
        <v>0.42857142857142855</v>
      </c>
      <c r="T26" s="309"/>
      <c r="U26" s="310"/>
      <c r="V26" s="311"/>
      <c r="W26" s="311"/>
      <c r="X26" s="310"/>
      <c r="Y26" s="310"/>
    </row>
    <row r="27" spans="1:25" ht="32.1" customHeight="1">
      <c r="A27" s="301">
        <f t="shared" si="7"/>
        <v>21</v>
      </c>
      <c r="B27" s="302" t="s">
        <v>2007</v>
      </c>
      <c r="C27" s="303">
        <v>4329.17</v>
      </c>
      <c r="D27" s="304">
        <f>SUMIFS('77X'!$F$3:$F$2353,'77X'!$C$3:$C$2353,$B27)</f>
        <v>2893</v>
      </c>
      <c r="E27" s="306">
        <v>27</v>
      </c>
      <c r="F27" s="306">
        <f>COUNTIFS('77X'!$G$3:$G$2353,"Đ",'77X'!$C$3:$C$2353,B27)</f>
        <v>1</v>
      </c>
      <c r="G27" s="307">
        <f t="shared" si="8"/>
        <v>3.7037037037037035E-2</v>
      </c>
      <c r="H27" s="308">
        <v>1</v>
      </c>
      <c r="I27" s="306">
        <f>COUNTIFS('77X'!$G$3:$G$2353,"K",'77X'!$C$3:$C$2353,B27)</f>
        <v>26</v>
      </c>
      <c r="J27" s="307">
        <f t="shared" si="9"/>
        <v>0.96296296296296291</v>
      </c>
      <c r="K27" s="308">
        <v>26</v>
      </c>
      <c r="L27" s="308">
        <f t="shared" si="10"/>
        <v>0</v>
      </c>
      <c r="M27" s="306">
        <v>14</v>
      </c>
      <c r="N27" s="308">
        <f t="shared" si="11"/>
        <v>13</v>
      </c>
      <c r="O27" s="307">
        <f t="shared" si="12"/>
        <v>0.48148148148148145</v>
      </c>
      <c r="P27" s="306">
        <v>14</v>
      </c>
      <c r="Q27" s="307">
        <f t="shared" si="4"/>
        <v>1</v>
      </c>
      <c r="R27" s="306">
        <f t="shared" si="13"/>
        <v>0</v>
      </c>
      <c r="S27" s="307">
        <f t="shared" si="5"/>
        <v>0</v>
      </c>
      <c r="T27" s="309"/>
      <c r="U27" s="310"/>
      <c r="V27" s="311"/>
      <c r="W27" s="311"/>
      <c r="X27" s="310"/>
      <c r="Y27" s="310"/>
    </row>
    <row r="28" spans="1:25" ht="32.1" customHeight="1">
      <c r="A28" s="301">
        <f t="shared" si="7"/>
        <v>22</v>
      </c>
      <c r="B28" s="302" t="s">
        <v>2065</v>
      </c>
      <c r="C28" s="303">
        <v>4836.76</v>
      </c>
      <c r="D28" s="304">
        <f>SUMIFS('77X'!$F$3:$F$2353,'77X'!$C$3:$C$2353,$B28)</f>
        <v>4040</v>
      </c>
      <c r="E28" s="306">
        <v>35</v>
      </c>
      <c r="F28" s="306">
        <f>COUNTIFS('77X'!$G$3:$G$2353,"Đ",'77X'!$C$3:$C$2353,B28)</f>
        <v>6</v>
      </c>
      <c r="G28" s="307">
        <f t="shared" si="8"/>
        <v>0.17142857142857143</v>
      </c>
      <c r="H28" s="308">
        <v>1</v>
      </c>
      <c r="I28" s="306">
        <f>COUNTIFS('77X'!$G$3:$G$2353,"K",'77X'!$C$3:$C$2353,B28)</f>
        <v>29</v>
      </c>
      <c r="J28" s="307">
        <f t="shared" si="9"/>
        <v>0.82857142857142863</v>
      </c>
      <c r="K28" s="308">
        <v>29</v>
      </c>
      <c r="L28" s="308">
        <f t="shared" si="10"/>
        <v>0</v>
      </c>
      <c r="M28" s="306">
        <v>18</v>
      </c>
      <c r="N28" s="308">
        <f t="shared" si="11"/>
        <v>17</v>
      </c>
      <c r="O28" s="307">
        <f t="shared" si="12"/>
        <v>0.48571428571428571</v>
      </c>
      <c r="P28" s="306">
        <v>18</v>
      </c>
      <c r="Q28" s="307">
        <f t="shared" si="4"/>
        <v>1</v>
      </c>
      <c r="R28" s="306">
        <f t="shared" si="13"/>
        <v>0</v>
      </c>
      <c r="S28" s="307">
        <f t="shared" si="5"/>
        <v>0</v>
      </c>
      <c r="T28" s="309"/>
      <c r="U28" s="310"/>
      <c r="V28" s="311"/>
      <c r="W28" s="311"/>
      <c r="X28" s="310"/>
      <c r="Y28" s="310"/>
    </row>
    <row r="29" spans="1:25" ht="32.1" customHeight="1">
      <c r="A29" s="301">
        <f t="shared" si="7"/>
        <v>23</v>
      </c>
      <c r="B29" s="302" t="s">
        <v>2136</v>
      </c>
      <c r="C29" s="303">
        <v>13488.96</v>
      </c>
      <c r="D29" s="304">
        <f>SUMIFS('77X'!$F$3:$F$2353,'77X'!$C$3:$C$2353,$B29)</f>
        <v>2681</v>
      </c>
      <c r="E29" s="306">
        <v>33</v>
      </c>
      <c r="F29" s="306">
        <f>COUNTIFS('77X'!$G$3:$G$2353,"Đ",'77X'!$C$3:$C$2353,B29)</f>
        <v>0</v>
      </c>
      <c r="G29" s="307">
        <f t="shared" si="8"/>
        <v>0</v>
      </c>
      <c r="H29" s="308">
        <v>0</v>
      </c>
      <c r="I29" s="306">
        <f>COUNTIFS('77X'!$G$3:$G$2353,"K",'77X'!$C$3:$C$2353,B29)</f>
        <v>33</v>
      </c>
      <c r="J29" s="307">
        <f t="shared" si="9"/>
        <v>1</v>
      </c>
      <c r="K29" s="308">
        <v>33</v>
      </c>
      <c r="L29" s="308">
        <f t="shared" si="10"/>
        <v>0</v>
      </c>
      <c r="M29" s="306">
        <v>13</v>
      </c>
      <c r="N29" s="308">
        <f t="shared" si="11"/>
        <v>20</v>
      </c>
      <c r="O29" s="307">
        <f t="shared" si="12"/>
        <v>0.60606060606060608</v>
      </c>
      <c r="P29" s="306">
        <v>13</v>
      </c>
      <c r="Q29" s="307">
        <f t="shared" si="4"/>
        <v>1</v>
      </c>
      <c r="R29" s="306">
        <f t="shared" si="13"/>
        <v>0</v>
      </c>
      <c r="S29" s="307">
        <f t="shared" si="5"/>
        <v>0</v>
      </c>
      <c r="T29" s="309"/>
      <c r="U29" s="310"/>
      <c r="V29" s="311"/>
      <c r="W29" s="311"/>
      <c r="X29" s="310"/>
      <c r="Y29" s="310"/>
    </row>
    <row r="30" spans="1:25" ht="32.1" customHeight="1">
      <c r="A30" s="301">
        <f t="shared" si="7"/>
        <v>24</v>
      </c>
      <c r="B30" s="302" t="s">
        <v>2199</v>
      </c>
      <c r="C30" s="303">
        <v>11079.43</v>
      </c>
      <c r="D30" s="304">
        <f>SUMIFS('77X'!$F$3:$F$2353,'77X'!$C$3:$C$2353,$B30)</f>
        <v>2750</v>
      </c>
      <c r="E30" s="306">
        <v>32</v>
      </c>
      <c r="F30" s="306">
        <f>COUNTIFS('77X'!$G$3:$G$2353,"Đ",'77X'!$C$3:$C$2353,B30)</f>
        <v>3</v>
      </c>
      <c r="G30" s="307">
        <f t="shared" si="8"/>
        <v>9.375E-2</v>
      </c>
      <c r="H30" s="308">
        <v>3</v>
      </c>
      <c r="I30" s="306">
        <f>COUNTIFS('77X'!$G$3:$G$2353,"K",'77X'!$C$3:$C$2353,B30)</f>
        <v>29</v>
      </c>
      <c r="J30" s="307">
        <f t="shared" si="9"/>
        <v>0.90625</v>
      </c>
      <c r="K30" s="308">
        <v>29</v>
      </c>
      <c r="L30" s="308">
        <f t="shared" si="10"/>
        <v>0</v>
      </c>
      <c r="M30" s="306">
        <v>15</v>
      </c>
      <c r="N30" s="308">
        <f t="shared" si="11"/>
        <v>17</v>
      </c>
      <c r="O30" s="307">
        <f t="shared" si="12"/>
        <v>0.53125</v>
      </c>
      <c r="P30" s="306">
        <v>11</v>
      </c>
      <c r="Q30" s="307">
        <f t="shared" si="4"/>
        <v>0.73333333333333328</v>
      </c>
      <c r="R30" s="306">
        <f t="shared" si="13"/>
        <v>4</v>
      </c>
      <c r="S30" s="307">
        <f t="shared" si="5"/>
        <v>0.26666666666666666</v>
      </c>
      <c r="T30" s="309"/>
      <c r="U30" s="310"/>
      <c r="V30" s="311"/>
      <c r="W30" s="311"/>
      <c r="X30" s="310"/>
      <c r="Y30" s="310"/>
    </row>
    <row r="31" spans="1:25" ht="32.1" customHeight="1">
      <c r="A31" s="301">
        <f t="shared" si="7"/>
        <v>25</v>
      </c>
      <c r="B31" s="302" t="s">
        <v>2261</v>
      </c>
      <c r="C31" s="303">
        <v>14625.84</v>
      </c>
      <c r="D31" s="304">
        <f>SUMIFS('77X'!$F$3:$F$2353,'77X'!$C$3:$C$2353,$B31)</f>
        <v>1517</v>
      </c>
      <c r="E31" s="306">
        <v>18</v>
      </c>
      <c r="F31" s="306">
        <f>COUNTIFS('77X'!$G$3:$G$2353,"Đ",'77X'!$C$3:$C$2353,B31)</f>
        <v>2</v>
      </c>
      <c r="G31" s="307">
        <f t="shared" si="8"/>
        <v>0.1111111111111111</v>
      </c>
      <c r="H31" s="308">
        <v>4</v>
      </c>
      <c r="I31" s="306">
        <f>COUNTIFS('77X'!$G$3:$G$2353,"K",'77X'!$C$3:$C$2353,B31)</f>
        <v>16</v>
      </c>
      <c r="J31" s="307">
        <f t="shared" si="9"/>
        <v>0.88888888888888884</v>
      </c>
      <c r="K31" s="308">
        <v>13</v>
      </c>
      <c r="L31" s="308">
        <f t="shared" si="10"/>
        <v>3</v>
      </c>
      <c r="M31" s="306">
        <v>9</v>
      </c>
      <c r="N31" s="308">
        <f t="shared" si="11"/>
        <v>9</v>
      </c>
      <c r="O31" s="307">
        <f t="shared" si="12"/>
        <v>0.5</v>
      </c>
      <c r="P31" s="306">
        <v>5</v>
      </c>
      <c r="Q31" s="307">
        <f t="shared" si="4"/>
        <v>0.55555555555555558</v>
      </c>
      <c r="R31" s="306">
        <f t="shared" si="13"/>
        <v>4</v>
      </c>
      <c r="S31" s="307">
        <f t="shared" si="5"/>
        <v>0.44444444444444442</v>
      </c>
      <c r="T31" s="309"/>
      <c r="U31" s="310"/>
      <c r="V31" s="311"/>
      <c r="W31" s="311"/>
      <c r="X31" s="310"/>
      <c r="Y31" s="310"/>
    </row>
    <row r="32" spans="1:25" ht="32.1" customHeight="1">
      <c r="A32" s="301">
        <f t="shared" si="7"/>
        <v>26</v>
      </c>
      <c r="B32" s="302" t="s">
        <v>2294</v>
      </c>
      <c r="C32" s="303">
        <v>11784.93</v>
      </c>
      <c r="D32" s="304">
        <f>SUMIFS('77X'!$F$3:$F$2353,'77X'!$C$3:$C$2353,$B32)</f>
        <v>1313</v>
      </c>
      <c r="E32" s="306">
        <v>15</v>
      </c>
      <c r="F32" s="306">
        <f>COUNTIFS('77X'!$G$3:$G$2353,"Đ",'77X'!$C$3:$C$2353,B32)</f>
        <v>1</v>
      </c>
      <c r="G32" s="307">
        <f t="shared" si="8"/>
        <v>6.6666666666666666E-2</v>
      </c>
      <c r="H32" s="308">
        <v>1</v>
      </c>
      <c r="I32" s="306">
        <f>COUNTIFS('77X'!$G$3:$G$2353,"K",'77X'!$C$3:$C$2353,B32)</f>
        <v>14</v>
      </c>
      <c r="J32" s="307">
        <f t="shared" si="9"/>
        <v>0.93333333333333335</v>
      </c>
      <c r="K32" s="308">
        <v>13</v>
      </c>
      <c r="L32" s="308">
        <f t="shared" si="10"/>
        <v>1</v>
      </c>
      <c r="M32" s="312">
        <v>9</v>
      </c>
      <c r="N32" s="308">
        <f t="shared" si="11"/>
        <v>6</v>
      </c>
      <c r="O32" s="307">
        <f t="shared" si="12"/>
        <v>0.4</v>
      </c>
      <c r="P32" s="306">
        <v>7</v>
      </c>
      <c r="Q32" s="307">
        <f t="shared" si="4"/>
        <v>0.77777777777777779</v>
      </c>
      <c r="R32" s="306">
        <f t="shared" si="13"/>
        <v>2</v>
      </c>
      <c r="S32" s="307">
        <f t="shared" si="5"/>
        <v>0.22222222222222221</v>
      </c>
      <c r="T32" s="309"/>
      <c r="U32" s="310"/>
      <c r="V32" s="311"/>
      <c r="W32" s="311"/>
      <c r="X32" s="310"/>
      <c r="Y32" s="310"/>
    </row>
    <row r="33" spans="1:25" ht="32.1" customHeight="1">
      <c r="A33" s="301">
        <f t="shared" si="7"/>
        <v>27</v>
      </c>
      <c r="B33" s="315" t="s">
        <v>2325</v>
      </c>
      <c r="C33" s="303">
        <v>14210.1</v>
      </c>
      <c r="D33" s="304">
        <f>SUMIFS('77X'!$F$3:$F$2353,'77X'!$C$3:$C$2353,$B33)</f>
        <v>3841</v>
      </c>
      <c r="E33" s="306">
        <v>39</v>
      </c>
      <c r="F33" s="306">
        <f>COUNTIFS('77X'!$G$3:$G$2353,"Đ",'77X'!$C$3:$C$2353,B33)</f>
        <v>1</v>
      </c>
      <c r="G33" s="307">
        <f t="shared" si="8"/>
        <v>2.564102564102564E-2</v>
      </c>
      <c r="H33" s="308">
        <v>0</v>
      </c>
      <c r="I33" s="306">
        <f>COUNTIFS('77X'!$G$3:$G$2353,"K",'77X'!$C$3:$C$2353,B33)</f>
        <v>38</v>
      </c>
      <c r="J33" s="307">
        <f t="shared" si="9"/>
        <v>0.97435897435897434</v>
      </c>
      <c r="K33" s="308">
        <v>38</v>
      </c>
      <c r="L33" s="308">
        <f t="shared" si="10"/>
        <v>0</v>
      </c>
      <c r="M33" s="312">
        <v>11</v>
      </c>
      <c r="N33" s="308">
        <f t="shared" si="11"/>
        <v>28</v>
      </c>
      <c r="O33" s="307">
        <f t="shared" si="12"/>
        <v>0.71794871794871795</v>
      </c>
      <c r="P33" s="306">
        <v>11</v>
      </c>
      <c r="Q33" s="307">
        <f t="shared" si="4"/>
        <v>1</v>
      </c>
      <c r="R33" s="306">
        <f t="shared" si="13"/>
        <v>0</v>
      </c>
      <c r="S33" s="307">
        <f t="shared" si="5"/>
        <v>0</v>
      </c>
      <c r="T33" s="309" t="s">
        <v>6376</v>
      </c>
      <c r="U33" s="310"/>
      <c r="V33" s="311">
        <v>11</v>
      </c>
      <c r="W33" s="311">
        <v>1</v>
      </c>
      <c r="X33" s="310"/>
      <c r="Y33" s="310"/>
    </row>
    <row r="34" spans="1:25" ht="32.1" customHeight="1">
      <c r="A34" s="301">
        <f t="shared" si="7"/>
        <v>28</v>
      </c>
      <c r="B34" s="302" t="s">
        <v>2403</v>
      </c>
      <c r="C34" s="303">
        <v>11888.62</v>
      </c>
      <c r="D34" s="304">
        <f>SUMIFS('77X'!$F$3:$F$2353,'77X'!$C$3:$C$2353,$B34)</f>
        <v>3391</v>
      </c>
      <c r="E34" s="306">
        <v>27</v>
      </c>
      <c r="F34" s="306">
        <f>COUNTIFS('77X'!$G$3:$G$2353,"Đ",'77X'!$C$3:$C$2353,B34)</f>
        <v>6</v>
      </c>
      <c r="G34" s="307">
        <f t="shared" si="8"/>
        <v>0.22222222222222221</v>
      </c>
      <c r="H34" s="308">
        <v>5</v>
      </c>
      <c r="I34" s="306">
        <f>COUNTIFS('77X'!$G$3:$G$2353,"K",'77X'!$C$3:$C$2353,B34)</f>
        <v>21</v>
      </c>
      <c r="J34" s="307">
        <f t="shared" si="9"/>
        <v>0.77777777777777779</v>
      </c>
      <c r="K34" s="308">
        <v>21</v>
      </c>
      <c r="L34" s="308">
        <f t="shared" si="10"/>
        <v>0</v>
      </c>
      <c r="M34" s="306">
        <v>16</v>
      </c>
      <c r="N34" s="308">
        <f t="shared" si="11"/>
        <v>11</v>
      </c>
      <c r="O34" s="307">
        <f t="shared" si="12"/>
        <v>0.40740740740740738</v>
      </c>
      <c r="P34" s="306">
        <v>16</v>
      </c>
      <c r="Q34" s="307">
        <f t="shared" si="4"/>
        <v>1</v>
      </c>
      <c r="R34" s="306">
        <f t="shared" si="13"/>
        <v>0</v>
      </c>
      <c r="S34" s="307">
        <f t="shared" si="5"/>
        <v>0</v>
      </c>
      <c r="T34" s="309"/>
      <c r="U34" s="310"/>
      <c r="V34" s="311"/>
      <c r="W34" s="311"/>
      <c r="X34" s="310"/>
      <c r="Y34" s="310"/>
    </row>
    <row r="35" spans="1:25" ht="32.1" customHeight="1">
      <c r="A35" s="301">
        <f t="shared" si="7"/>
        <v>29</v>
      </c>
      <c r="B35" s="302" t="s">
        <v>2452</v>
      </c>
      <c r="C35" s="303">
        <v>9281.4599999999991</v>
      </c>
      <c r="D35" s="304">
        <f>SUMIFS('77X'!$F$3:$F$2353,'77X'!$C$3:$C$2353,$B35)</f>
        <v>3380</v>
      </c>
      <c r="E35" s="306">
        <v>31</v>
      </c>
      <c r="F35" s="306">
        <f>COUNTIFS('77X'!$G$3:$G$2353,"Đ",'77X'!$C$3:$C$2353,B35)</f>
        <v>7</v>
      </c>
      <c r="G35" s="307">
        <f t="shared" si="8"/>
        <v>0.22580645161290322</v>
      </c>
      <c r="H35" s="308">
        <v>0</v>
      </c>
      <c r="I35" s="306">
        <f>COUNTIFS('77X'!$G$3:$G$2353,"K",'77X'!$C$3:$C$2353,B35)</f>
        <v>24</v>
      </c>
      <c r="J35" s="307">
        <f t="shared" si="9"/>
        <v>0.77419354838709675</v>
      </c>
      <c r="K35" s="308">
        <v>24</v>
      </c>
      <c r="L35" s="308">
        <f t="shared" si="10"/>
        <v>0</v>
      </c>
      <c r="M35" s="306">
        <v>13</v>
      </c>
      <c r="N35" s="308">
        <f t="shared" si="11"/>
        <v>18</v>
      </c>
      <c r="O35" s="307">
        <f t="shared" si="12"/>
        <v>0.58064516129032262</v>
      </c>
      <c r="P35" s="306">
        <v>13</v>
      </c>
      <c r="Q35" s="307">
        <f t="shared" si="4"/>
        <v>1</v>
      </c>
      <c r="R35" s="306">
        <f t="shared" si="13"/>
        <v>0</v>
      </c>
      <c r="S35" s="307">
        <f t="shared" si="5"/>
        <v>0</v>
      </c>
      <c r="T35" s="309"/>
      <c r="U35" s="310"/>
      <c r="V35" s="311"/>
      <c r="W35" s="311"/>
      <c r="X35" s="310"/>
      <c r="Y35" s="310"/>
    </row>
    <row r="36" spans="1:25" ht="32.1" customHeight="1">
      <c r="A36" s="301">
        <f t="shared" si="7"/>
        <v>30</v>
      </c>
      <c r="B36" s="302" t="s">
        <v>2505</v>
      </c>
      <c r="C36" s="303">
        <v>14428.16</v>
      </c>
      <c r="D36" s="304">
        <f>SUMIFS('77X'!$F$3:$F$2353,'77X'!$C$3:$C$2353,$B36)</f>
        <v>4391</v>
      </c>
      <c r="E36" s="306">
        <v>36</v>
      </c>
      <c r="F36" s="306">
        <f>COUNTIFS('77X'!$G$3:$G$2353,"Đ",'77X'!$C$3:$C$2353,B36)</f>
        <v>8</v>
      </c>
      <c r="G36" s="307">
        <f t="shared" si="8"/>
        <v>0.22222222222222221</v>
      </c>
      <c r="H36" s="308">
        <v>6</v>
      </c>
      <c r="I36" s="306">
        <f>COUNTIFS('77X'!$G$3:$G$2353,"K",'77X'!$C$3:$C$2353,B36)</f>
        <v>28</v>
      </c>
      <c r="J36" s="307">
        <f t="shared" si="9"/>
        <v>0.77777777777777779</v>
      </c>
      <c r="K36" s="308">
        <v>26</v>
      </c>
      <c r="L36" s="308">
        <f t="shared" si="10"/>
        <v>2</v>
      </c>
      <c r="M36" s="306">
        <v>20</v>
      </c>
      <c r="N36" s="308">
        <f t="shared" si="11"/>
        <v>16</v>
      </c>
      <c r="O36" s="307">
        <f t="shared" si="12"/>
        <v>0.44444444444444442</v>
      </c>
      <c r="P36" s="306">
        <v>18</v>
      </c>
      <c r="Q36" s="307">
        <f t="shared" si="4"/>
        <v>0.9</v>
      </c>
      <c r="R36" s="306">
        <f t="shared" si="13"/>
        <v>2</v>
      </c>
      <c r="S36" s="307">
        <f t="shared" si="5"/>
        <v>0.1</v>
      </c>
      <c r="T36" s="309"/>
      <c r="U36" s="310"/>
      <c r="V36" s="311"/>
      <c r="W36" s="311"/>
      <c r="X36" s="310"/>
      <c r="Y36" s="310"/>
    </row>
    <row r="37" spans="1:25" ht="32.1" customHeight="1">
      <c r="A37" s="301">
        <f t="shared" si="7"/>
        <v>31</v>
      </c>
      <c r="B37" s="315" t="s">
        <v>2599</v>
      </c>
      <c r="C37" s="303">
        <v>10756.03</v>
      </c>
      <c r="D37" s="304">
        <f>SUMIFS('77X'!$F$3:$F$2353,'77X'!$C$3:$C$2353,$B37)</f>
        <v>10234</v>
      </c>
      <c r="E37" s="306">
        <v>57</v>
      </c>
      <c r="F37" s="306">
        <f>COUNTIFS('77X'!$G$3:$G$2353,"Đ",'77X'!$C$3:$C$2353,B37)</f>
        <v>35</v>
      </c>
      <c r="G37" s="307">
        <f t="shared" si="8"/>
        <v>0.61403508771929827</v>
      </c>
      <c r="H37" s="308">
        <v>0</v>
      </c>
      <c r="I37" s="306">
        <f>COUNTIFS('77X'!$G$3:$G$2353,"K",'77X'!$C$3:$C$2353,B37)</f>
        <v>22</v>
      </c>
      <c r="J37" s="307">
        <f t="shared" si="9"/>
        <v>0.38596491228070173</v>
      </c>
      <c r="K37" s="308">
        <v>22</v>
      </c>
      <c r="L37" s="308">
        <f t="shared" si="10"/>
        <v>0</v>
      </c>
      <c r="M37" s="306">
        <v>26</v>
      </c>
      <c r="N37" s="308">
        <f t="shared" si="11"/>
        <v>31</v>
      </c>
      <c r="O37" s="307">
        <f t="shared" si="12"/>
        <v>0.54385964912280704</v>
      </c>
      <c r="P37" s="306">
        <v>26</v>
      </c>
      <c r="Q37" s="307">
        <f t="shared" si="4"/>
        <v>1</v>
      </c>
      <c r="R37" s="306">
        <f t="shared" si="13"/>
        <v>0</v>
      </c>
      <c r="S37" s="307">
        <f t="shared" si="5"/>
        <v>0</v>
      </c>
      <c r="T37" s="309" t="s">
        <v>6376</v>
      </c>
      <c r="U37" s="310"/>
      <c r="V37" s="311">
        <v>26</v>
      </c>
      <c r="W37" s="311">
        <v>0</v>
      </c>
      <c r="X37" s="310"/>
      <c r="Y37" s="310"/>
    </row>
    <row r="38" spans="1:25" ht="32.1" customHeight="1">
      <c r="A38" s="301">
        <f t="shared" si="7"/>
        <v>32</v>
      </c>
      <c r="B38" s="302" t="s">
        <v>2719</v>
      </c>
      <c r="C38" s="303">
        <v>6942.08</v>
      </c>
      <c r="D38" s="304">
        <f>SUMIFS('77X'!$F$3:$F$2353,'77X'!$C$3:$C$2353,$B38)</f>
        <v>6953</v>
      </c>
      <c r="E38" s="306">
        <v>50</v>
      </c>
      <c r="F38" s="306">
        <f>COUNTIFS('77X'!$G$3:$G$2353,"Đ",'77X'!$C$3:$C$2353,B38)</f>
        <v>19</v>
      </c>
      <c r="G38" s="307">
        <f t="shared" si="8"/>
        <v>0.38</v>
      </c>
      <c r="H38" s="308">
        <v>0</v>
      </c>
      <c r="I38" s="306">
        <f>COUNTIFS('77X'!$G$3:$G$2353,"K",'77X'!$C$3:$C$2353,B38)</f>
        <v>31</v>
      </c>
      <c r="J38" s="307">
        <f t="shared" si="9"/>
        <v>0.62</v>
      </c>
      <c r="K38" s="308">
        <v>31</v>
      </c>
      <c r="L38" s="308">
        <f t="shared" si="10"/>
        <v>0</v>
      </c>
      <c r="M38" s="306">
        <v>18</v>
      </c>
      <c r="N38" s="308">
        <f t="shared" si="11"/>
        <v>32</v>
      </c>
      <c r="O38" s="307">
        <f t="shared" si="12"/>
        <v>0.64</v>
      </c>
      <c r="P38" s="306">
        <v>18</v>
      </c>
      <c r="Q38" s="307">
        <f t="shared" si="4"/>
        <v>1</v>
      </c>
      <c r="R38" s="306">
        <f t="shared" si="13"/>
        <v>0</v>
      </c>
      <c r="S38" s="307">
        <f t="shared" si="5"/>
        <v>0</v>
      </c>
      <c r="T38" s="309"/>
      <c r="U38" s="310"/>
      <c r="V38" s="311"/>
      <c r="W38" s="311"/>
      <c r="X38" s="310"/>
      <c r="Y38" s="310"/>
    </row>
    <row r="39" spans="1:25" ht="32.1" customHeight="1">
      <c r="A39" s="301">
        <f t="shared" si="7"/>
        <v>33</v>
      </c>
      <c r="B39" s="315" t="s">
        <v>2840</v>
      </c>
      <c r="C39" s="303">
        <v>4206.95</v>
      </c>
      <c r="D39" s="304">
        <f>SUMIFS('77X'!$F$3:$F$2353,'77X'!$C$3:$C$2353,$B39)</f>
        <v>9005</v>
      </c>
      <c r="E39" s="306">
        <v>63</v>
      </c>
      <c r="F39" s="306">
        <f>COUNTIFS('77X'!$G$3:$G$2353,"Đ",'77X'!$C$3:$C$2353,B39)</f>
        <v>20</v>
      </c>
      <c r="G39" s="307">
        <f t="shared" si="8"/>
        <v>0.31746031746031744</v>
      </c>
      <c r="H39" s="308">
        <v>4</v>
      </c>
      <c r="I39" s="306">
        <f>COUNTIFS('77X'!$G$3:$G$2353,"K",'77X'!$C$3:$C$2353,B39)</f>
        <v>43</v>
      </c>
      <c r="J39" s="307">
        <f t="shared" si="9"/>
        <v>0.68253968253968256</v>
      </c>
      <c r="K39" s="308">
        <v>43</v>
      </c>
      <c r="L39" s="308">
        <f t="shared" si="10"/>
        <v>0</v>
      </c>
      <c r="M39" s="306">
        <v>23</v>
      </c>
      <c r="N39" s="308">
        <f t="shared" si="11"/>
        <v>40</v>
      </c>
      <c r="O39" s="307">
        <f t="shared" si="12"/>
        <v>0.63492063492063489</v>
      </c>
      <c r="P39" s="306">
        <v>23</v>
      </c>
      <c r="Q39" s="307">
        <f t="shared" si="4"/>
        <v>1</v>
      </c>
      <c r="R39" s="306">
        <f t="shared" si="13"/>
        <v>0</v>
      </c>
      <c r="S39" s="307">
        <f t="shared" si="5"/>
        <v>0</v>
      </c>
      <c r="T39" s="309" t="s">
        <v>6376</v>
      </c>
      <c r="U39" s="310"/>
      <c r="V39" s="311">
        <v>23</v>
      </c>
      <c r="W39" s="311">
        <v>1</v>
      </c>
      <c r="X39" s="310"/>
      <c r="Y39" s="310"/>
    </row>
    <row r="40" spans="1:25" ht="32.1" customHeight="1">
      <c r="A40" s="301">
        <f t="shared" si="7"/>
        <v>34</v>
      </c>
      <c r="B40" s="315" t="s">
        <v>3012</v>
      </c>
      <c r="C40" s="303">
        <v>6725.59</v>
      </c>
      <c r="D40" s="304">
        <f>SUMIFS('77X'!$F$3:$F$2353,'77X'!$C$3:$C$2353,$B40)</f>
        <v>5492</v>
      </c>
      <c r="E40" s="306">
        <v>41</v>
      </c>
      <c r="F40" s="306">
        <f>COUNTIFS('77X'!$G$3:$G$2353,"Đ",'77X'!$C$3:$C$2353,B40)</f>
        <v>14</v>
      </c>
      <c r="G40" s="307">
        <f t="shared" si="8"/>
        <v>0.34146341463414637</v>
      </c>
      <c r="H40" s="308">
        <v>0</v>
      </c>
      <c r="I40" s="306">
        <f>COUNTIFS('77X'!$G$3:$G$2353,"K",'77X'!$C$3:$C$2353,B40)</f>
        <v>27</v>
      </c>
      <c r="J40" s="307">
        <f t="shared" si="9"/>
        <v>0.65853658536585369</v>
      </c>
      <c r="K40" s="308">
        <v>27</v>
      </c>
      <c r="L40" s="308">
        <f t="shared" si="10"/>
        <v>0</v>
      </c>
      <c r="M40" s="306">
        <v>14</v>
      </c>
      <c r="N40" s="308">
        <f t="shared" si="11"/>
        <v>27</v>
      </c>
      <c r="O40" s="307">
        <f t="shared" si="12"/>
        <v>0.65853658536585369</v>
      </c>
      <c r="P40" s="306">
        <v>14</v>
      </c>
      <c r="Q40" s="307">
        <f t="shared" si="4"/>
        <v>1</v>
      </c>
      <c r="R40" s="306">
        <f t="shared" si="13"/>
        <v>0</v>
      </c>
      <c r="S40" s="307">
        <f t="shared" si="5"/>
        <v>0</v>
      </c>
      <c r="T40" s="309" t="s">
        <v>6376</v>
      </c>
      <c r="U40" s="310"/>
      <c r="V40" s="311">
        <v>14</v>
      </c>
      <c r="W40" s="311">
        <v>1</v>
      </c>
      <c r="X40" s="310"/>
      <c r="Y40" s="310"/>
    </row>
    <row r="41" spans="1:25" ht="32.1" customHeight="1">
      <c r="A41" s="301">
        <f t="shared" si="7"/>
        <v>35</v>
      </c>
      <c r="B41" s="315" t="s">
        <v>3112</v>
      </c>
      <c r="C41" s="303">
        <v>5371.54</v>
      </c>
      <c r="D41" s="304">
        <f>SUMIFS('77X'!$F$3:$F$2353,'77X'!$C$3:$C$2353,$B41)</f>
        <v>7409</v>
      </c>
      <c r="E41" s="306">
        <v>34</v>
      </c>
      <c r="F41" s="306">
        <f>COUNTIFS('77X'!$G$3:$G$2353,"Đ",'77X'!$C$3:$C$2353,B41)</f>
        <v>31</v>
      </c>
      <c r="G41" s="307">
        <f t="shared" si="8"/>
        <v>0.91176470588235292</v>
      </c>
      <c r="H41" s="308">
        <v>3</v>
      </c>
      <c r="I41" s="306">
        <f>COUNTIFS('77X'!$G$3:$G$2353,"K",'77X'!$C$3:$C$2353,B41)</f>
        <v>3</v>
      </c>
      <c r="J41" s="307">
        <f t="shared" si="9"/>
        <v>8.8235294117647065E-2</v>
      </c>
      <c r="K41" s="308">
        <v>3</v>
      </c>
      <c r="L41" s="308">
        <f t="shared" si="10"/>
        <v>0</v>
      </c>
      <c r="M41" s="306">
        <v>19</v>
      </c>
      <c r="N41" s="308">
        <f t="shared" si="11"/>
        <v>15</v>
      </c>
      <c r="O41" s="307">
        <f t="shared" si="12"/>
        <v>0.44117647058823528</v>
      </c>
      <c r="P41" s="306">
        <v>19</v>
      </c>
      <c r="Q41" s="307">
        <f t="shared" si="4"/>
        <v>1</v>
      </c>
      <c r="R41" s="306">
        <f t="shared" si="13"/>
        <v>0</v>
      </c>
      <c r="S41" s="307">
        <f t="shared" si="5"/>
        <v>0</v>
      </c>
      <c r="T41" s="309" t="s">
        <v>6376</v>
      </c>
      <c r="U41" s="310"/>
      <c r="V41" s="311">
        <v>19</v>
      </c>
      <c r="W41" s="311">
        <v>0</v>
      </c>
      <c r="X41" s="310"/>
      <c r="Y41" s="310"/>
    </row>
    <row r="42" spans="1:25" ht="32.1" customHeight="1">
      <c r="A42" s="301">
        <f t="shared" si="7"/>
        <v>36</v>
      </c>
      <c r="B42" s="302" t="s">
        <v>3173</v>
      </c>
      <c r="C42" s="303">
        <v>19910.97</v>
      </c>
      <c r="D42" s="304">
        <f>SUMIFS('77X'!$F$3:$F$2353,'77X'!$C$3:$C$2353,$B42)</f>
        <v>2593</v>
      </c>
      <c r="E42" s="306">
        <v>32</v>
      </c>
      <c r="F42" s="306">
        <f>COUNTIFS('77X'!$G$3:$G$2353,"Đ",'77X'!$C$3:$C$2353,B42)</f>
        <v>2</v>
      </c>
      <c r="G42" s="307">
        <f t="shared" si="8"/>
        <v>6.25E-2</v>
      </c>
      <c r="H42" s="308">
        <v>1</v>
      </c>
      <c r="I42" s="306">
        <f>COUNTIFS('77X'!$G$3:$G$2353,"K",'77X'!$C$3:$C$2353,B42)</f>
        <v>30</v>
      </c>
      <c r="J42" s="307">
        <f t="shared" si="9"/>
        <v>0.9375</v>
      </c>
      <c r="K42" s="308">
        <v>30</v>
      </c>
      <c r="L42" s="308">
        <f t="shared" si="10"/>
        <v>0</v>
      </c>
      <c r="M42" s="306">
        <v>13</v>
      </c>
      <c r="N42" s="308">
        <f t="shared" si="11"/>
        <v>19</v>
      </c>
      <c r="O42" s="307">
        <f t="shared" si="12"/>
        <v>0.59375</v>
      </c>
      <c r="P42" s="306">
        <v>11</v>
      </c>
      <c r="Q42" s="307">
        <f t="shared" si="4"/>
        <v>0.84615384615384615</v>
      </c>
      <c r="R42" s="306">
        <f t="shared" si="13"/>
        <v>2</v>
      </c>
      <c r="S42" s="307">
        <f t="shared" si="5"/>
        <v>0.15384615384615385</v>
      </c>
      <c r="T42" s="309"/>
      <c r="U42" s="310"/>
      <c r="V42" s="311"/>
      <c r="W42" s="311"/>
      <c r="X42" s="310"/>
      <c r="Y42" s="310"/>
    </row>
    <row r="43" spans="1:25" ht="32.1" customHeight="1">
      <c r="A43" s="301">
        <f t="shared" si="7"/>
        <v>37</v>
      </c>
      <c r="B43" s="302" t="s">
        <v>3234</v>
      </c>
      <c r="C43" s="303">
        <v>6089.58</v>
      </c>
      <c r="D43" s="304">
        <f>SUMIFS('77X'!$F$3:$F$2353,'77X'!$C$3:$C$2353,$B43)</f>
        <v>3411</v>
      </c>
      <c r="E43" s="306">
        <v>27</v>
      </c>
      <c r="F43" s="306">
        <f>COUNTIFS('77X'!$G$3:$G$2353,"Đ",'77X'!$C$3:$C$2353,B43)</f>
        <v>8</v>
      </c>
      <c r="G43" s="307">
        <f t="shared" si="8"/>
        <v>0.29629629629629628</v>
      </c>
      <c r="H43" s="308">
        <v>3</v>
      </c>
      <c r="I43" s="306">
        <f>COUNTIFS('77X'!$G$3:$G$2353,"K",'77X'!$C$3:$C$2353,B43)</f>
        <v>19</v>
      </c>
      <c r="J43" s="307">
        <f t="shared" si="9"/>
        <v>0.70370370370370372</v>
      </c>
      <c r="K43" s="308">
        <v>19</v>
      </c>
      <c r="L43" s="308">
        <f t="shared" si="10"/>
        <v>0</v>
      </c>
      <c r="M43" s="306">
        <v>14</v>
      </c>
      <c r="N43" s="308">
        <f t="shared" si="11"/>
        <v>13</v>
      </c>
      <c r="O43" s="307">
        <f t="shared" si="12"/>
        <v>0.48148148148148145</v>
      </c>
      <c r="P43" s="306">
        <v>14</v>
      </c>
      <c r="Q43" s="307">
        <f t="shared" si="4"/>
        <v>1</v>
      </c>
      <c r="R43" s="306">
        <f t="shared" si="13"/>
        <v>0</v>
      </c>
      <c r="S43" s="307">
        <f t="shared" si="5"/>
        <v>0</v>
      </c>
      <c r="T43" s="309"/>
      <c r="U43" s="310"/>
      <c r="V43" s="311"/>
      <c r="W43" s="311"/>
      <c r="X43" s="310"/>
      <c r="Y43" s="310"/>
    </row>
    <row r="44" spans="1:25" ht="32.1" customHeight="1">
      <c r="A44" s="301">
        <f t="shared" si="7"/>
        <v>38</v>
      </c>
      <c r="B44" s="302" t="s">
        <v>3285</v>
      </c>
      <c r="C44" s="303">
        <v>10501.89</v>
      </c>
      <c r="D44" s="304">
        <f>SUMIFS('77X'!$F$3:$F$2353,'77X'!$C$3:$C$2353,$B44)</f>
        <v>1644</v>
      </c>
      <c r="E44" s="306">
        <v>21</v>
      </c>
      <c r="F44" s="306">
        <f>COUNTIFS('77X'!$G$3:$G$2353,"Đ",'77X'!$C$3:$C$2353,B44)</f>
        <v>2</v>
      </c>
      <c r="G44" s="307">
        <f t="shared" si="8"/>
        <v>9.5238095238095233E-2</v>
      </c>
      <c r="H44" s="308">
        <v>0</v>
      </c>
      <c r="I44" s="306">
        <f>COUNTIFS('77X'!$G$3:$G$2353,"K",'77X'!$C$3:$C$2353,B44)</f>
        <v>19</v>
      </c>
      <c r="J44" s="307">
        <f t="shared" si="9"/>
        <v>0.90476190476190477</v>
      </c>
      <c r="K44" s="308">
        <v>19</v>
      </c>
      <c r="L44" s="308">
        <f t="shared" si="10"/>
        <v>0</v>
      </c>
      <c r="M44" s="306">
        <v>9</v>
      </c>
      <c r="N44" s="308">
        <f t="shared" si="11"/>
        <v>12</v>
      </c>
      <c r="O44" s="307">
        <f t="shared" si="12"/>
        <v>0.5714285714285714</v>
      </c>
      <c r="P44" s="306">
        <v>9</v>
      </c>
      <c r="Q44" s="307">
        <f t="shared" si="4"/>
        <v>1</v>
      </c>
      <c r="R44" s="306">
        <f t="shared" si="13"/>
        <v>0</v>
      </c>
      <c r="S44" s="307">
        <f t="shared" si="5"/>
        <v>0</v>
      </c>
      <c r="T44" s="309"/>
      <c r="U44" s="310"/>
      <c r="V44" s="311"/>
      <c r="W44" s="311"/>
      <c r="X44" s="310"/>
      <c r="Y44" s="310"/>
    </row>
    <row r="45" spans="1:25" ht="32.1" customHeight="1">
      <c r="A45" s="301">
        <f t="shared" si="7"/>
        <v>39</v>
      </c>
      <c r="B45" s="302" t="s">
        <v>3331</v>
      </c>
      <c r="C45" s="303">
        <v>4119.84</v>
      </c>
      <c r="D45" s="304">
        <f>SUMIFS('77X'!$F$3:$F$2353,'77X'!$C$3:$C$2353,$B45)</f>
        <v>2623</v>
      </c>
      <c r="E45" s="306">
        <v>25</v>
      </c>
      <c r="F45" s="306">
        <f>COUNTIFS('77X'!$G$3:$G$2353,"Đ",'77X'!$C$3:$C$2353,B45)</f>
        <v>0</v>
      </c>
      <c r="G45" s="307">
        <f t="shared" si="8"/>
        <v>0</v>
      </c>
      <c r="H45" s="308">
        <v>0</v>
      </c>
      <c r="I45" s="306">
        <f>COUNTIFS('77X'!$G$3:$G$2353,"K",'77X'!$C$3:$C$2353,B45)</f>
        <v>25</v>
      </c>
      <c r="J45" s="307">
        <f t="shared" si="9"/>
        <v>1</v>
      </c>
      <c r="K45" s="308">
        <v>25</v>
      </c>
      <c r="L45" s="308">
        <f t="shared" si="10"/>
        <v>0</v>
      </c>
      <c r="M45" s="306">
        <v>15</v>
      </c>
      <c r="N45" s="308">
        <f t="shared" si="11"/>
        <v>10</v>
      </c>
      <c r="O45" s="307">
        <f t="shared" si="12"/>
        <v>0.4</v>
      </c>
      <c r="P45" s="306">
        <v>15</v>
      </c>
      <c r="Q45" s="307">
        <f t="shared" si="4"/>
        <v>1</v>
      </c>
      <c r="R45" s="306">
        <f t="shared" si="13"/>
        <v>0</v>
      </c>
      <c r="S45" s="307">
        <f t="shared" si="5"/>
        <v>0</v>
      </c>
      <c r="T45" s="309"/>
      <c r="U45" s="310"/>
      <c r="V45" s="311"/>
      <c r="W45" s="311"/>
      <c r="X45" s="310"/>
      <c r="Y45" s="310"/>
    </row>
    <row r="46" spans="1:25" ht="32.1" customHeight="1">
      <c r="A46" s="301">
        <f t="shared" si="7"/>
        <v>40</v>
      </c>
      <c r="B46" s="302" t="s">
        <v>3396</v>
      </c>
      <c r="C46" s="303">
        <v>7811.51</v>
      </c>
      <c r="D46" s="304">
        <f>SUMIFS('77X'!$F$3:$F$2353,'77X'!$C$3:$C$2353,$B46)</f>
        <v>2636</v>
      </c>
      <c r="E46" s="306">
        <v>26</v>
      </c>
      <c r="F46" s="306">
        <f>COUNTIFS('77X'!$G$3:$G$2353,"Đ",'77X'!$C$3:$C$2353,B46)</f>
        <v>3</v>
      </c>
      <c r="G46" s="307">
        <f t="shared" si="8"/>
        <v>0.11538461538461539</v>
      </c>
      <c r="H46" s="308">
        <v>1</v>
      </c>
      <c r="I46" s="306">
        <f>COUNTIFS('77X'!$G$3:$G$2353,"K",'77X'!$C$3:$C$2353,B46)</f>
        <v>23</v>
      </c>
      <c r="J46" s="307">
        <f t="shared" si="9"/>
        <v>0.88461538461538458</v>
      </c>
      <c r="K46" s="308">
        <v>23</v>
      </c>
      <c r="L46" s="308">
        <f t="shared" si="10"/>
        <v>0</v>
      </c>
      <c r="M46" s="306">
        <v>12</v>
      </c>
      <c r="N46" s="308">
        <f t="shared" si="11"/>
        <v>14</v>
      </c>
      <c r="O46" s="307">
        <f t="shared" si="12"/>
        <v>0.53846153846153844</v>
      </c>
      <c r="P46" s="306">
        <v>12</v>
      </c>
      <c r="Q46" s="307">
        <f t="shared" si="4"/>
        <v>1</v>
      </c>
      <c r="R46" s="306">
        <f t="shared" si="13"/>
        <v>0</v>
      </c>
      <c r="S46" s="307">
        <f t="shared" si="5"/>
        <v>0</v>
      </c>
      <c r="T46" s="309"/>
      <c r="U46" s="310"/>
      <c r="V46" s="311"/>
      <c r="W46" s="311"/>
      <c r="X46" s="310"/>
      <c r="Y46" s="310"/>
    </row>
    <row r="47" spans="1:25" ht="32.1" customHeight="1">
      <c r="A47" s="301">
        <f t="shared" si="7"/>
        <v>41</v>
      </c>
      <c r="B47" s="302" t="s">
        <v>3444</v>
      </c>
      <c r="C47" s="303">
        <v>3784.19</v>
      </c>
      <c r="D47" s="304">
        <f>SUMIFS('77X'!$F$3:$F$2353,'77X'!$C$3:$C$2353,$B47)</f>
        <v>9093</v>
      </c>
      <c r="E47" s="306">
        <v>69</v>
      </c>
      <c r="F47" s="306">
        <f>COUNTIFS('77X'!$G$3:$G$2353,"Đ",'77X'!$C$3:$C$2353,B47)</f>
        <v>23</v>
      </c>
      <c r="G47" s="307">
        <f t="shared" si="8"/>
        <v>0.33333333333333331</v>
      </c>
      <c r="H47" s="308">
        <v>3</v>
      </c>
      <c r="I47" s="306">
        <f>COUNTIFS('77X'!$G$3:$G$2353,"K",'77X'!$C$3:$C$2353,B47)</f>
        <v>46</v>
      </c>
      <c r="J47" s="307">
        <f t="shared" si="9"/>
        <v>0.66666666666666663</v>
      </c>
      <c r="K47" s="308">
        <v>46</v>
      </c>
      <c r="L47" s="308">
        <f t="shared" si="10"/>
        <v>0</v>
      </c>
      <c r="M47" s="306">
        <v>25</v>
      </c>
      <c r="N47" s="308">
        <f t="shared" si="11"/>
        <v>44</v>
      </c>
      <c r="O47" s="307">
        <f t="shared" si="12"/>
        <v>0.6376811594202898</v>
      </c>
      <c r="P47" s="306">
        <v>25</v>
      </c>
      <c r="Q47" s="307">
        <f t="shared" si="4"/>
        <v>1</v>
      </c>
      <c r="R47" s="306">
        <f t="shared" si="13"/>
        <v>0</v>
      </c>
      <c r="S47" s="307">
        <f t="shared" si="5"/>
        <v>0</v>
      </c>
      <c r="T47" s="309"/>
      <c r="U47" s="310"/>
      <c r="V47" s="311"/>
      <c r="W47" s="311"/>
      <c r="X47" s="310"/>
      <c r="Y47" s="310"/>
    </row>
    <row r="48" spans="1:25" ht="32.1" customHeight="1">
      <c r="A48" s="301">
        <f t="shared" si="7"/>
        <v>42</v>
      </c>
      <c r="B48" s="302" t="s">
        <v>3579</v>
      </c>
      <c r="C48" s="303">
        <v>6083.66</v>
      </c>
      <c r="D48" s="304">
        <f>SUMIFS('77X'!$F$3:$F$2353,'77X'!$C$3:$C$2353,$B48)</f>
        <v>4695</v>
      </c>
      <c r="E48" s="306">
        <v>36</v>
      </c>
      <c r="F48" s="306">
        <f>COUNTIFS('77X'!$G$3:$G$2353,"Đ",'77X'!$C$3:$C$2353,B48)</f>
        <v>11</v>
      </c>
      <c r="G48" s="307">
        <f t="shared" si="8"/>
        <v>0.30555555555555558</v>
      </c>
      <c r="H48" s="308">
        <v>0</v>
      </c>
      <c r="I48" s="306">
        <f>COUNTIFS('77X'!$G$3:$G$2353,"K",'77X'!$C$3:$C$2353,B48)</f>
        <v>25</v>
      </c>
      <c r="J48" s="307">
        <f t="shared" si="9"/>
        <v>0.69444444444444442</v>
      </c>
      <c r="K48" s="308">
        <v>25</v>
      </c>
      <c r="L48" s="308">
        <f t="shared" si="10"/>
        <v>0</v>
      </c>
      <c r="M48" s="312">
        <v>14</v>
      </c>
      <c r="N48" s="308">
        <f t="shared" si="11"/>
        <v>22</v>
      </c>
      <c r="O48" s="307">
        <f t="shared" si="12"/>
        <v>0.61111111111111116</v>
      </c>
      <c r="P48" s="306">
        <v>14</v>
      </c>
      <c r="Q48" s="307">
        <f t="shared" si="4"/>
        <v>1</v>
      </c>
      <c r="R48" s="306">
        <f t="shared" si="13"/>
        <v>0</v>
      </c>
      <c r="S48" s="307">
        <f t="shared" si="5"/>
        <v>0</v>
      </c>
      <c r="T48" s="309"/>
      <c r="U48" s="310"/>
      <c r="V48" s="311"/>
      <c r="W48" s="311"/>
      <c r="X48" s="310"/>
      <c r="Y48" s="310"/>
    </row>
    <row r="49" spans="1:25" ht="32.1" customHeight="1">
      <c r="A49" s="301">
        <f t="shared" si="7"/>
        <v>43</v>
      </c>
      <c r="B49" s="302" t="s">
        <v>3650</v>
      </c>
      <c r="C49" s="303">
        <v>7155.56</v>
      </c>
      <c r="D49" s="304">
        <f>SUMIFS('77X'!$F$3:$F$2353,'77X'!$C$3:$C$2353,$B49)</f>
        <v>2924</v>
      </c>
      <c r="E49" s="306">
        <v>21</v>
      </c>
      <c r="F49" s="306">
        <f>COUNTIFS('77X'!$G$3:$G$2353,"Đ",'77X'!$C$3:$C$2353,B49)</f>
        <v>7</v>
      </c>
      <c r="G49" s="307">
        <f t="shared" si="8"/>
        <v>0.33333333333333331</v>
      </c>
      <c r="H49" s="308">
        <v>2</v>
      </c>
      <c r="I49" s="306">
        <f>COUNTIFS('77X'!$G$3:$G$2353,"K",'77X'!$C$3:$C$2353,B49)</f>
        <v>14</v>
      </c>
      <c r="J49" s="307">
        <f t="shared" si="9"/>
        <v>0.66666666666666663</v>
      </c>
      <c r="K49" s="308">
        <v>13</v>
      </c>
      <c r="L49" s="308">
        <f t="shared" si="10"/>
        <v>1</v>
      </c>
      <c r="M49" s="306">
        <v>11</v>
      </c>
      <c r="N49" s="308">
        <f t="shared" si="11"/>
        <v>10</v>
      </c>
      <c r="O49" s="307">
        <f t="shared" si="12"/>
        <v>0.47619047619047616</v>
      </c>
      <c r="P49" s="306">
        <v>10</v>
      </c>
      <c r="Q49" s="307">
        <f t="shared" si="4"/>
        <v>0.90909090909090906</v>
      </c>
      <c r="R49" s="306">
        <f t="shared" si="13"/>
        <v>1</v>
      </c>
      <c r="S49" s="307">
        <f t="shared" si="5"/>
        <v>9.0909090909090912E-2</v>
      </c>
      <c r="T49" s="309"/>
      <c r="U49" s="310"/>
      <c r="V49" s="311"/>
      <c r="W49" s="311"/>
      <c r="X49" s="310"/>
      <c r="Y49" s="310"/>
    </row>
    <row r="50" spans="1:25" ht="32.1" customHeight="1">
      <c r="A50" s="301">
        <f t="shared" si="7"/>
        <v>44</v>
      </c>
      <c r="B50" s="302" t="s">
        <v>3692</v>
      </c>
      <c r="C50" s="303">
        <v>7142.17</v>
      </c>
      <c r="D50" s="304">
        <f>SUMIFS('77X'!$F$3:$F$2353,'77X'!$C$3:$C$2353,$B50)</f>
        <v>1838</v>
      </c>
      <c r="E50" s="306">
        <v>19</v>
      </c>
      <c r="F50" s="306">
        <f>COUNTIFS('77X'!$G$3:$G$2353,"Đ",'77X'!$C$3:$C$2353,B50)</f>
        <v>0</v>
      </c>
      <c r="G50" s="307">
        <f t="shared" si="8"/>
        <v>0</v>
      </c>
      <c r="H50" s="308">
        <v>0</v>
      </c>
      <c r="I50" s="306">
        <f>COUNTIFS('77X'!$G$3:$G$2353,"K",'77X'!$C$3:$C$2353,B50)</f>
        <v>19</v>
      </c>
      <c r="J50" s="307">
        <f t="shared" si="9"/>
        <v>1</v>
      </c>
      <c r="K50" s="308">
        <v>19</v>
      </c>
      <c r="L50" s="308">
        <f t="shared" si="10"/>
        <v>0</v>
      </c>
      <c r="M50" s="306">
        <v>8</v>
      </c>
      <c r="N50" s="308">
        <f t="shared" si="11"/>
        <v>11</v>
      </c>
      <c r="O50" s="307">
        <f t="shared" si="12"/>
        <v>0.57894736842105265</v>
      </c>
      <c r="P50" s="306">
        <v>8</v>
      </c>
      <c r="Q50" s="307">
        <f t="shared" si="4"/>
        <v>1</v>
      </c>
      <c r="R50" s="306">
        <f t="shared" si="13"/>
        <v>0</v>
      </c>
      <c r="S50" s="307">
        <f t="shared" si="5"/>
        <v>0</v>
      </c>
      <c r="T50" s="309"/>
      <c r="U50" s="310"/>
      <c r="V50" s="311"/>
      <c r="W50" s="311"/>
      <c r="X50" s="310"/>
      <c r="Y50" s="310"/>
    </row>
    <row r="51" spans="1:25" ht="32.1" customHeight="1">
      <c r="A51" s="301">
        <f t="shared" si="7"/>
        <v>45</v>
      </c>
      <c r="B51" s="302" t="s">
        <v>3730</v>
      </c>
      <c r="C51" s="303">
        <v>10118</v>
      </c>
      <c r="D51" s="304">
        <f>SUMIFS('77X'!$F$3:$F$2353,'77X'!$C$3:$C$2353,$B51)</f>
        <v>2103</v>
      </c>
      <c r="E51" s="306">
        <v>26</v>
      </c>
      <c r="F51" s="306">
        <f>COUNTIFS('77X'!$G$3:$G$2353,"Đ",'77X'!$C$3:$C$2353,B51)</f>
        <v>1</v>
      </c>
      <c r="G51" s="307">
        <f t="shared" si="8"/>
        <v>3.8461538461538464E-2</v>
      </c>
      <c r="H51" s="308">
        <v>0</v>
      </c>
      <c r="I51" s="306">
        <f>COUNTIFS('77X'!$G$3:$G$2353,"K",'77X'!$C$3:$C$2353,B51)</f>
        <v>25</v>
      </c>
      <c r="J51" s="307">
        <f t="shared" si="9"/>
        <v>0.96153846153846156</v>
      </c>
      <c r="K51" s="308">
        <v>25</v>
      </c>
      <c r="L51" s="308">
        <f t="shared" si="10"/>
        <v>0</v>
      </c>
      <c r="M51" s="306">
        <v>11</v>
      </c>
      <c r="N51" s="308">
        <f t="shared" si="11"/>
        <v>15</v>
      </c>
      <c r="O51" s="307">
        <f t="shared" si="12"/>
        <v>0.57692307692307687</v>
      </c>
      <c r="P51" s="306">
        <v>11</v>
      </c>
      <c r="Q51" s="307">
        <f t="shared" si="4"/>
        <v>1</v>
      </c>
      <c r="R51" s="306">
        <f t="shared" si="13"/>
        <v>0</v>
      </c>
      <c r="S51" s="307">
        <f t="shared" si="5"/>
        <v>0</v>
      </c>
      <c r="T51" s="309"/>
      <c r="U51" s="310"/>
      <c r="V51" s="311"/>
      <c r="W51" s="311"/>
      <c r="X51" s="310"/>
      <c r="Y51" s="310"/>
    </row>
    <row r="52" spans="1:25" ht="32.1" customHeight="1">
      <c r="A52" s="301">
        <f t="shared" si="7"/>
        <v>46</v>
      </c>
      <c r="B52" s="302" t="s">
        <v>3785</v>
      </c>
      <c r="C52" s="303">
        <v>11273.24</v>
      </c>
      <c r="D52" s="304">
        <f>SUMIFS('77X'!$F$3:$F$2353,'77X'!$C$3:$C$2353,$B52)</f>
        <v>2854</v>
      </c>
      <c r="E52" s="306">
        <v>26</v>
      </c>
      <c r="F52" s="306">
        <f>COUNTIFS('77X'!$G$3:$G$2353,"Đ",'77X'!$C$3:$C$2353,B52)</f>
        <v>6</v>
      </c>
      <c r="G52" s="307">
        <f t="shared" si="8"/>
        <v>0.23076923076923078</v>
      </c>
      <c r="H52" s="308">
        <v>0</v>
      </c>
      <c r="I52" s="306">
        <f>COUNTIFS('77X'!$G$3:$G$2353,"K",'77X'!$C$3:$C$2353,B52)</f>
        <v>20</v>
      </c>
      <c r="J52" s="307">
        <f t="shared" si="9"/>
        <v>0.76923076923076927</v>
      </c>
      <c r="K52" s="308">
        <v>20</v>
      </c>
      <c r="L52" s="308">
        <f t="shared" si="10"/>
        <v>0</v>
      </c>
      <c r="M52" s="306">
        <v>9</v>
      </c>
      <c r="N52" s="308">
        <f t="shared" si="11"/>
        <v>17</v>
      </c>
      <c r="O52" s="307">
        <f t="shared" si="12"/>
        <v>0.65384615384615385</v>
      </c>
      <c r="P52" s="306">
        <v>9</v>
      </c>
      <c r="Q52" s="307">
        <f t="shared" si="4"/>
        <v>1</v>
      </c>
      <c r="R52" s="306">
        <f t="shared" si="13"/>
        <v>0</v>
      </c>
      <c r="S52" s="307">
        <f t="shared" si="5"/>
        <v>0</v>
      </c>
      <c r="T52" s="309"/>
      <c r="U52" s="310"/>
      <c r="V52" s="311"/>
      <c r="W52" s="311"/>
      <c r="X52" s="310"/>
      <c r="Y52" s="310"/>
    </row>
    <row r="53" spans="1:25" ht="32.1" customHeight="1">
      <c r="A53" s="301">
        <f t="shared" si="7"/>
        <v>47</v>
      </c>
      <c r="B53" s="302" t="s">
        <v>3834</v>
      </c>
      <c r="C53" s="303">
        <v>14964.97</v>
      </c>
      <c r="D53" s="304">
        <f>SUMIFS('77X'!$F$3:$F$2353,'77X'!$C$3:$C$2353,$B53)</f>
        <v>2323</v>
      </c>
      <c r="E53" s="306">
        <v>23</v>
      </c>
      <c r="F53" s="306">
        <f>COUNTIFS('77X'!$G$3:$G$2353,"Đ",'77X'!$C$3:$C$2353,B53)</f>
        <v>2</v>
      </c>
      <c r="G53" s="307">
        <f t="shared" si="8"/>
        <v>8.6956521739130432E-2</v>
      </c>
      <c r="H53" s="308">
        <v>2</v>
      </c>
      <c r="I53" s="306">
        <f>COUNTIFS('77X'!$G$3:$G$2353,"K",'77X'!$C$3:$C$2353,B53)</f>
        <v>21</v>
      </c>
      <c r="J53" s="307">
        <f t="shared" si="9"/>
        <v>0.91304347826086951</v>
      </c>
      <c r="K53" s="308">
        <v>12</v>
      </c>
      <c r="L53" s="308">
        <f t="shared" si="10"/>
        <v>9</v>
      </c>
      <c r="M53" s="306">
        <v>16</v>
      </c>
      <c r="N53" s="308">
        <f t="shared" si="11"/>
        <v>7</v>
      </c>
      <c r="O53" s="307">
        <f t="shared" si="12"/>
        <v>0.30434782608695654</v>
      </c>
      <c r="P53" s="306">
        <v>9</v>
      </c>
      <c r="Q53" s="307">
        <f t="shared" si="4"/>
        <v>0.5625</v>
      </c>
      <c r="R53" s="306">
        <f t="shared" si="13"/>
        <v>7</v>
      </c>
      <c r="S53" s="307">
        <f t="shared" si="5"/>
        <v>0.4375</v>
      </c>
      <c r="T53" s="309"/>
      <c r="U53" s="310"/>
      <c r="V53" s="311"/>
      <c r="W53" s="311"/>
      <c r="X53" s="310"/>
      <c r="Y53" s="310"/>
    </row>
    <row r="54" spans="1:25" ht="32.1" customHeight="1">
      <c r="A54" s="301">
        <f t="shared" si="7"/>
        <v>48</v>
      </c>
      <c r="B54" s="302" t="s">
        <v>3875</v>
      </c>
      <c r="C54" s="303">
        <v>6502.07</v>
      </c>
      <c r="D54" s="304">
        <f>SUMIFS('77X'!$F$3:$F$2353,'77X'!$C$3:$C$2353,$B54)</f>
        <v>3709</v>
      </c>
      <c r="E54" s="306">
        <v>23</v>
      </c>
      <c r="F54" s="306">
        <f>COUNTIFS('77X'!$G$3:$G$2353,"Đ",'77X'!$C$3:$C$2353,B54)</f>
        <v>16</v>
      </c>
      <c r="G54" s="307">
        <f t="shared" si="8"/>
        <v>0.69565217391304346</v>
      </c>
      <c r="H54" s="308">
        <v>11</v>
      </c>
      <c r="I54" s="306">
        <f>COUNTIFS('77X'!$G$3:$G$2353,"K",'77X'!$C$3:$C$2353,B54)</f>
        <v>7</v>
      </c>
      <c r="J54" s="307">
        <f t="shared" si="9"/>
        <v>0.30434782608695654</v>
      </c>
      <c r="K54" s="308">
        <v>7</v>
      </c>
      <c r="L54" s="308">
        <f t="shared" si="10"/>
        <v>0</v>
      </c>
      <c r="M54" s="306">
        <v>17</v>
      </c>
      <c r="N54" s="308">
        <f t="shared" si="11"/>
        <v>6</v>
      </c>
      <c r="O54" s="307">
        <f t="shared" si="12"/>
        <v>0.2608695652173913</v>
      </c>
      <c r="P54" s="306">
        <v>17</v>
      </c>
      <c r="Q54" s="307">
        <f t="shared" si="4"/>
        <v>1</v>
      </c>
      <c r="R54" s="306">
        <f t="shared" si="13"/>
        <v>0</v>
      </c>
      <c r="S54" s="307">
        <f t="shared" si="5"/>
        <v>0</v>
      </c>
      <c r="T54" s="309"/>
      <c r="U54" s="310"/>
      <c r="V54" s="311"/>
      <c r="W54" s="311"/>
      <c r="X54" s="310"/>
      <c r="Y54" s="310"/>
    </row>
    <row r="55" spans="1:25" ht="32.1" customHeight="1">
      <c r="A55" s="301">
        <f t="shared" si="7"/>
        <v>49</v>
      </c>
      <c r="B55" s="302" t="s">
        <v>3921</v>
      </c>
      <c r="C55" s="303">
        <v>14556.76</v>
      </c>
      <c r="D55" s="304">
        <f>SUMIFS('77X'!$F$3:$F$2353,'77X'!$C$3:$C$2353,$B55)</f>
        <v>2018</v>
      </c>
      <c r="E55" s="306">
        <v>27</v>
      </c>
      <c r="F55" s="306">
        <f>COUNTIFS('77X'!$G$3:$G$2353,"Đ",'77X'!$C$3:$C$2353,B55)</f>
        <v>4</v>
      </c>
      <c r="G55" s="307">
        <f t="shared" si="8"/>
        <v>0.14814814814814814</v>
      </c>
      <c r="H55" s="308">
        <v>3</v>
      </c>
      <c r="I55" s="306">
        <f>COUNTIFS('77X'!$G$3:$G$2353,"K",'77X'!$C$3:$C$2353,B55)</f>
        <v>23</v>
      </c>
      <c r="J55" s="307">
        <f t="shared" si="9"/>
        <v>0.85185185185185186</v>
      </c>
      <c r="K55" s="308">
        <v>23</v>
      </c>
      <c r="L55" s="308">
        <f t="shared" si="10"/>
        <v>0</v>
      </c>
      <c r="M55" s="312">
        <v>11</v>
      </c>
      <c r="N55" s="308">
        <f t="shared" si="11"/>
        <v>16</v>
      </c>
      <c r="O55" s="307">
        <f t="shared" si="12"/>
        <v>0.59259259259259256</v>
      </c>
      <c r="P55" s="306">
        <v>11</v>
      </c>
      <c r="Q55" s="307">
        <f t="shared" si="4"/>
        <v>1</v>
      </c>
      <c r="R55" s="306">
        <f t="shared" si="13"/>
        <v>0</v>
      </c>
      <c r="S55" s="307">
        <f t="shared" si="5"/>
        <v>0</v>
      </c>
      <c r="T55" s="309"/>
      <c r="U55" s="310"/>
      <c r="V55" s="311"/>
      <c r="W55" s="311"/>
      <c r="X55" s="310"/>
      <c r="Y55" s="310"/>
    </row>
    <row r="56" spans="1:25" ht="32.1" customHeight="1">
      <c r="A56" s="301">
        <f t="shared" si="7"/>
        <v>50</v>
      </c>
      <c r="B56" s="302" t="s">
        <v>3987</v>
      </c>
      <c r="C56" s="303">
        <v>16688.689999999999</v>
      </c>
      <c r="D56" s="304">
        <f>SUMIFS('77X'!$F$3:$F$2353,'77X'!$C$3:$C$2353,$B56)</f>
        <v>1848</v>
      </c>
      <c r="E56" s="306">
        <v>27</v>
      </c>
      <c r="F56" s="306">
        <f>COUNTIFS('77X'!$G$3:$G$2353,"Đ",'77X'!$C$3:$C$2353,B56)</f>
        <v>0</v>
      </c>
      <c r="G56" s="307">
        <f t="shared" si="8"/>
        <v>0</v>
      </c>
      <c r="H56" s="308">
        <v>0</v>
      </c>
      <c r="I56" s="306">
        <f>COUNTIFS('77X'!$G$3:$G$2353,"K",'77X'!$C$3:$C$2353,B56)</f>
        <v>27</v>
      </c>
      <c r="J56" s="307">
        <f t="shared" si="9"/>
        <v>1</v>
      </c>
      <c r="K56" s="308">
        <v>26</v>
      </c>
      <c r="L56" s="308">
        <f t="shared" si="10"/>
        <v>1</v>
      </c>
      <c r="M56" s="306">
        <v>12</v>
      </c>
      <c r="N56" s="308">
        <f t="shared" si="11"/>
        <v>15</v>
      </c>
      <c r="O56" s="307">
        <f t="shared" si="12"/>
        <v>0.55555555555555558</v>
      </c>
      <c r="P56" s="306">
        <v>10</v>
      </c>
      <c r="Q56" s="307">
        <f t="shared" si="4"/>
        <v>0.83333333333333337</v>
      </c>
      <c r="R56" s="306">
        <f t="shared" si="13"/>
        <v>2</v>
      </c>
      <c r="S56" s="307">
        <f t="shared" si="5"/>
        <v>0.16666666666666666</v>
      </c>
      <c r="T56" s="309"/>
      <c r="U56" s="310"/>
      <c r="V56" s="311"/>
      <c r="W56" s="311"/>
      <c r="X56" s="310"/>
      <c r="Y56" s="310"/>
    </row>
    <row r="57" spans="1:25" ht="32.1" customHeight="1">
      <c r="A57" s="301">
        <f t="shared" si="7"/>
        <v>51</v>
      </c>
      <c r="B57" s="302" t="s">
        <v>4037</v>
      </c>
      <c r="C57" s="303">
        <v>13033.07</v>
      </c>
      <c r="D57" s="304">
        <f>SUMIFS('77X'!$F$3:$F$2353,'77X'!$C$3:$C$2353,$B57)</f>
        <v>2359</v>
      </c>
      <c r="E57" s="306">
        <v>28</v>
      </c>
      <c r="F57" s="306">
        <f>COUNTIFS('77X'!$G$3:$G$2353,"Đ",'77X'!$C$3:$C$2353,B57)</f>
        <v>1</v>
      </c>
      <c r="G57" s="307">
        <f t="shared" si="8"/>
        <v>3.5714285714285712E-2</v>
      </c>
      <c r="H57" s="308">
        <v>0</v>
      </c>
      <c r="I57" s="306">
        <f>COUNTIFS('77X'!$G$3:$G$2353,"K",'77X'!$C$3:$C$2353,B57)</f>
        <v>27</v>
      </c>
      <c r="J57" s="307">
        <f t="shared" si="9"/>
        <v>0.9642857142857143</v>
      </c>
      <c r="K57" s="308">
        <v>27</v>
      </c>
      <c r="L57" s="308">
        <f t="shared" si="10"/>
        <v>0</v>
      </c>
      <c r="M57" s="312">
        <v>12</v>
      </c>
      <c r="N57" s="308">
        <f t="shared" si="11"/>
        <v>16</v>
      </c>
      <c r="O57" s="307">
        <f t="shared" si="12"/>
        <v>0.5714285714285714</v>
      </c>
      <c r="P57" s="306">
        <v>11</v>
      </c>
      <c r="Q57" s="307">
        <f t="shared" si="4"/>
        <v>0.91666666666666663</v>
      </c>
      <c r="R57" s="306">
        <f t="shared" si="13"/>
        <v>1</v>
      </c>
      <c r="S57" s="307">
        <f t="shared" si="5"/>
        <v>8.3333333333333329E-2</v>
      </c>
      <c r="T57" s="309"/>
      <c r="U57" s="310"/>
      <c r="V57" s="311"/>
      <c r="W57" s="311"/>
      <c r="X57" s="310"/>
      <c r="Y57" s="310"/>
    </row>
    <row r="58" spans="1:25" ht="32.1" customHeight="1">
      <c r="A58" s="301">
        <f t="shared" si="7"/>
        <v>52</v>
      </c>
      <c r="B58" s="302" t="s">
        <v>4085</v>
      </c>
      <c r="C58" s="303">
        <v>16072.86</v>
      </c>
      <c r="D58" s="304">
        <f>SUMIFS('77X'!$F$3:$F$2353,'77X'!$C$3:$C$2353,$B58)</f>
        <v>1435</v>
      </c>
      <c r="E58" s="306">
        <v>15</v>
      </c>
      <c r="F58" s="306">
        <f>COUNTIFS('77X'!$G$3:$G$2353,"Đ",'77X'!$C$3:$C$2353,B58)</f>
        <v>0</v>
      </c>
      <c r="G58" s="307">
        <f t="shared" si="8"/>
        <v>0</v>
      </c>
      <c r="H58" s="308">
        <v>0</v>
      </c>
      <c r="I58" s="306">
        <f>COUNTIFS('77X'!$G$3:$G$2353,"K",'77X'!$C$3:$C$2353,B58)</f>
        <v>15</v>
      </c>
      <c r="J58" s="307">
        <f t="shared" si="9"/>
        <v>1</v>
      </c>
      <c r="K58" s="308">
        <v>15</v>
      </c>
      <c r="L58" s="308">
        <f t="shared" si="10"/>
        <v>0</v>
      </c>
      <c r="M58" s="306">
        <v>7</v>
      </c>
      <c r="N58" s="308">
        <f t="shared" si="11"/>
        <v>8</v>
      </c>
      <c r="O58" s="307">
        <f t="shared" si="12"/>
        <v>0.53333333333333333</v>
      </c>
      <c r="P58" s="306">
        <v>7</v>
      </c>
      <c r="Q58" s="307">
        <f t="shared" si="4"/>
        <v>1</v>
      </c>
      <c r="R58" s="306">
        <f t="shared" si="13"/>
        <v>0</v>
      </c>
      <c r="S58" s="307">
        <f t="shared" si="5"/>
        <v>0</v>
      </c>
      <c r="T58" s="309"/>
      <c r="U58" s="310"/>
      <c r="V58" s="311"/>
      <c r="W58" s="311"/>
      <c r="X58" s="310"/>
      <c r="Y58" s="310"/>
    </row>
    <row r="59" spans="1:25" ht="32.1" customHeight="1">
      <c r="A59" s="301">
        <f t="shared" si="7"/>
        <v>53</v>
      </c>
      <c r="B59" s="302" t="s">
        <v>4112</v>
      </c>
      <c r="C59" s="303">
        <v>15346.01</v>
      </c>
      <c r="D59" s="304">
        <f>SUMIFS('77X'!$F$3:$F$2353,'77X'!$C$3:$C$2353,$B59)</f>
        <v>1601</v>
      </c>
      <c r="E59" s="306">
        <v>18</v>
      </c>
      <c r="F59" s="306">
        <f>COUNTIFS('77X'!$G$3:$G$2353,"Đ",'77X'!$C$3:$C$2353,B59)</f>
        <v>2</v>
      </c>
      <c r="G59" s="307">
        <f t="shared" si="8"/>
        <v>0.1111111111111111</v>
      </c>
      <c r="H59" s="308">
        <v>0</v>
      </c>
      <c r="I59" s="306">
        <f>COUNTIFS('77X'!$G$3:$G$2353,"K",'77X'!$C$3:$C$2353,B59)</f>
        <v>16</v>
      </c>
      <c r="J59" s="307">
        <f t="shared" si="9"/>
        <v>0.88888888888888884</v>
      </c>
      <c r="K59" s="308">
        <v>16</v>
      </c>
      <c r="L59" s="308">
        <f t="shared" si="10"/>
        <v>0</v>
      </c>
      <c r="M59" s="306">
        <v>11</v>
      </c>
      <c r="N59" s="308">
        <f t="shared" si="11"/>
        <v>7</v>
      </c>
      <c r="O59" s="307">
        <f t="shared" si="12"/>
        <v>0.3888888888888889</v>
      </c>
      <c r="P59" s="306">
        <v>8</v>
      </c>
      <c r="Q59" s="307">
        <f t="shared" si="4"/>
        <v>0.72727272727272729</v>
      </c>
      <c r="R59" s="306">
        <f t="shared" si="13"/>
        <v>3</v>
      </c>
      <c r="S59" s="307">
        <f t="shared" si="5"/>
        <v>0.27272727272727271</v>
      </c>
      <c r="T59" s="309"/>
      <c r="U59" s="310"/>
      <c r="V59" s="311"/>
      <c r="W59" s="311"/>
      <c r="X59" s="310"/>
      <c r="Y59" s="310"/>
    </row>
    <row r="60" spans="1:25" ht="32.1" customHeight="1">
      <c r="A60" s="301">
        <f t="shared" si="7"/>
        <v>54</v>
      </c>
      <c r="B60" s="315" t="s">
        <v>4148</v>
      </c>
      <c r="C60" s="303">
        <v>4415.75</v>
      </c>
      <c r="D60" s="304">
        <f>SUMIFS('77X'!$F$3:$F$2353,'77X'!$C$3:$C$2353,$B60)</f>
        <v>10407</v>
      </c>
      <c r="E60" s="306">
        <v>67</v>
      </c>
      <c r="F60" s="306">
        <f>COUNTIFS('77X'!$G$3:$G$2353,"Đ",'77X'!$C$3:$C$2353,B60)</f>
        <v>28</v>
      </c>
      <c r="G60" s="307">
        <f t="shared" si="8"/>
        <v>0.41791044776119401</v>
      </c>
      <c r="H60" s="308">
        <v>0</v>
      </c>
      <c r="I60" s="306">
        <f>COUNTIFS('77X'!$G$3:$G$2353,"K",'77X'!$C$3:$C$2353,B60)</f>
        <v>39</v>
      </c>
      <c r="J60" s="307">
        <f t="shared" si="9"/>
        <v>0.58208955223880599</v>
      </c>
      <c r="K60" s="308">
        <v>39</v>
      </c>
      <c r="L60" s="308">
        <f t="shared" si="10"/>
        <v>0</v>
      </c>
      <c r="M60" s="306">
        <v>25</v>
      </c>
      <c r="N60" s="308">
        <f t="shared" si="11"/>
        <v>42</v>
      </c>
      <c r="O60" s="307">
        <f t="shared" si="12"/>
        <v>0.62686567164179108</v>
      </c>
      <c r="P60" s="306">
        <v>25</v>
      </c>
      <c r="Q60" s="307">
        <f t="shared" si="4"/>
        <v>1</v>
      </c>
      <c r="R60" s="306">
        <f t="shared" si="13"/>
        <v>0</v>
      </c>
      <c r="S60" s="307">
        <f t="shared" si="5"/>
        <v>0</v>
      </c>
      <c r="T60" s="309" t="s">
        <v>6376</v>
      </c>
      <c r="U60" s="310"/>
      <c r="V60" s="311">
        <v>25</v>
      </c>
      <c r="W60" s="311">
        <v>0</v>
      </c>
      <c r="X60" s="310"/>
      <c r="Y60" s="310"/>
    </row>
    <row r="61" spans="1:25" ht="32.1" customHeight="1">
      <c r="A61" s="301">
        <f t="shared" si="7"/>
        <v>55</v>
      </c>
      <c r="B61" s="302" t="s">
        <v>4270</v>
      </c>
      <c r="C61" s="303">
        <v>4786.24</v>
      </c>
      <c r="D61" s="304">
        <f>SUMIFS('77X'!$F$3:$F$2353,'77X'!$C$3:$C$2353,$B61)</f>
        <v>2856</v>
      </c>
      <c r="E61" s="306">
        <v>24</v>
      </c>
      <c r="F61" s="306">
        <f>COUNTIFS('77X'!$G$3:$G$2353,"Đ",'77X'!$C$3:$C$2353,B61)</f>
        <v>3</v>
      </c>
      <c r="G61" s="307">
        <f t="shared" si="8"/>
        <v>0.125</v>
      </c>
      <c r="H61" s="308">
        <v>0</v>
      </c>
      <c r="I61" s="306">
        <f>COUNTIFS('77X'!$G$3:$G$2353,"K",'77X'!$C$3:$C$2353,B61)</f>
        <v>21</v>
      </c>
      <c r="J61" s="307">
        <f t="shared" si="9"/>
        <v>0.875</v>
      </c>
      <c r="K61" s="308">
        <v>20</v>
      </c>
      <c r="L61" s="308">
        <f t="shared" si="10"/>
        <v>1</v>
      </c>
      <c r="M61" s="306">
        <v>12</v>
      </c>
      <c r="N61" s="308">
        <f t="shared" si="11"/>
        <v>12</v>
      </c>
      <c r="O61" s="307">
        <f t="shared" si="12"/>
        <v>0.5</v>
      </c>
      <c r="P61" s="306">
        <v>12</v>
      </c>
      <c r="Q61" s="307">
        <f t="shared" si="4"/>
        <v>1</v>
      </c>
      <c r="R61" s="306">
        <f t="shared" si="13"/>
        <v>0</v>
      </c>
      <c r="S61" s="307">
        <f t="shared" si="5"/>
        <v>0</v>
      </c>
      <c r="T61" s="309"/>
      <c r="U61" s="310"/>
      <c r="V61" s="311"/>
      <c r="W61" s="311"/>
      <c r="X61" s="310"/>
      <c r="Y61" s="310"/>
    </row>
    <row r="62" spans="1:25" ht="32.1" customHeight="1">
      <c r="A62" s="301">
        <f t="shared" si="7"/>
        <v>56</v>
      </c>
      <c r="B62" s="302" t="s">
        <v>4313</v>
      </c>
      <c r="C62" s="303">
        <v>5806.89</v>
      </c>
      <c r="D62" s="304">
        <f>SUMIFS('77X'!$F$3:$F$2353,'77X'!$C$3:$C$2353,$B62)</f>
        <v>5491</v>
      </c>
      <c r="E62" s="306">
        <v>48</v>
      </c>
      <c r="F62" s="306">
        <f>COUNTIFS('77X'!$G$3:$G$2353,"Đ",'77X'!$C$3:$C$2353,B62)</f>
        <v>4</v>
      </c>
      <c r="G62" s="307">
        <f t="shared" si="8"/>
        <v>8.3333333333333329E-2</v>
      </c>
      <c r="H62" s="308">
        <v>0</v>
      </c>
      <c r="I62" s="306">
        <f>COUNTIFS('77X'!$G$3:$G$2353,"K",'77X'!$C$3:$C$2353,B62)</f>
        <v>44</v>
      </c>
      <c r="J62" s="307">
        <f t="shared" si="9"/>
        <v>0.91666666666666663</v>
      </c>
      <c r="K62" s="308">
        <v>44</v>
      </c>
      <c r="L62" s="308">
        <f t="shared" si="10"/>
        <v>0</v>
      </c>
      <c r="M62" s="306">
        <v>15</v>
      </c>
      <c r="N62" s="308">
        <f t="shared" si="11"/>
        <v>33</v>
      </c>
      <c r="O62" s="307">
        <f t="shared" si="12"/>
        <v>0.6875</v>
      </c>
      <c r="P62" s="306">
        <v>15</v>
      </c>
      <c r="Q62" s="307">
        <f t="shared" si="4"/>
        <v>1</v>
      </c>
      <c r="R62" s="306">
        <f t="shared" si="13"/>
        <v>0</v>
      </c>
      <c r="S62" s="307">
        <f t="shared" si="5"/>
        <v>0</v>
      </c>
      <c r="T62" s="309"/>
      <c r="U62" s="310"/>
      <c r="V62" s="311"/>
      <c r="W62" s="311"/>
      <c r="X62" s="310"/>
      <c r="Y62" s="310"/>
    </row>
    <row r="63" spans="1:25" ht="32.1" customHeight="1">
      <c r="A63" s="301">
        <f t="shared" si="7"/>
        <v>57</v>
      </c>
      <c r="B63" s="315" t="s">
        <v>4390</v>
      </c>
      <c r="C63" s="303">
        <v>11238.7</v>
      </c>
      <c r="D63" s="304">
        <f>SUMIFS('77X'!$F$3:$F$2353,'77X'!$C$3:$C$2353,$B63)</f>
        <v>10565</v>
      </c>
      <c r="E63" s="306">
        <v>74</v>
      </c>
      <c r="F63" s="306">
        <f>COUNTIFS('77X'!$G$3:$G$2353,"Đ",'77X'!$C$3:$C$2353,B63)</f>
        <v>26</v>
      </c>
      <c r="G63" s="307">
        <f t="shared" si="8"/>
        <v>0.35135135135135137</v>
      </c>
      <c r="H63" s="308">
        <v>0</v>
      </c>
      <c r="I63" s="306">
        <f>COUNTIFS('77X'!$G$3:$G$2353,"K",'77X'!$C$3:$C$2353,B63)</f>
        <v>48</v>
      </c>
      <c r="J63" s="307">
        <f t="shared" si="9"/>
        <v>0.64864864864864868</v>
      </c>
      <c r="K63" s="308">
        <v>48</v>
      </c>
      <c r="L63" s="308">
        <f t="shared" si="10"/>
        <v>0</v>
      </c>
      <c r="M63" s="306">
        <v>25</v>
      </c>
      <c r="N63" s="308">
        <f t="shared" si="11"/>
        <v>49</v>
      </c>
      <c r="O63" s="307">
        <f t="shared" si="12"/>
        <v>0.66216216216216217</v>
      </c>
      <c r="P63" s="306">
        <v>25</v>
      </c>
      <c r="Q63" s="307">
        <f t="shared" si="4"/>
        <v>1</v>
      </c>
      <c r="R63" s="306">
        <f t="shared" si="13"/>
        <v>0</v>
      </c>
      <c r="S63" s="307">
        <f t="shared" si="5"/>
        <v>0</v>
      </c>
      <c r="T63" s="309" t="s">
        <v>6376</v>
      </c>
      <c r="U63" s="310"/>
      <c r="V63" s="311">
        <v>25</v>
      </c>
      <c r="W63" s="311">
        <v>0</v>
      </c>
      <c r="X63" s="310"/>
      <c r="Y63" s="310"/>
    </row>
    <row r="64" spans="1:25" ht="32.1" customHeight="1">
      <c r="A64" s="301">
        <f t="shared" si="7"/>
        <v>58</v>
      </c>
      <c r="B64" s="302" t="s">
        <v>4552</v>
      </c>
      <c r="C64" s="303">
        <v>4525.04</v>
      </c>
      <c r="D64" s="304">
        <f>SUMIFS('77X'!$F$3:$F$2353,'77X'!$C$3:$C$2353,$B64)</f>
        <v>5357</v>
      </c>
      <c r="E64" s="306">
        <v>43</v>
      </c>
      <c r="F64" s="306">
        <f>COUNTIFS('77X'!$G$3:$G$2353,"Đ",'77X'!$C$3:$C$2353,B64)</f>
        <v>9</v>
      </c>
      <c r="G64" s="307">
        <f t="shared" si="8"/>
        <v>0.20930232558139536</v>
      </c>
      <c r="H64" s="308">
        <v>0</v>
      </c>
      <c r="I64" s="306">
        <f>COUNTIFS('77X'!$G$3:$G$2353,"K",'77X'!$C$3:$C$2353,B64)</f>
        <v>34</v>
      </c>
      <c r="J64" s="307">
        <f t="shared" si="9"/>
        <v>0.79069767441860461</v>
      </c>
      <c r="K64" s="308">
        <v>34</v>
      </c>
      <c r="L64" s="308">
        <f t="shared" si="10"/>
        <v>0</v>
      </c>
      <c r="M64" s="306">
        <v>15</v>
      </c>
      <c r="N64" s="308">
        <f t="shared" si="11"/>
        <v>28</v>
      </c>
      <c r="O64" s="307">
        <f t="shared" si="12"/>
        <v>0.65116279069767447</v>
      </c>
      <c r="P64" s="306">
        <v>15</v>
      </c>
      <c r="Q64" s="307">
        <f t="shared" si="4"/>
        <v>1</v>
      </c>
      <c r="R64" s="306">
        <f t="shared" si="13"/>
        <v>0</v>
      </c>
      <c r="S64" s="307">
        <f t="shared" si="5"/>
        <v>0</v>
      </c>
      <c r="T64" s="309"/>
      <c r="U64" s="310"/>
      <c r="V64" s="311"/>
      <c r="W64" s="311"/>
      <c r="X64" s="310"/>
      <c r="Y64" s="310"/>
    </row>
    <row r="65" spans="1:25" ht="32.1" customHeight="1">
      <c r="A65" s="301">
        <f t="shared" si="7"/>
        <v>59</v>
      </c>
      <c r="B65" s="315" t="s">
        <v>4633</v>
      </c>
      <c r="C65" s="303">
        <v>9693.89</v>
      </c>
      <c r="D65" s="304">
        <f>SUMIFS('77X'!$F$3:$F$2353,'77X'!$C$3:$C$2353,$B65)</f>
        <v>3253</v>
      </c>
      <c r="E65" s="306">
        <v>26</v>
      </c>
      <c r="F65" s="306">
        <f>COUNTIFS('77X'!$G$3:$G$2353,"Đ",'77X'!$C$3:$C$2353,B65)</f>
        <v>8</v>
      </c>
      <c r="G65" s="307">
        <f t="shared" si="8"/>
        <v>0.30769230769230771</v>
      </c>
      <c r="H65" s="308">
        <v>2</v>
      </c>
      <c r="I65" s="306">
        <f>COUNTIFS('77X'!$G$3:$G$2353,"K",'77X'!$C$3:$C$2353,B65)</f>
        <v>18</v>
      </c>
      <c r="J65" s="307">
        <f t="shared" si="9"/>
        <v>0.69230769230769229</v>
      </c>
      <c r="K65" s="308">
        <v>18</v>
      </c>
      <c r="L65" s="308">
        <f t="shared" si="10"/>
        <v>0</v>
      </c>
      <c r="M65" s="312">
        <v>12</v>
      </c>
      <c r="N65" s="308">
        <f t="shared" si="11"/>
        <v>14</v>
      </c>
      <c r="O65" s="307">
        <f t="shared" si="12"/>
        <v>0.53846153846153844</v>
      </c>
      <c r="P65" s="306">
        <v>12</v>
      </c>
      <c r="Q65" s="307">
        <f t="shared" si="4"/>
        <v>1</v>
      </c>
      <c r="R65" s="306">
        <f t="shared" si="13"/>
        <v>0</v>
      </c>
      <c r="S65" s="307">
        <f t="shared" si="5"/>
        <v>0</v>
      </c>
      <c r="T65" s="309" t="s">
        <v>6376</v>
      </c>
      <c r="U65" s="310"/>
      <c r="V65" s="311">
        <v>12</v>
      </c>
      <c r="W65" s="311">
        <v>4</v>
      </c>
      <c r="X65" s="310"/>
      <c r="Y65" s="310"/>
    </row>
    <row r="66" spans="1:25" ht="32.1" customHeight="1">
      <c r="A66" s="301">
        <f t="shared" si="7"/>
        <v>60</v>
      </c>
      <c r="B66" s="302" t="s">
        <v>4686</v>
      </c>
      <c r="C66" s="303">
        <v>6470</v>
      </c>
      <c r="D66" s="304">
        <f>SUMIFS('77X'!$F$3:$F$2353,'77X'!$C$3:$C$2353,$B66)</f>
        <v>5668</v>
      </c>
      <c r="E66" s="306">
        <v>45</v>
      </c>
      <c r="F66" s="306">
        <f>COUNTIFS('77X'!$G$3:$G$2353,"Đ",'77X'!$C$3:$C$2353,B66)</f>
        <v>12</v>
      </c>
      <c r="G66" s="307">
        <f t="shared" si="8"/>
        <v>0.26666666666666666</v>
      </c>
      <c r="H66" s="308">
        <v>0</v>
      </c>
      <c r="I66" s="306">
        <f>COUNTIFS('77X'!$G$3:$G$2353,"K",'77X'!$C$3:$C$2353,B66)</f>
        <v>33</v>
      </c>
      <c r="J66" s="307">
        <f t="shared" si="9"/>
        <v>0.73333333333333328</v>
      </c>
      <c r="K66" s="308">
        <v>33</v>
      </c>
      <c r="L66" s="308">
        <f t="shared" si="10"/>
        <v>0</v>
      </c>
      <c r="M66" s="306">
        <v>20</v>
      </c>
      <c r="N66" s="308">
        <f t="shared" si="11"/>
        <v>25</v>
      </c>
      <c r="O66" s="307">
        <f t="shared" si="12"/>
        <v>0.55555555555555558</v>
      </c>
      <c r="P66" s="306">
        <v>20</v>
      </c>
      <c r="Q66" s="307">
        <f t="shared" si="4"/>
        <v>1</v>
      </c>
      <c r="R66" s="306">
        <f t="shared" si="13"/>
        <v>0</v>
      </c>
      <c r="S66" s="307">
        <f t="shared" si="5"/>
        <v>0</v>
      </c>
      <c r="T66" s="309"/>
      <c r="U66" s="310"/>
      <c r="V66" s="311"/>
      <c r="W66" s="311"/>
      <c r="X66" s="310"/>
      <c r="Y66" s="310"/>
    </row>
    <row r="67" spans="1:25" ht="32.1" customHeight="1">
      <c r="A67" s="301">
        <f t="shared" si="7"/>
        <v>61</v>
      </c>
      <c r="B67" s="302" t="s">
        <v>4756</v>
      </c>
      <c r="C67" s="303">
        <v>16305.74</v>
      </c>
      <c r="D67" s="304">
        <f>SUMIFS('77X'!$F$3:$F$2353,'77X'!$C$3:$C$2353,$B67)</f>
        <v>2230</v>
      </c>
      <c r="E67" s="306">
        <v>36</v>
      </c>
      <c r="F67" s="306">
        <f>COUNTIFS('77X'!$G$3:$G$2353,"Đ",'77X'!$C$3:$C$2353,B67)</f>
        <v>0</v>
      </c>
      <c r="G67" s="307">
        <f t="shared" si="8"/>
        <v>0</v>
      </c>
      <c r="H67" s="308">
        <v>0</v>
      </c>
      <c r="I67" s="306">
        <f>COUNTIFS('77X'!$G$3:$G$2353,"K",'77X'!$C$3:$C$2353,B67)</f>
        <v>36</v>
      </c>
      <c r="J67" s="307">
        <f t="shared" si="9"/>
        <v>1</v>
      </c>
      <c r="K67" s="308">
        <v>36</v>
      </c>
      <c r="L67" s="308">
        <f t="shared" si="10"/>
        <v>0</v>
      </c>
      <c r="M67" s="306">
        <v>12</v>
      </c>
      <c r="N67" s="308">
        <f t="shared" si="11"/>
        <v>24</v>
      </c>
      <c r="O67" s="307">
        <f t="shared" si="12"/>
        <v>0.66666666666666663</v>
      </c>
      <c r="P67" s="306">
        <v>11</v>
      </c>
      <c r="Q67" s="307">
        <f t="shared" si="4"/>
        <v>0.91666666666666663</v>
      </c>
      <c r="R67" s="306">
        <f t="shared" si="13"/>
        <v>1</v>
      </c>
      <c r="S67" s="307">
        <f t="shared" si="5"/>
        <v>8.3333333333333329E-2</v>
      </c>
      <c r="T67" s="309"/>
      <c r="U67" s="310"/>
      <c r="V67" s="311"/>
      <c r="W67" s="311"/>
      <c r="X67" s="310"/>
      <c r="Y67" s="310"/>
    </row>
    <row r="68" spans="1:25" ht="32.1" customHeight="1">
      <c r="A68" s="301">
        <f t="shared" si="7"/>
        <v>62</v>
      </c>
      <c r="B68" s="302" t="s">
        <v>4847</v>
      </c>
      <c r="C68" s="303">
        <v>10269.61</v>
      </c>
      <c r="D68" s="304">
        <f>SUMIFS('77X'!$F$3:$F$2353,'77X'!$C$3:$C$2353,$B68)</f>
        <v>3218</v>
      </c>
      <c r="E68" s="306">
        <v>27</v>
      </c>
      <c r="F68" s="306">
        <f>COUNTIFS('77X'!$G$3:$G$2353,"Đ",'77X'!$C$3:$C$2353,B68)</f>
        <v>6</v>
      </c>
      <c r="G68" s="307">
        <f t="shared" si="8"/>
        <v>0.22222222222222221</v>
      </c>
      <c r="H68" s="308">
        <v>2</v>
      </c>
      <c r="I68" s="306">
        <f>COUNTIFS('77X'!$G$3:$G$2353,"K",'77X'!$C$3:$C$2353,B68)</f>
        <v>21</v>
      </c>
      <c r="J68" s="307">
        <f t="shared" si="9"/>
        <v>0.77777777777777779</v>
      </c>
      <c r="K68" s="308">
        <v>21</v>
      </c>
      <c r="L68" s="308">
        <f t="shared" si="10"/>
        <v>0</v>
      </c>
      <c r="M68" s="306">
        <v>13</v>
      </c>
      <c r="N68" s="308">
        <f t="shared" si="11"/>
        <v>14</v>
      </c>
      <c r="O68" s="307">
        <f t="shared" si="12"/>
        <v>0.51851851851851849</v>
      </c>
      <c r="P68" s="306">
        <v>13</v>
      </c>
      <c r="Q68" s="307">
        <f t="shared" si="4"/>
        <v>1</v>
      </c>
      <c r="R68" s="306">
        <f t="shared" si="13"/>
        <v>0</v>
      </c>
      <c r="S68" s="307">
        <f t="shared" si="5"/>
        <v>0</v>
      </c>
      <c r="T68" s="309"/>
      <c r="U68" s="310"/>
      <c r="V68" s="311"/>
      <c r="W68" s="311"/>
      <c r="X68" s="310"/>
      <c r="Y68" s="310"/>
    </row>
    <row r="69" spans="1:25" ht="32.1" customHeight="1">
      <c r="A69" s="301">
        <f t="shared" si="7"/>
        <v>63</v>
      </c>
      <c r="B69" s="302" t="s">
        <v>4903</v>
      </c>
      <c r="C69" s="303">
        <v>7522.17</v>
      </c>
      <c r="D69" s="304">
        <f>SUMIFS('77X'!$F$3:$F$2353,'77X'!$C$3:$C$2353,$B69)</f>
        <v>879</v>
      </c>
      <c r="E69" s="306">
        <v>11</v>
      </c>
      <c r="F69" s="306">
        <f>COUNTIFS('77X'!$G$3:$G$2353,"Đ",'77X'!$C$3:$C$2353,B69)</f>
        <v>0</v>
      </c>
      <c r="G69" s="307">
        <f t="shared" si="8"/>
        <v>0</v>
      </c>
      <c r="H69" s="308">
        <v>0</v>
      </c>
      <c r="I69" s="306">
        <f>COUNTIFS('77X'!$G$3:$G$2353,"K",'77X'!$C$3:$C$2353,B69)</f>
        <v>11</v>
      </c>
      <c r="J69" s="307">
        <f t="shared" si="9"/>
        <v>1</v>
      </c>
      <c r="K69" s="308">
        <v>11</v>
      </c>
      <c r="L69" s="308">
        <f t="shared" si="10"/>
        <v>0</v>
      </c>
      <c r="M69" s="306">
        <v>5</v>
      </c>
      <c r="N69" s="308">
        <f t="shared" si="11"/>
        <v>6</v>
      </c>
      <c r="O69" s="307">
        <f t="shared" si="12"/>
        <v>0.54545454545454541</v>
      </c>
      <c r="P69" s="306">
        <v>4</v>
      </c>
      <c r="Q69" s="307">
        <f t="shared" si="4"/>
        <v>0.8</v>
      </c>
      <c r="R69" s="306">
        <f t="shared" si="13"/>
        <v>1</v>
      </c>
      <c r="S69" s="307">
        <f t="shared" si="5"/>
        <v>0.2</v>
      </c>
      <c r="T69" s="309"/>
      <c r="U69" s="310"/>
      <c r="V69" s="311"/>
      <c r="W69" s="311"/>
      <c r="X69" s="310"/>
      <c r="Y69" s="310"/>
    </row>
    <row r="70" spans="1:25" ht="32.1" customHeight="1">
      <c r="A70" s="301">
        <f t="shared" si="7"/>
        <v>64</v>
      </c>
      <c r="B70" s="302" t="s">
        <v>4924</v>
      </c>
      <c r="C70" s="303">
        <v>5862.89</v>
      </c>
      <c r="D70" s="304">
        <f>SUMIFS('77X'!$F$3:$F$2353,'77X'!$C$3:$C$2353,$B70)</f>
        <v>2480</v>
      </c>
      <c r="E70" s="306">
        <v>16</v>
      </c>
      <c r="F70" s="306">
        <f>COUNTIFS('77X'!$G$3:$G$2353,"Đ",'77X'!$C$3:$C$2353,B70)</f>
        <v>12</v>
      </c>
      <c r="G70" s="307">
        <f t="shared" si="8"/>
        <v>0.75</v>
      </c>
      <c r="H70" s="308">
        <v>12</v>
      </c>
      <c r="I70" s="306">
        <f>COUNTIFS('77X'!$G$3:$G$2353,"K",'77X'!$C$3:$C$2353,B70)</f>
        <v>4</v>
      </c>
      <c r="J70" s="307">
        <f t="shared" si="9"/>
        <v>0.25</v>
      </c>
      <c r="K70" s="308">
        <v>4</v>
      </c>
      <c r="L70" s="308">
        <f t="shared" si="10"/>
        <v>0</v>
      </c>
      <c r="M70" s="306">
        <v>14</v>
      </c>
      <c r="N70" s="308">
        <f t="shared" si="11"/>
        <v>2</v>
      </c>
      <c r="O70" s="307">
        <f t="shared" si="12"/>
        <v>0.125</v>
      </c>
      <c r="P70" s="306">
        <v>14</v>
      </c>
      <c r="Q70" s="307">
        <f t="shared" si="4"/>
        <v>1</v>
      </c>
      <c r="R70" s="306">
        <f t="shared" si="13"/>
        <v>0</v>
      </c>
      <c r="S70" s="307">
        <f t="shared" si="5"/>
        <v>0</v>
      </c>
      <c r="T70" s="309"/>
      <c r="U70" s="310"/>
      <c r="V70" s="311"/>
      <c r="W70" s="311"/>
      <c r="X70" s="310"/>
      <c r="Y70" s="310"/>
    </row>
    <row r="71" spans="1:25" ht="32.1" customHeight="1">
      <c r="A71" s="301">
        <f t="shared" si="7"/>
        <v>65</v>
      </c>
      <c r="B71" s="315" t="s">
        <v>4957</v>
      </c>
      <c r="C71" s="303">
        <v>7937.75</v>
      </c>
      <c r="D71" s="304">
        <f>SUMIFS('77X'!$F$3:$F$2353,'77X'!$C$3:$C$2353,$B71)</f>
        <v>3530</v>
      </c>
      <c r="E71" s="306">
        <v>29</v>
      </c>
      <c r="F71" s="306">
        <f>COUNTIFS('77X'!$G$3:$G$2353,"Đ",'77X'!$C$3:$C$2353,B71)</f>
        <v>5</v>
      </c>
      <c r="G71" s="307">
        <f t="shared" si="8"/>
        <v>0.17241379310344829</v>
      </c>
      <c r="H71" s="308">
        <v>0</v>
      </c>
      <c r="I71" s="306">
        <f>COUNTIFS('77X'!$G$3:$G$2353,"K",'77X'!$C$3:$C$2353,B71)</f>
        <v>24</v>
      </c>
      <c r="J71" s="307">
        <f t="shared" si="9"/>
        <v>0.82758620689655171</v>
      </c>
      <c r="K71" s="308">
        <v>24</v>
      </c>
      <c r="L71" s="308">
        <f t="shared" si="10"/>
        <v>0</v>
      </c>
      <c r="M71" s="306">
        <v>9</v>
      </c>
      <c r="N71" s="308">
        <f t="shared" si="11"/>
        <v>20</v>
      </c>
      <c r="O71" s="307">
        <f t="shared" si="12"/>
        <v>0.68965517241379315</v>
      </c>
      <c r="P71" s="306">
        <v>9</v>
      </c>
      <c r="Q71" s="307">
        <f t="shared" si="4"/>
        <v>1</v>
      </c>
      <c r="R71" s="306">
        <f t="shared" si="13"/>
        <v>0</v>
      </c>
      <c r="S71" s="307">
        <f t="shared" si="5"/>
        <v>0</v>
      </c>
      <c r="T71" s="309" t="s">
        <v>6376</v>
      </c>
      <c r="U71" s="310"/>
      <c r="V71" s="311">
        <v>9</v>
      </c>
      <c r="W71" s="311">
        <v>0</v>
      </c>
      <c r="X71" s="310"/>
      <c r="Y71" s="310"/>
    </row>
    <row r="72" spans="1:25" ht="32.1" customHeight="1">
      <c r="A72" s="301">
        <f t="shared" si="7"/>
        <v>66</v>
      </c>
      <c r="B72" s="302" t="s">
        <v>5001</v>
      </c>
      <c r="C72" s="303">
        <v>9678.8799999999992</v>
      </c>
      <c r="D72" s="304">
        <f>SUMIFS('77X'!$F$3:$F$2353,'77X'!$C$3:$C$2353,$B72)</f>
        <v>716</v>
      </c>
      <c r="E72" s="306">
        <v>8</v>
      </c>
      <c r="F72" s="306">
        <f>COUNTIFS('77X'!$G$3:$G$2353,"Đ",'77X'!$C$3:$C$2353,B72)</f>
        <v>0</v>
      </c>
      <c r="G72" s="307">
        <f t="shared" si="8"/>
        <v>0</v>
      </c>
      <c r="H72" s="308">
        <v>0</v>
      </c>
      <c r="I72" s="306">
        <f>COUNTIFS('77X'!$G$3:$G$2353,"K",'77X'!$C$3:$C$2353,B72)</f>
        <v>8</v>
      </c>
      <c r="J72" s="307">
        <f t="shared" si="9"/>
        <v>1</v>
      </c>
      <c r="K72" s="308">
        <v>7</v>
      </c>
      <c r="L72" s="308">
        <f t="shared" si="10"/>
        <v>1</v>
      </c>
      <c r="M72" s="306">
        <v>4</v>
      </c>
      <c r="N72" s="308">
        <f t="shared" si="11"/>
        <v>4</v>
      </c>
      <c r="O72" s="307">
        <f t="shared" si="12"/>
        <v>0.5</v>
      </c>
      <c r="P72" s="306">
        <v>3</v>
      </c>
      <c r="Q72" s="307">
        <f t="shared" si="4"/>
        <v>0.75</v>
      </c>
      <c r="R72" s="306">
        <f t="shared" si="13"/>
        <v>1</v>
      </c>
      <c r="S72" s="307">
        <f t="shared" si="5"/>
        <v>0.25</v>
      </c>
      <c r="T72" s="309"/>
      <c r="U72" s="310"/>
      <c r="V72" s="311"/>
      <c r="W72" s="311"/>
      <c r="X72" s="310"/>
      <c r="Y72" s="310"/>
    </row>
    <row r="73" spans="1:25" ht="32.1" customHeight="1">
      <c r="A73" s="301">
        <f t="shared" si="7"/>
        <v>67</v>
      </c>
      <c r="B73" s="315" t="s">
        <v>5015</v>
      </c>
      <c r="C73" s="303">
        <v>5792.05</v>
      </c>
      <c r="D73" s="304">
        <f>SUMIFS('77X'!$F$3:$F$2353,'77X'!$C$3:$C$2353,$B73)</f>
        <v>6552</v>
      </c>
      <c r="E73" s="306">
        <v>46</v>
      </c>
      <c r="F73" s="306">
        <f>COUNTIFS('77X'!$G$3:$G$2353,"Đ",'77X'!$C$3:$C$2353,B73)</f>
        <v>19</v>
      </c>
      <c r="G73" s="307">
        <f t="shared" si="8"/>
        <v>0.41304347826086957</v>
      </c>
      <c r="H73" s="308">
        <v>0</v>
      </c>
      <c r="I73" s="306">
        <f>COUNTIFS('77X'!$G$3:$G$2353,"K",'77X'!$C$3:$C$2353,B73)</f>
        <v>27</v>
      </c>
      <c r="J73" s="307">
        <f t="shared" si="9"/>
        <v>0.58695652173913049</v>
      </c>
      <c r="K73" s="308">
        <v>27</v>
      </c>
      <c r="L73" s="308">
        <f t="shared" si="10"/>
        <v>0</v>
      </c>
      <c r="M73" s="306">
        <v>18</v>
      </c>
      <c r="N73" s="308">
        <f t="shared" si="11"/>
        <v>28</v>
      </c>
      <c r="O73" s="307">
        <f t="shared" si="12"/>
        <v>0.60869565217391308</v>
      </c>
      <c r="P73" s="306">
        <v>18</v>
      </c>
      <c r="Q73" s="307">
        <f t="shared" si="4"/>
        <v>1</v>
      </c>
      <c r="R73" s="306">
        <f t="shared" si="13"/>
        <v>0</v>
      </c>
      <c r="S73" s="307">
        <f t="shared" si="5"/>
        <v>0</v>
      </c>
      <c r="T73" s="309" t="s">
        <v>6376</v>
      </c>
      <c r="U73" s="310"/>
      <c r="V73" s="311">
        <v>18</v>
      </c>
      <c r="W73" s="311">
        <v>6</v>
      </c>
      <c r="X73" s="310"/>
      <c r="Y73" s="310"/>
    </row>
    <row r="74" spans="1:25" ht="32.1" customHeight="1">
      <c r="A74" s="301">
        <f t="shared" si="7"/>
        <v>68</v>
      </c>
      <c r="B74" s="302" t="s">
        <v>5082</v>
      </c>
      <c r="C74" s="303">
        <v>16781.64</v>
      </c>
      <c r="D74" s="304">
        <f>SUMIFS('77X'!$F$3:$F$2353,'77X'!$C$3:$C$2353,$B74)</f>
        <v>1868</v>
      </c>
      <c r="E74" s="306">
        <v>22</v>
      </c>
      <c r="F74" s="306">
        <f>COUNTIFS('77X'!$G$3:$G$2353,"Đ",'77X'!$C$3:$C$2353,B74)</f>
        <v>3</v>
      </c>
      <c r="G74" s="307">
        <f t="shared" si="8"/>
        <v>0.13636363636363635</v>
      </c>
      <c r="H74" s="308">
        <v>3</v>
      </c>
      <c r="I74" s="306">
        <f>COUNTIFS('77X'!$G$3:$G$2353,"K",'77X'!$C$3:$C$2353,B74)</f>
        <v>19</v>
      </c>
      <c r="J74" s="307">
        <f t="shared" si="9"/>
        <v>0.86363636363636365</v>
      </c>
      <c r="K74" s="308">
        <v>18</v>
      </c>
      <c r="L74" s="308">
        <f t="shared" si="10"/>
        <v>1</v>
      </c>
      <c r="M74" s="306">
        <v>11</v>
      </c>
      <c r="N74" s="308">
        <f t="shared" si="11"/>
        <v>11</v>
      </c>
      <c r="O74" s="307">
        <f t="shared" si="12"/>
        <v>0.5</v>
      </c>
      <c r="P74" s="306">
        <v>9</v>
      </c>
      <c r="Q74" s="307">
        <f t="shared" si="4"/>
        <v>0.81818181818181823</v>
      </c>
      <c r="R74" s="306">
        <f t="shared" si="13"/>
        <v>2</v>
      </c>
      <c r="S74" s="307">
        <f t="shared" si="5"/>
        <v>0.18181818181818182</v>
      </c>
      <c r="T74" s="309"/>
      <c r="U74" s="310"/>
      <c r="V74" s="311"/>
      <c r="W74" s="311"/>
      <c r="X74" s="310"/>
      <c r="Y74" s="310"/>
    </row>
    <row r="75" spans="1:25" ht="32.1" customHeight="1">
      <c r="A75" s="301">
        <f t="shared" si="7"/>
        <v>69</v>
      </c>
      <c r="B75" s="302" t="s">
        <v>5137</v>
      </c>
      <c r="C75" s="303">
        <v>4829.4399999999996</v>
      </c>
      <c r="D75" s="304">
        <f>SUMIFS('77X'!$F$3:$F$2353,'77X'!$C$3:$C$2353,$B75)</f>
        <v>5497</v>
      </c>
      <c r="E75" s="306">
        <v>37</v>
      </c>
      <c r="F75" s="306">
        <f>COUNTIFS('77X'!$G$3:$G$2353,"Đ",'77X'!$C$3:$C$2353,B75)</f>
        <v>14</v>
      </c>
      <c r="G75" s="307">
        <f t="shared" si="8"/>
        <v>0.3783783783783784</v>
      </c>
      <c r="H75" s="308">
        <v>0</v>
      </c>
      <c r="I75" s="306">
        <f>COUNTIFS('77X'!$G$3:$G$2353,"K",'77X'!$C$3:$C$2353,B75)</f>
        <v>23</v>
      </c>
      <c r="J75" s="307">
        <f t="shared" si="9"/>
        <v>0.6216216216216216</v>
      </c>
      <c r="K75" s="308">
        <v>23</v>
      </c>
      <c r="L75" s="308">
        <f t="shared" si="10"/>
        <v>0</v>
      </c>
      <c r="M75" s="306">
        <v>15</v>
      </c>
      <c r="N75" s="308">
        <f t="shared" si="11"/>
        <v>22</v>
      </c>
      <c r="O75" s="307">
        <f t="shared" si="12"/>
        <v>0.59459459459459463</v>
      </c>
      <c r="P75" s="306">
        <v>15</v>
      </c>
      <c r="Q75" s="307">
        <f t="shared" si="4"/>
        <v>1</v>
      </c>
      <c r="R75" s="306">
        <f t="shared" si="13"/>
        <v>0</v>
      </c>
      <c r="S75" s="307">
        <f t="shared" si="5"/>
        <v>0</v>
      </c>
      <c r="T75" s="309"/>
      <c r="U75" s="310"/>
      <c r="V75" s="311"/>
      <c r="W75" s="311"/>
      <c r="X75" s="310"/>
      <c r="Y75" s="310"/>
    </row>
    <row r="76" spans="1:25" ht="32.1" customHeight="1">
      <c r="A76" s="301">
        <f t="shared" si="7"/>
        <v>70</v>
      </c>
      <c r="B76" s="302" t="s">
        <v>5187</v>
      </c>
      <c r="C76" s="303">
        <v>6886.84</v>
      </c>
      <c r="D76" s="304">
        <f>SUMIFS('77X'!$F$3:$F$2353,'77X'!$C$3:$C$2353,$B76)</f>
        <v>5675</v>
      </c>
      <c r="E76" s="306">
        <v>40</v>
      </c>
      <c r="F76" s="306">
        <f>COUNTIFS('77X'!$G$3:$G$2353,"Đ",'77X'!$C$3:$C$2353,B76)</f>
        <v>13</v>
      </c>
      <c r="G76" s="307">
        <f t="shared" si="8"/>
        <v>0.32500000000000001</v>
      </c>
      <c r="H76" s="308">
        <v>0</v>
      </c>
      <c r="I76" s="306">
        <f>COUNTIFS('77X'!$G$3:$G$2353,"K",'77X'!$C$3:$C$2353,B76)</f>
        <v>27</v>
      </c>
      <c r="J76" s="307">
        <f t="shared" si="9"/>
        <v>0.67500000000000004</v>
      </c>
      <c r="K76" s="308">
        <v>27</v>
      </c>
      <c r="L76" s="308">
        <f t="shared" si="10"/>
        <v>0</v>
      </c>
      <c r="M76" s="306">
        <v>16</v>
      </c>
      <c r="N76" s="308">
        <f t="shared" si="11"/>
        <v>24</v>
      </c>
      <c r="O76" s="307">
        <f t="shared" si="12"/>
        <v>0.6</v>
      </c>
      <c r="P76" s="306">
        <v>16</v>
      </c>
      <c r="Q76" s="307">
        <f t="shared" si="4"/>
        <v>1</v>
      </c>
      <c r="R76" s="306">
        <f t="shared" si="13"/>
        <v>0</v>
      </c>
      <c r="S76" s="307">
        <f t="shared" si="5"/>
        <v>0</v>
      </c>
      <c r="T76" s="309"/>
      <c r="U76" s="310"/>
      <c r="V76" s="311"/>
      <c r="W76" s="311"/>
      <c r="X76" s="310"/>
      <c r="Y76" s="310"/>
    </row>
    <row r="77" spans="1:25" ht="32.1" customHeight="1">
      <c r="A77" s="301">
        <f t="shared" si="7"/>
        <v>71</v>
      </c>
      <c r="B77" s="315" t="s">
        <v>5262</v>
      </c>
      <c r="C77" s="303">
        <v>4424.96</v>
      </c>
      <c r="D77" s="304">
        <f>SUMIFS('77X'!$F$3:$F$2353,'77X'!$C$3:$C$2353,$B77)</f>
        <v>6803</v>
      </c>
      <c r="E77" s="306">
        <v>48</v>
      </c>
      <c r="F77" s="306">
        <f>COUNTIFS('77X'!$G$3:$G$2353,"Đ",'77X'!$C$3:$C$2353,B77)</f>
        <v>19</v>
      </c>
      <c r="G77" s="307">
        <f t="shared" si="8"/>
        <v>0.39583333333333331</v>
      </c>
      <c r="H77" s="308">
        <v>2</v>
      </c>
      <c r="I77" s="306">
        <f>COUNTIFS('77X'!$G$3:$G$2353,"K",'77X'!$C$3:$C$2353,B77)</f>
        <v>29</v>
      </c>
      <c r="J77" s="307">
        <f t="shared" si="9"/>
        <v>0.60416666666666663</v>
      </c>
      <c r="K77" s="308">
        <v>29</v>
      </c>
      <c r="L77" s="308">
        <f t="shared" si="10"/>
        <v>0</v>
      </c>
      <c r="M77" s="306">
        <v>16</v>
      </c>
      <c r="N77" s="308">
        <f t="shared" si="11"/>
        <v>32</v>
      </c>
      <c r="O77" s="307">
        <f t="shared" si="12"/>
        <v>0.66666666666666663</v>
      </c>
      <c r="P77" s="306">
        <v>16</v>
      </c>
      <c r="Q77" s="307">
        <f t="shared" si="4"/>
        <v>1</v>
      </c>
      <c r="R77" s="306">
        <f t="shared" si="13"/>
        <v>0</v>
      </c>
      <c r="S77" s="307">
        <f t="shared" si="5"/>
        <v>0</v>
      </c>
      <c r="T77" s="309" t="s">
        <v>6376</v>
      </c>
      <c r="U77" s="310"/>
      <c r="V77" s="311">
        <v>16</v>
      </c>
      <c r="W77" s="311">
        <v>3</v>
      </c>
      <c r="X77" s="310"/>
      <c r="Y77" s="310"/>
    </row>
    <row r="78" spans="1:25" ht="32.1" customHeight="1">
      <c r="A78" s="301">
        <f t="shared" si="7"/>
        <v>72</v>
      </c>
      <c r="B78" s="302" t="s">
        <v>5359</v>
      </c>
      <c r="C78" s="303">
        <v>11108.37</v>
      </c>
      <c r="D78" s="304">
        <f>SUMIFS('77X'!$F$3:$F$2353,'77X'!$C$3:$C$2353,$B78)</f>
        <v>1759</v>
      </c>
      <c r="E78" s="306">
        <v>20</v>
      </c>
      <c r="F78" s="306">
        <f>COUNTIFS('77X'!$G$3:$G$2353,"Đ",'77X'!$C$3:$C$2353,B78)</f>
        <v>0</v>
      </c>
      <c r="G78" s="307">
        <f t="shared" si="8"/>
        <v>0</v>
      </c>
      <c r="H78" s="308">
        <v>0</v>
      </c>
      <c r="I78" s="306">
        <f>COUNTIFS('77X'!$G$3:$G$2353,"K",'77X'!$C$3:$C$2353,B78)</f>
        <v>20</v>
      </c>
      <c r="J78" s="307">
        <f t="shared" si="9"/>
        <v>1</v>
      </c>
      <c r="K78" s="308">
        <v>20</v>
      </c>
      <c r="L78" s="308">
        <f t="shared" si="10"/>
        <v>0</v>
      </c>
      <c r="M78" s="312">
        <v>10</v>
      </c>
      <c r="N78" s="308">
        <f t="shared" si="11"/>
        <v>10</v>
      </c>
      <c r="O78" s="307">
        <f t="shared" si="12"/>
        <v>0.5</v>
      </c>
      <c r="P78" s="306">
        <v>10</v>
      </c>
      <c r="Q78" s="307">
        <f t="shared" si="4"/>
        <v>1</v>
      </c>
      <c r="R78" s="306">
        <f t="shared" si="13"/>
        <v>0</v>
      </c>
      <c r="S78" s="307">
        <f t="shared" si="5"/>
        <v>0</v>
      </c>
      <c r="T78" s="309"/>
      <c r="U78" s="310"/>
      <c r="V78" s="311"/>
      <c r="W78" s="311"/>
      <c r="X78" s="310"/>
      <c r="Y78" s="310"/>
    </row>
    <row r="79" spans="1:25" ht="32.1" customHeight="1">
      <c r="A79" s="301">
        <f t="shared" si="7"/>
        <v>73</v>
      </c>
      <c r="B79" s="302" t="s">
        <v>5381</v>
      </c>
      <c r="C79" s="303">
        <v>11230.62</v>
      </c>
      <c r="D79" s="304">
        <f>SUMIFS('77X'!$F$3:$F$2353,'77X'!$C$3:$C$2353,$B79)</f>
        <v>2092</v>
      </c>
      <c r="E79" s="306">
        <v>26</v>
      </c>
      <c r="F79" s="306">
        <f>COUNTIFS('77X'!$G$3:$G$2353,"Đ",'77X'!$C$3:$C$2353,B79)</f>
        <v>1</v>
      </c>
      <c r="G79" s="307">
        <f t="shared" si="8"/>
        <v>3.8461538461538464E-2</v>
      </c>
      <c r="H79" s="308">
        <v>2</v>
      </c>
      <c r="I79" s="306">
        <f>COUNTIFS('77X'!$G$3:$G$2353,"K",'77X'!$C$3:$C$2353,B79)</f>
        <v>25</v>
      </c>
      <c r="J79" s="307">
        <f t="shared" si="9"/>
        <v>0.96153846153846156</v>
      </c>
      <c r="K79" s="308">
        <v>23</v>
      </c>
      <c r="L79" s="308">
        <f t="shared" si="10"/>
        <v>2</v>
      </c>
      <c r="M79" s="306">
        <v>12</v>
      </c>
      <c r="N79" s="308">
        <f t="shared" si="11"/>
        <v>14</v>
      </c>
      <c r="O79" s="307">
        <f t="shared" si="12"/>
        <v>0.53846153846153844</v>
      </c>
      <c r="P79" s="306">
        <v>9</v>
      </c>
      <c r="Q79" s="307">
        <f t="shared" si="4"/>
        <v>0.75</v>
      </c>
      <c r="R79" s="306">
        <f t="shared" si="13"/>
        <v>3</v>
      </c>
      <c r="S79" s="307">
        <f t="shared" si="5"/>
        <v>0.25</v>
      </c>
      <c r="T79" s="309"/>
      <c r="U79" s="310"/>
      <c r="V79" s="311"/>
      <c r="W79" s="311"/>
      <c r="X79" s="310"/>
      <c r="Y79" s="310"/>
    </row>
    <row r="80" spans="1:25" ht="32.1" customHeight="1">
      <c r="A80" s="301">
        <f t="shared" si="7"/>
        <v>74</v>
      </c>
      <c r="B80" s="302" t="s">
        <v>5437</v>
      </c>
      <c r="C80" s="303">
        <v>14587.7</v>
      </c>
      <c r="D80" s="304">
        <f>SUMIFS('77X'!$F$3:$F$2353,'77X'!$C$3:$C$2353,$B80)</f>
        <v>1174</v>
      </c>
      <c r="E80" s="306">
        <v>11</v>
      </c>
      <c r="F80" s="306">
        <f>COUNTIFS('77X'!$G$3:$G$2353,"Đ",'77X'!$C$3:$C$2353,B80)</f>
        <v>1</v>
      </c>
      <c r="G80" s="307">
        <f t="shared" si="8"/>
        <v>9.0909090909090912E-2</v>
      </c>
      <c r="H80" s="308">
        <v>1</v>
      </c>
      <c r="I80" s="306">
        <f>COUNTIFS('77X'!$G$3:$G$2353,"K",'77X'!$C$3:$C$2353,B80)</f>
        <v>10</v>
      </c>
      <c r="J80" s="307">
        <f t="shared" si="9"/>
        <v>0.90909090909090906</v>
      </c>
      <c r="K80" s="308">
        <v>9</v>
      </c>
      <c r="L80" s="308">
        <f t="shared" si="10"/>
        <v>1</v>
      </c>
      <c r="M80" s="312">
        <v>6</v>
      </c>
      <c r="N80" s="308">
        <f t="shared" si="11"/>
        <v>5</v>
      </c>
      <c r="O80" s="307">
        <f t="shared" si="12"/>
        <v>0.45454545454545453</v>
      </c>
      <c r="P80" s="306">
        <v>5</v>
      </c>
      <c r="Q80" s="307">
        <f t="shared" si="4"/>
        <v>0.83333333333333337</v>
      </c>
      <c r="R80" s="306">
        <f t="shared" si="13"/>
        <v>1</v>
      </c>
      <c r="S80" s="307">
        <f t="shared" si="5"/>
        <v>0.16666666666666666</v>
      </c>
      <c r="T80" s="309"/>
      <c r="U80" s="310"/>
      <c r="V80" s="311"/>
      <c r="W80" s="311"/>
      <c r="X80" s="310"/>
      <c r="Y80" s="310"/>
    </row>
    <row r="81" spans="1:25" ht="32.1" customHeight="1">
      <c r="A81" s="301">
        <f t="shared" si="7"/>
        <v>75</v>
      </c>
      <c r="B81" s="302" t="s">
        <v>5447</v>
      </c>
      <c r="C81" s="303">
        <v>13164.26</v>
      </c>
      <c r="D81" s="304">
        <f>SUMIFS('77X'!$F$3:$F$2353,'77X'!$C$3:$C$2353,$B81)</f>
        <v>2536</v>
      </c>
      <c r="E81" s="306">
        <v>30</v>
      </c>
      <c r="F81" s="306">
        <f>COUNTIFS('77X'!$G$3:$G$2353,"Đ",'77X'!$C$3:$C$2353,B81)</f>
        <v>2</v>
      </c>
      <c r="G81" s="307">
        <f t="shared" si="8"/>
        <v>6.6666666666666666E-2</v>
      </c>
      <c r="H81" s="308">
        <v>2</v>
      </c>
      <c r="I81" s="306">
        <f>COUNTIFS('77X'!$G$3:$G$2353,"K",'77X'!$C$3:$C$2353,B81)</f>
        <v>28</v>
      </c>
      <c r="J81" s="307">
        <f t="shared" si="9"/>
        <v>0.93333333333333335</v>
      </c>
      <c r="K81" s="308">
        <v>26</v>
      </c>
      <c r="L81" s="308">
        <f t="shared" si="10"/>
        <v>2</v>
      </c>
      <c r="M81" s="306">
        <v>15</v>
      </c>
      <c r="N81" s="308">
        <f t="shared" si="11"/>
        <v>15</v>
      </c>
      <c r="O81" s="307">
        <f t="shared" si="12"/>
        <v>0.5</v>
      </c>
      <c r="P81" s="306">
        <v>11</v>
      </c>
      <c r="Q81" s="307">
        <f t="shared" si="4"/>
        <v>0.73333333333333328</v>
      </c>
      <c r="R81" s="306">
        <f t="shared" si="13"/>
        <v>4</v>
      </c>
      <c r="S81" s="307">
        <f t="shared" si="5"/>
        <v>0.26666666666666666</v>
      </c>
      <c r="T81" s="309"/>
      <c r="U81" s="310"/>
      <c r="V81" s="311"/>
      <c r="W81" s="311"/>
      <c r="X81" s="310"/>
      <c r="Y81" s="310"/>
    </row>
    <row r="82" spans="1:25" ht="32.1" customHeight="1">
      <c r="A82" s="301">
        <f t="shared" si="7"/>
        <v>76</v>
      </c>
      <c r="B82" s="302" t="s">
        <v>5509</v>
      </c>
      <c r="C82" s="303">
        <v>15486.15</v>
      </c>
      <c r="D82" s="304">
        <f>SUMIFS('77X'!$F$3:$F$2353,'77X'!$C$3:$C$2353,$B82)</f>
        <v>800</v>
      </c>
      <c r="E82" s="306">
        <v>13</v>
      </c>
      <c r="F82" s="306">
        <f>COUNTIFS('77X'!$G$3:$G$2353,"Đ",'77X'!$C$3:$C$2353,B82)</f>
        <v>0</v>
      </c>
      <c r="G82" s="307">
        <f t="shared" si="8"/>
        <v>0</v>
      </c>
      <c r="H82" s="308">
        <v>0</v>
      </c>
      <c r="I82" s="306">
        <f>COUNTIFS('77X'!$G$3:$G$2353,"K",'77X'!$C$3:$C$2353,B82)</f>
        <v>13</v>
      </c>
      <c r="J82" s="307">
        <f t="shared" si="9"/>
        <v>1</v>
      </c>
      <c r="K82" s="308">
        <v>13</v>
      </c>
      <c r="L82" s="308">
        <f t="shared" si="10"/>
        <v>0</v>
      </c>
      <c r="M82" s="312">
        <v>5</v>
      </c>
      <c r="N82" s="308">
        <f t="shared" si="11"/>
        <v>8</v>
      </c>
      <c r="O82" s="307">
        <f t="shared" si="12"/>
        <v>0.61538461538461542</v>
      </c>
      <c r="P82" s="306">
        <v>5</v>
      </c>
      <c r="Q82" s="307">
        <f t="shared" si="4"/>
        <v>1</v>
      </c>
      <c r="R82" s="306">
        <f t="shared" si="13"/>
        <v>0</v>
      </c>
      <c r="S82" s="307">
        <f t="shared" si="5"/>
        <v>0</v>
      </c>
      <c r="T82" s="309"/>
      <c r="U82" s="310"/>
      <c r="V82" s="311"/>
      <c r="W82" s="311"/>
      <c r="X82" s="310"/>
      <c r="Y82" s="310"/>
    </row>
    <row r="83" spans="1:25" ht="32.1" customHeight="1">
      <c r="A83" s="301">
        <f t="shared" si="7"/>
        <v>77</v>
      </c>
      <c r="B83" s="315" t="s">
        <v>5535</v>
      </c>
      <c r="C83" s="303">
        <v>8284.93</v>
      </c>
      <c r="D83" s="304">
        <f>SUMIFS('77X'!$F$3:$F$2353,'77X'!$C$3:$C$2353,$B83)</f>
        <v>4003</v>
      </c>
      <c r="E83" s="306">
        <v>24</v>
      </c>
      <c r="F83" s="306">
        <f>COUNTIFS('77X'!$G$3:$G$2353,"Đ",'77X'!$C$3:$C$2353,B83)</f>
        <v>11</v>
      </c>
      <c r="G83" s="307">
        <f t="shared" si="8"/>
        <v>0.45833333333333331</v>
      </c>
      <c r="H83" s="308">
        <v>0</v>
      </c>
      <c r="I83" s="306">
        <f>COUNTIFS('77X'!$G$3:$G$2353,"K",'77X'!$C$3:$C$2353,B83)</f>
        <v>13</v>
      </c>
      <c r="J83" s="307">
        <f t="shared" si="9"/>
        <v>0.54166666666666663</v>
      </c>
      <c r="K83" s="308">
        <v>12</v>
      </c>
      <c r="L83" s="308">
        <f t="shared" si="10"/>
        <v>1</v>
      </c>
      <c r="M83" s="306">
        <v>12</v>
      </c>
      <c r="N83" s="308">
        <f t="shared" si="11"/>
        <v>12</v>
      </c>
      <c r="O83" s="307">
        <f t="shared" si="12"/>
        <v>0.5</v>
      </c>
      <c r="P83" s="306">
        <v>11</v>
      </c>
      <c r="Q83" s="307">
        <f t="shared" si="4"/>
        <v>0.91666666666666663</v>
      </c>
      <c r="R83" s="306">
        <f t="shared" si="13"/>
        <v>1</v>
      </c>
      <c r="S83" s="307">
        <f t="shared" si="5"/>
        <v>8.3333333333333329E-2</v>
      </c>
      <c r="T83" s="309" t="s">
        <v>6376</v>
      </c>
      <c r="U83" s="310"/>
      <c r="V83" s="311">
        <v>12</v>
      </c>
      <c r="W83" s="311">
        <v>1</v>
      </c>
      <c r="X83" s="310"/>
      <c r="Y83" s="310"/>
    </row>
    <row r="84" spans="1:25" ht="32.1" customHeight="1">
      <c r="A84" s="301">
        <f t="shared" si="7"/>
        <v>78</v>
      </c>
      <c r="B84" s="302" t="s">
        <v>5582</v>
      </c>
      <c r="C84" s="303">
        <v>11918.45</v>
      </c>
      <c r="D84" s="304">
        <f>SUMIFS('77X'!$F$3:$F$2353,'77X'!$C$3:$C$2353,$B84)</f>
        <v>3404</v>
      </c>
      <c r="E84" s="306">
        <v>25</v>
      </c>
      <c r="F84" s="306">
        <f>COUNTIFS('77X'!$G$3:$G$2353,"Đ",'77X'!$C$3:$C$2353,B84)</f>
        <v>8</v>
      </c>
      <c r="G84" s="307">
        <f t="shared" si="8"/>
        <v>0.32</v>
      </c>
      <c r="H84" s="308">
        <v>8</v>
      </c>
      <c r="I84" s="306">
        <f>COUNTIFS('77X'!$G$3:$G$2353,"K",'77X'!$C$3:$C$2353,B84)</f>
        <v>17</v>
      </c>
      <c r="J84" s="307">
        <f t="shared" si="9"/>
        <v>0.68</v>
      </c>
      <c r="K84" s="308">
        <v>8</v>
      </c>
      <c r="L84" s="308">
        <f t="shared" si="10"/>
        <v>9</v>
      </c>
      <c r="M84" s="306">
        <v>16</v>
      </c>
      <c r="N84" s="308">
        <f t="shared" si="11"/>
        <v>9</v>
      </c>
      <c r="O84" s="307">
        <f t="shared" si="12"/>
        <v>0.36</v>
      </c>
      <c r="P84" s="306">
        <v>14</v>
      </c>
      <c r="Q84" s="307">
        <f t="shared" si="4"/>
        <v>0.875</v>
      </c>
      <c r="R84" s="306">
        <f t="shared" si="13"/>
        <v>2</v>
      </c>
      <c r="S84" s="307">
        <f t="shared" si="5"/>
        <v>0.125</v>
      </c>
      <c r="T84" s="309"/>
      <c r="U84" s="310"/>
      <c r="V84" s="311"/>
      <c r="W84" s="311"/>
      <c r="X84" s="310"/>
      <c r="Y84" s="310"/>
    </row>
    <row r="85" spans="1:25" ht="32.1" customHeight="1">
      <c r="A85" s="301">
        <f t="shared" si="7"/>
        <v>79</v>
      </c>
      <c r="B85" s="302" t="s">
        <v>5630</v>
      </c>
      <c r="C85" s="303">
        <v>14528.85</v>
      </c>
      <c r="D85" s="304">
        <f>SUMIFS('77X'!$F$3:$F$2353,'77X'!$C$3:$C$2353,$B85)</f>
        <v>1627</v>
      </c>
      <c r="E85" s="306">
        <v>20</v>
      </c>
      <c r="F85" s="306">
        <f>COUNTIFS('77X'!$G$3:$G$2353,"Đ",'77X'!$C$3:$C$2353,B85)</f>
        <v>0</v>
      </c>
      <c r="G85" s="307">
        <f t="shared" si="8"/>
        <v>0</v>
      </c>
      <c r="H85" s="308">
        <v>0</v>
      </c>
      <c r="I85" s="306">
        <f>COUNTIFS('77X'!$G$3:$G$2353,"K",'77X'!$C$3:$C$2353,B85)</f>
        <v>20</v>
      </c>
      <c r="J85" s="307">
        <f t="shared" si="9"/>
        <v>1</v>
      </c>
      <c r="K85" s="308">
        <v>20</v>
      </c>
      <c r="L85" s="308">
        <f t="shared" si="10"/>
        <v>0</v>
      </c>
      <c r="M85" s="306">
        <v>10</v>
      </c>
      <c r="N85" s="308">
        <f t="shared" si="11"/>
        <v>10</v>
      </c>
      <c r="O85" s="307">
        <f t="shared" si="12"/>
        <v>0.5</v>
      </c>
      <c r="P85" s="306">
        <v>10</v>
      </c>
      <c r="Q85" s="307">
        <f t="shared" si="4"/>
        <v>1</v>
      </c>
      <c r="R85" s="306">
        <f t="shared" si="13"/>
        <v>0</v>
      </c>
      <c r="S85" s="307">
        <f t="shared" si="5"/>
        <v>0</v>
      </c>
      <c r="T85" s="309"/>
      <c r="U85" s="310"/>
      <c r="V85" s="311"/>
      <c r="W85" s="311"/>
      <c r="X85" s="310"/>
      <c r="Y85" s="310"/>
    </row>
    <row r="86" spans="1:25" ht="32.1" customHeight="1">
      <c r="A86" s="301">
        <f t="shared" si="7"/>
        <v>80</v>
      </c>
      <c r="B86" s="302" t="s">
        <v>5667</v>
      </c>
      <c r="C86" s="303">
        <v>5419.83</v>
      </c>
      <c r="D86" s="304">
        <f>SUMIFS('77X'!$F$3:$F$2353,'77X'!$C$3:$C$2353,$B86)</f>
        <v>3483</v>
      </c>
      <c r="E86" s="306">
        <v>29</v>
      </c>
      <c r="F86" s="306">
        <f>COUNTIFS('77X'!$G$3:$G$2353,"Đ",'77X'!$C$3:$C$2353,B86)</f>
        <v>5</v>
      </c>
      <c r="G86" s="307">
        <f t="shared" si="8"/>
        <v>0.17241379310344829</v>
      </c>
      <c r="H86" s="308">
        <v>0</v>
      </c>
      <c r="I86" s="306">
        <f>COUNTIFS('77X'!$G$3:$G$2353,"K",'77X'!$C$3:$C$2353,B86)</f>
        <v>24</v>
      </c>
      <c r="J86" s="307">
        <f t="shared" si="9"/>
        <v>0.82758620689655171</v>
      </c>
      <c r="K86" s="308">
        <v>24</v>
      </c>
      <c r="L86" s="308">
        <f t="shared" si="10"/>
        <v>0</v>
      </c>
      <c r="M86" s="312">
        <v>14</v>
      </c>
      <c r="N86" s="308">
        <f t="shared" si="11"/>
        <v>15</v>
      </c>
      <c r="O86" s="307">
        <f t="shared" si="12"/>
        <v>0.51724137931034486</v>
      </c>
      <c r="P86" s="306">
        <v>14</v>
      </c>
      <c r="Q86" s="307">
        <f t="shared" si="4"/>
        <v>1</v>
      </c>
      <c r="R86" s="306">
        <f t="shared" si="13"/>
        <v>0</v>
      </c>
      <c r="S86" s="307">
        <f t="shared" si="5"/>
        <v>0</v>
      </c>
      <c r="T86" s="309"/>
      <c r="U86" s="310"/>
      <c r="V86" s="311"/>
      <c r="W86" s="311"/>
      <c r="X86" s="310"/>
      <c r="Y86" s="310"/>
    </row>
    <row r="87" spans="1:25" ht="32.1" customHeight="1">
      <c r="A87" s="301">
        <f t="shared" si="7"/>
        <v>81</v>
      </c>
      <c r="B87" s="302" t="s">
        <v>5714</v>
      </c>
      <c r="C87" s="303">
        <v>5120.2700000000004</v>
      </c>
      <c r="D87" s="304">
        <f>SUMIFS('77X'!$F$3:$F$2353,'77X'!$C$3:$C$2353,$B87)</f>
        <v>5924</v>
      </c>
      <c r="E87" s="306">
        <v>35</v>
      </c>
      <c r="F87" s="306">
        <f>COUNTIFS('77X'!$G$3:$G$2353,"Đ",'77X'!$C$3:$C$2353,B87)</f>
        <v>20</v>
      </c>
      <c r="G87" s="307">
        <f t="shared" si="8"/>
        <v>0.5714285714285714</v>
      </c>
      <c r="H87" s="308">
        <v>7</v>
      </c>
      <c r="I87" s="306">
        <f>COUNTIFS('77X'!$G$3:$G$2353,"K",'77X'!$C$3:$C$2353,B87)</f>
        <v>15</v>
      </c>
      <c r="J87" s="307">
        <f t="shared" si="9"/>
        <v>0.42857142857142855</v>
      </c>
      <c r="K87" s="308">
        <v>15</v>
      </c>
      <c r="L87" s="308">
        <f t="shared" si="10"/>
        <v>0</v>
      </c>
      <c r="M87" s="306">
        <v>18</v>
      </c>
      <c r="N87" s="308">
        <f t="shared" si="11"/>
        <v>17</v>
      </c>
      <c r="O87" s="307">
        <f t="shared" si="12"/>
        <v>0.48571428571428571</v>
      </c>
      <c r="P87" s="306">
        <v>18</v>
      </c>
      <c r="Q87" s="307">
        <f t="shared" si="4"/>
        <v>1</v>
      </c>
      <c r="R87" s="306">
        <f t="shared" si="13"/>
        <v>0</v>
      </c>
      <c r="S87" s="307">
        <f t="shared" si="5"/>
        <v>0</v>
      </c>
      <c r="T87" s="309"/>
      <c r="U87" s="310"/>
      <c r="V87" s="311"/>
      <c r="W87" s="311"/>
      <c r="X87" s="310"/>
      <c r="Y87" s="310"/>
    </row>
    <row r="88" spans="1:25" ht="32.1" customHeight="1">
      <c r="A88" s="301">
        <f t="shared" si="7"/>
        <v>82</v>
      </c>
      <c r="B88" s="302" t="s">
        <v>5791</v>
      </c>
      <c r="C88" s="303">
        <v>9623.99</v>
      </c>
      <c r="D88" s="304">
        <f>SUMIFS('77X'!$F$3:$F$2353,'77X'!$C$3:$C$2353,$B88)</f>
        <v>4805</v>
      </c>
      <c r="E88" s="306">
        <v>27</v>
      </c>
      <c r="F88" s="306">
        <f>COUNTIFS('77X'!$G$3:$G$2353,"Đ",'77X'!$C$3:$C$2353,B88)</f>
        <v>17</v>
      </c>
      <c r="G88" s="307">
        <f t="shared" si="8"/>
        <v>0.62962962962962965</v>
      </c>
      <c r="H88" s="308">
        <v>10</v>
      </c>
      <c r="I88" s="306">
        <f>COUNTIFS('77X'!$G$3:$G$2353,"K",'77X'!$C$3:$C$2353,B88)</f>
        <v>10</v>
      </c>
      <c r="J88" s="307">
        <f t="shared" si="9"/>
        <v>0.37037037037037035</v>
      </c>
      <c r="K88" s="308">
        <v>10</v>
      </c>
      <c r="L88" s="308">
        <f t="shared" si="10"/>
        <v>0</v>
      </c>
      <c r="M88" s="306">
        <v>21</v>
      </c>
      <c r="N88" s="308">
        <f t="shared" si="11"/>
        <v>6</v>
      </c>
      <c r="O88" s="307">
        <f t="shared" si="12"/>
        <v>0.22222222222222221</v>
      </c>
      <c r="P88" s="306">
        <v>21</v>
      </c>
      <c r="Q88" s="307">
        <f t="shared" si="4"/>
        <v>1</v>
      </c>
      <c r="R88" s="306">
        <f t="shared" si="13"/>
        <v>0</v>
      </c>
      <c r="S88" s="307">
        <f t="shared" si="5"/>
        <v>0</v>
      </c>
      <c r="T88" s="309"/>
      <c r="U88" s="310"/>
      <c r="V88" s="311"/>
      <c r="W88" s="311"/>
      <c r="X88" s="310"/>
      <c r="Y88" s="310"/>
    </row>
    <row r="89" spans="1:25" ht="32.1" customHeight="1">
      <c r="A89" s="301">
        <f t="shared" si="7"/>
        <v>83</v>
      </c>
      <c r="B89" s="302" t="s">
        <v>5845</v>
      </c>
      <c r="C89" s="303">
        <v>17159.330000000002</v>
      </c>
      <c r="D89" s="304">
        <f>SUMIFS('77X'!$F$3:$F$2353,'77X'!$C$3:$C$2353,$B89)</f>
        <v>1634</v>
      </c>
      <c r="E89" s="306">
        <v>19</v>
      </c>
      <c r="F89" s="306">
        <f>COUNTIFS('77X'!$G$3:$G$2353,"Đ",'77X'!$C$3:$C$2353,B89)</f>
        <v>0</v>
      </c>
      <c r="G89" s="307">
        <f t="shared" si="8"/>
        <v>0</v>
      </c>
      <c r="H89" s="308">
        <v>0</v>
      </c>
      <c r="I89" s="306">
        <f>COUNTIFS('77X'!$G$3:$G$2353,"K",'77X'!$C$3:$C$2353,B89)</f>
        <v>19</v>
      </c>
      <c r="J89" s="307">
        <f t="shared" si="9"/>
        <v>1</v>
      </c>
      <c r="K89" s="308">
        <v>15</v>
      </c>
      <c r="L89" s="308">
        <f t="shared" si="10"/>
        <v>4</v>
      </c>
      <c r="M89" s="306">
        <v>9</v>
      </c>
      <c r="N89" s="308">
        <f t="shared" si="11"/>
        <v>10</v>
      </c>
      <c r="O89" s="307">
        <f t="shared" si="12"/>
        <v>0.52631578947368418</v>
      </c>
      <c r="P89" s="306">
        <v>7</v>
      </c>
      <c r="Q89" s="307">
        <f t="shared" si="4"/>
        <v>0.77777777777777779</v>
      </c>
      <c r="R89" s="306">
        <f t="shared" si="13"/>
        <v>2</v>
      </c>
      <c r="S89" s="307">
        <f t="shared" si="5"/>
        <v>0.22222222222222221</v>
      </c>
      <c r="T89" s="309"/>
      <c r="U89" s="310"/>
      <c r="V89" s="311"/>
      <c r="W89" s="311"/>
      <c r="X89" s="310"/>
      <c r="Y89" s="310"/>
    </row>
    <row r="90" spans="1:25" ht="32.1" customHeight="1">
      <c r="A90" s="301">
        <f t="shared" si="7"/>
        <v>84</v>
      </c>
      <c r="B90" s="302" t="s">
        <v>5885</v>
      </c>
      <c r="C90" s="303">
        <v>7531.7</v>
      </c>
      <c r="D90" s="304">
        <f>SUMIFS('77X'!$F$3:$F$2353,'77X'!$C$3:$C$2353,$B90)</f>
        <v>2249</v>
      </c>
      <c r="E90" s="306">
        <v>19</v>
      </c>
      <c r="F90" s="306">
        <f>COUNTIFS('77X'!$G$3:$G$2353,"Đ",'77X'!$C$3:$C$2353,B90)</f>
        <v>6</v>
      </c>
      <c r="G90" s="307">
        <f t="shared" si="8"/>
        <v>0.31578947368421051</v>
      </c>
      <c r="H90" s="308">
        <v>3</v>
      </c>
      <c r="I90" s="306">
        <f>COUNTIFS('77X'!$G$3:$G$2353,"K",'77X'!$C$3:$C$2353,B90)</f>
        <v>13</v>
      </c>
      <c r="J90" s="307">
        <f t="shared" si="9"/>
        <v>0.68421052631578949</v>
      </c>
      <c r="K90" s="308">
        <v>13</v>
      </c>
      <c r="L90" s="308">
        <f t="shared" si="10"/>
        <v>0</v>
      </c>
      <c r="M90" s="306">
        <v>10</v>
      </c>
      <c r="N90" s="308">
        <f t="shared" si="11"/>
        <v>9</v>
      </c>
      <c r="O90" s="307">
        <f t="shared" si="12"/>
        <v>0.47368421052631576</v>
      </c>
      <c r="P90" s="306">
        <v>10</v>
      </c>
      <c r="Q90" s="307">
        <f t="shared" si="4"/>
        <v>1</v>
      </c>
      <c r="R90" s="306">
        <f t="shared" si="13"/>
        <v>0</v>
      </c>
      <c r="S90" s="307">
        <f t="shared" si="5"/>
        <v>0</v>
      </c>
      <c r="T90" s="309"/>
      <c r="U90" s="310"/>
      <c r="V90" s="311"/>
      <c r="W90" s="311"/>
      <c r="X90" s="310"/>
      <c r="Y90" s="310"/>
    </row>
    <row r="91" spans="1:25" ht="32.1" customHeight="1">
      <c r="A91" s="301">
        <f t="shared" si="7"/>
        <v>85</v>
      </c>
      <c r="B91" s="302" t="s">
        <v>5917</v>
      </c>
      <c r="C91" s="303">
        <v>12955.31</v>
      </c>
      <c r="D91" s="304">
        <f>SUMIFS('77X'!$F$3:$F$2353,'77X'!$C$3:$C$2353,$B91)</f>
        <v>1117</v>
      </c>
      <c r="E91" s="306">
        <v>20</v>
      </c>
      <c r="F91" s="306">
        <f>COUNTIFS('77X'!$G$3:$G$2353,"Đ",'77X'!$C$3:$C$2353,B91)</f>
        <v>0</v>
      </c>
      <c r="G91" s="307">
        <f t="shared" si="8"/>
        <v>0</v>
      </c>
      <c r="H91" s="308">
        <v>0</v>
      </c>
      <c r="I91" s="306">
        <f>COUNTIFS('77X'!$G$3:$G$2353,"K",'77X'!$C$3:$C$2353,B91)</f>
        <v>20</v>
      </c>
      <c r="J91" s="307">
        <f t="shared" si="9"/>
        <v>1</v>
      </c>
      <c r="K91" s="308">
        <v>20</v>
      </c>
      <c r="L91" s="308">
        <f t="shared" si="10"/>
        <v>0</v>
      </c>
      <c r="M91" s="312">
        <v>7</v>
      </c>
      <c r="N91" s="308">
        <f t="shared" si="11"/>
        <v>13</v>
      </c>
      <c r="O91" s="307">
        <f t="shared" si="12"/>
        <v>0.65</v>
      </c>
      <c r="P91" s="306">
        <v>5</v>
      </c>
      <c r="Q91" s="307">
        <f t="shared" si="4"/>
        <v>0.7142857142857143</v>
      </c>
      <c r="R91" s="306">
        <f t="shared" si="13"/>
        <v>2</v>
      </c>
      <c r="S91" s="307">
        <f t="shared" si="5"/>
        <v>0.2857142857142857</v>
      </c>
      <c r="T91" s="309"/>
      <c r="U91" s="310"/>
      <c r="V91" s="311"/>
      <c r="W91" s="311"/>
      <c r="X91" s="310"/>
      <c r="Y91" s="310"/>
    </row>
    <row r="92" spans="1:25" ht="32.1" customHeight="1">
      <c r="A92" s="301">
        <f t="shared" si="7"/>
        <v>86</v>
      </c>
      <c r="B92" s="315" t="s">
        <v>5947</v>
      </c>
      <c r="C92" s="303">
        <v>9977.3799999999992</v>
      </c>
      <c r="D92" s="304">
        <f>SUMIFS('77X'!$F$3:$F$2353,'77X'!$C$3:$C$2353,$B92)</f>
        <v>4156</v>
      </c>
      <c r="E92" s="306">
        <v>26</v>
      </c>
      <c r="F92" s="306">
        <f>COUNTIFS('77X'!$G$3:$G$2353,"Đ",'77X'!$C$3:$C$2353,B92)</f>
        <v>16</v>
      </c>
      <c r="G92" s="307">
        <f t="shared" si="8"/>
        <v>0.61538461538461542</v>
      </c>
      <c r="H92" s="308">
        <v>1</v>
      </c>
      <c r="I92" s="306">
        <f>COUNTIFS('77X'!$G$3:$G$2353,"K",'77X'!$C$3:$C$2353,B92)</f>
        <v>10</v>
      </c>
      <c r="J92" s="307">
        <f t="shared" si="9"/>
        <v>0.38461538461538464</v>
      </c>
      <c r="K92" s="308">
        <v>9</v>
      </c>
      <c r="L92" s="308">
        <f t="shared" si="10"/>
        <v>1</v>
      </c>
      <c r="M92" s="306">
        <v>12</v>
      </c>
      <c r="N92" s="308">
        <f t="shared" si="11"/>
        <v>14</v>
      </c>
      <c r="O92" s="307">
        <f t="shared" si="12"/>
        <v>0.53846153846153844</v>
      </c>
      <c r="P92" s="306">
        <v>12</v>
      </c>
      <c r="Q92" s="307">
        <f t="shared" si="4"/>
        <v>1</v>
      </c>
      <c r="R92" s="306">
        <f t="shared" si="13"/>
        <v>0</v>
      </c>
      <c r="S92" s="307">
        <f t="shared" si="5"/>
        <v>0</v>
      </c>
      <c r="T92" s="309" t="s">
        <v>6376</v>
      </c>
      <c r="U92" s="310"/>
      <c r="V92" s="311">
        <v>12</v>
      </c>
      <c r="W92" s="311">
        <v>1</v>
      </c>
      <c r="X92" s="310"/>
      <c r="Y92" s="310"/>
    </row>
    <row r="93" spans="1:25" ht="32.1" customHeight="1">
      <c r="A93" s="301">
        <f t="shared" si="7"/>
        <v>87</v>
      </c>
      <c r="B93" s="302" t="s">
        <v>5999</v>
      </c>
      <c r="C93" s="303">
        <v>8352.6299999999992</v>
      </c>
      <c r="D93" s="304">
        <f>SUMIFS('77X'!$F$3:$F$2353,'77X'!$C$3:$C$2353,$B93)</f>
        <v>9739</v>
      </c>
      <c r="E93" s="306">
        <v>72</v>
      </c>
      <c r="F93" s="306">
        <f>COUNTIFS('77X'!$G$3:$G$2353,"Đ",'77X'!$C$3:$C$2353,B93)</f>
        <v>22</v>
      </c>
      <c r="G93" s="307">
        <f t="shared" si="8"/>
        <v>0.30555555555555558</v>
      </c>
      <c r="H93" s="308">
        <v>0</v>
      </c>
      <c r="I93" s="306">
        <f>COUNTIFS('77X'!$G$3:$G$2353,"K",'77X'!$C$3:$C$2353,B93)</f>
        <v>50</v>
      </c>
      <c r="J93" s="307">
        <f t="shared" si="9"/>
        <v>0.69444444444444442</v>
      </c>
      <c r="K93" s="308">
        <v>50</v>
      </c>
      <c r="L93" s="308">
        <f t="shared" si="10"/>
        <v>0</v>
      </c>
      <c r="M93" s="306">
        <v>30</v>
      </c>
      <c r="N93" s="308">
        <f t="shared" si="11"/>
        <v>42</v>
      </c>
      <c r="O93" s="307">
        <f t="shared" si="12"/>
        <v>0.58333333333333337</v>
      </c>
      <c r="P93" s="306">
        <v>30</v>
      </c>
      <c r="Q93" s="307">
        <f t="shared" si="4"/>
        <v>1</v>
      </c>
      <c r="R93" s="306">
        <f t="shared" si="13"/>
        <v>0</v>
      </c>
      <c r="S93" s="307">
        <f t="shared" si="5"/>
        <v>0</v>
      </c>
      <c r="T93" s="309"/>
      <c r="U93" s="310"/>
      <c r="V93" s="311"/>
      <c r="W93" s="311"/>
      <c r="X93" s="310"/>
      <c r="Y93" s="310"/>
    </row>
    <row r="94" spans="1:25" ht="32.1" customHeight="1">
      <c r="A94" s="301">
        <f t="shared" si="7"/>
        <v>88</v>
      </c>
      <c r="B94" s="302" t="s">
        <v>6091</v>
      </c>
      <c r="C94" s="303">
        <v>16015.47</v>
      </c>
      <c r="D94" s="304">
        <f>SUMIFS('77X'!$F$3:$F$2353,'77X'!$C$3:$C$2353,$B94)</f>
        <v>1569</v>
      </c>
      <c r="E94" s="306">
        <v>22</v>
      </c>
      <c r="F94" s="306">
        <f>COUNTIFS('77X'!$G$3:$G$2353,"Đ",'77X'!$C$3:$C$2353,B94)</f>
        <v>0</v>
      </c>
      <c r="G94" s="307">
        <f t="shared" si="8"/>
        <v>0</v>
      </c>
      <c r="H94" s="308">
        <v>0</v>
      </c>
      <c r="I94" s="306">
        <f>COUNTIFS('77X'!$G$3:$G$2353,"K",'77X'!$C$3:$C$2353,B94)</f>
        <v>22</v>
      </c>
      <c r="J94" s="307">
        <f t="shared" si="9"/>
        <v>1</v>
      </c>
      <c r="K94" s="308">
        <v>21</v>
      </c>
      <c r="L94" s="308">
        <f t="shared" si="10"/>
        <v>1</v>
      </c>
      <c r="M94" s="312">
        <v>9</v>
      </c>
      <c r="N94" s="308">
        <f t="shared" si="11"/>
        <v>13</v>
      </c>
      <c r="O94" s="307">
        <f t="shared" si="12"/>
        <v>0.59090909090909094</v>
      </c>
      <c r="P94" s="306">
        <v>7</v>
      </c>
      <c r="Q94" s="307">
        <f t="shared" si="4"/>
        <v>0.77777777777777779</v>
      </c>
      <c r="R94" s="306">
        <f t="shared" si="13"/>
        <v>2</v>
      </c>
      <c r="S94" s="307">
        <f t="shared" si="5"/>
        <v>0.22222222222222221</v>
      </c>
      <c r="T94" s="309"/>
      <c r="U94" s="310"/>
      <c r="V94" s="311"/>
      <c r="W94" s="311"/>
      <c r="X94" s="310"/>
      <c r="Y94" s="310"/>
    </row>
    <row r="95" spans="1:25" ht="32.1" customHeight="1">
      <c r="A95" s="301">
        <f t="shared" si="7"/>
        <v>89</v>
      </c>
      <c r="B95" s="302" t="s">
        <v>6128</v>
      </c>
      <c r="C95" s="303">
        <v>10070.969999999999</v>
      </c>
      <c r="D95" s="304">
        <f>SUMIFS('77X'!$F$3:$F$2353,'77X'!$C$3:$C$2353,$B95)</f>
        <v>1583</v>
      </c>
      <c r="E95" s="306">
        <v>20</v>
      </c>
      <c r="F95" s="306">
        <f>COUNTIFS('77X'!$G$3:$G$2353,"Đ",'77X'!$C$3:$C$2353,B95)</f>
        <v>0</v>
      </c>
      <c r="G95" s="307">
        <f t="shared" si="8"/>
        <v>0</v>
      </c>
      <c r="H95" s="308">
        <v>0</v>
      </c>
      <c r="I95" s="306">
        <f>COUNTIFS('77X'!$G$3:$G$2353,"K",'77X'!$C$3:$C$2353,B95)</f>
        <v>20</v>
      </c>
      <c r="J95" s="307">
        <f t="shared" si="9"/>
        <v>1</v>
      </c>
      <c r="K95" s="308">
        <v>20</v>
      </c>
      <c r="L95" s="308">
        <f t="shared" si="10"/>
        <v>0</v>
      </c>
      <c r="M95" s="306">
        <v>8</v>
      </c>
      <c r="N95" s="308">
        <f t="shared" si="11"/>
        <v>12</v>
      </c>
      <c r="O95" s="307">
        <f t="shared" si="12"/>
        <v>0.6</v>
      </c>
      <c r="P95" s="306">
        <v>8</v>
      </c>
      <c r="Q95" s="307">
        <f t="shared" si="4"/>
        <v>1</v>
      </c>
      <c r="R95" s="306">
        <f t="shared" si="13"/>
        <v>0</v>
      </c>
      <c r="S95" s="307">
        <f t="shared" si="5"/>
        <v>0</v>
      </c>
      <c r="T95" s="309"/>
      <c r="U95" s="310"/>
      <c r="V95" s="311"/>
      <c r="W95" s="311"/>
      <c r="X95" s="310"/>
      <c r="Y95" s="310"/>
    </row>
    <row r="96" spans="1:25" ht="32.1" customHeight="1">
      <c r="A96" s="301">
        <f t="shared" si="7"/>
        <v>90</v>
      </c>
      <c r="B96" s="302" t="s">
        <v>6174</v>
      </c>
      <c r="C96" s="303">
        <v>11598.18</v>
      </c>
      <c r="D96" s="304">
        <f>SUMIFS('77X'!$F$3:$F$2353,'77X'!$C$3:$C$2353,$B96)</f>
        <v>1762</v>
      </c>
      <c r="E96" s="306">
        <v>17</v>
      </c>
      <c r="F96" s="306">
        <f>COUNTIFS('77X'!$G$3:$G$2353,"Đ",'77X'!$C$3:$C$2353,B96)</f>
        <v>0</v>
      </c>
      <c r="G96" s="307">
        <f t="shared" si="8"/>
        <v>0</v>
      </c>
      <c r="H96" s="308">
        <v>0</v>
      </c>
      <c r="I96" s="306">
        <f>COUNTIFS('77X'!$G$3:$G$2353,"K",'77X'!$C$3:$C$2353,B96)</f>
        <v>17</v>
      </c>
      <c r="J96" s="307">
        <f t="shared" si="9"/>
        <v>1</v>
      </c>
      <c r="K96" s="308">
        <v>17</v>
      </c>
      <c r="L96" s="308">
        <f t="shared" si="10"/>
        <v>0</v>
      </c>
      <c r="M96" s="306">
        <v>10</v>
      </c>
      <c r="N96" s="308">
        <f t="shared" si="11"/>
        <v>7</v>
      </c>
      <c r="O96" s="307">
        <f t="shared" si="12"/>
        <v>0.41176470588235292</v>
      </c>
      <c r="P96" s="306">
        <v>10</v>
      </c>
      <c r="Q96" s="307">
        <f t="shared" si="4"/>
        <v>1</v>
      </c>
      <c r="R96" s="306">
        <f t="shared" si="13"/>
        <v>0</v>
      </c>
      <c r="S96" s="307">
        <f t="shared" si="5"/>
        <v>0</v>
      </c>
      <c r="T96" s="309"/>
      <c r="U96" s="310"/>
      <c r="V96" s="311"/>
      <c r="W96" s="311"/>
      <c r="X96" s="310"/>
      <c r="Y96" s="310"/>
    </row>
    <row r="97" spans="1:25" ht="32.1" customHeight="1">
      <c r="A97" s="301">
        <f t="shared" si="7"/>
        <v>91</v>
      </c>
      <c r="B97" s="302" t="s">
        <v>6208</v>
      </c>
      <c r="C97" s="303">
        <v>16580.39</v>
      </c>
      <c r="D97" s="304">
        <f>SUMIFS('77X'!$F$3:$F$2353,'77X'!$C$3:$C$2353,$B97)</f>
        <v>1309</v>
      </c>
      <c r="E97" s="306">
        <v>17</v>
      </c>
      <c r="F97" s="306">
        <f>COUNTIFS('77X'!$G$3:$G$2353,"Đ",'77X'!$C$3:$C$2353,B97)</f>
        <v>1</v>
      </c>
      <c r="G97" s="307">
        <f t="shared" si="8"/>
        <v>5.8823529411764705E-2</v>
      </c>
      <c r="H97" s="308">
        <v>0</v>
      </c>
      <c r="I97" s="306">
        <f>COUNTIFS('77X'!$G$3:$G$2353,"K",'77X'!$C$3:$C$2353,B97)</f>
        <v>16</v>
      </c>
      <c r="J97" s="307">
        <f t="shared" si="9"/>
        <v>0.94117647058823528</v>
      </c>
      <c r="K97" s="308">
        <v>16</v>
      </c>
      <c r="L97" s="308">
        <f t="shared" si="10"/>
        <v>0</v>
      </c>
      <c r="M97" s="306">
        <v>8</v>
      </c>
      <c r="N97" s="308">
        <f t="shared" si="11"/>
        <v>9</v>
      </c>
      <c r="O97" s="307">
        <f t="shared" si="12"/>
        <v>0.52941176470588236</v>
      </c>
      <c r="P97" s="306">
        <v>6</v>
      </c>
      <c r="Q97" s="307">
        <f t="shared" si="4"/>
        <v>0.75</v>
      </c>
      <c r="R97" s="306">
        <f t="shared" si="13"/>
        <v>2</v>
      </c>
      <c r="S97" s="307">
        <f t="shared" si="5"/>
        <v>0.25</v>
      </c>
      <c r="T97" s="309"/>
      <c r="U97" s="310"/>
      <c r="V97" s="311"/>
      <c r="W97" s="311"/>
      <c r="X97" s="310"/>
      <c r="Y97" s="310"/>
    </row>
    <row r="98" spans="1:25" ht="32.1" customHeight="1">
      <c r="A98" s="301">
        <f t="shared" si="7"/>
        <v>92</v>
      </c>
      <c r="B98" s="302" t="s">
        <v>6241</v>
      </c>
      <c r="C98" s="303">
        <v>11276.22</v>
      </c>
      <c r="D98" s="304">
        <f>SUMIFS('77X'!$F$3:$F$2353,'77X'!$C$3:$C$2353,$B98)</f>
        <v>5512</v>
      </c>
      <c r="E98" s="306">
        <v>40</v>
      </c>
      <c r="F98" s="306">
        <f>COUNTIFS('77X'!$G$3:$G$2353,"Đ",'77X'!$C$3:$C$2353,B98)</f>
        <v>18</v>
      </c>
      <c r="G98" s="307">
        <f t="shared" si="8"/>
        <v>0.45</v>
      </c>
      <c r="H98" s="308">
        <v>12</v>
      </c>
      <c r="I98" s="306">
        <f>COUNTIFS('77X'!$G$3:$G$2353,"K",'77X'!$C$3:$C$2353,B98)</f>
        <v>22</v>
      </c>
      <c r="J98" s="307">
        <f t="shared" si="9"/>
        <v>0.55000000000000004</v>
      </c>
      <c r="K98" s="308">
        <v>22</v>
      </c>
      <c r="L98" s="308">
        <f t="shared" si="10"/>
        <v>0</v>
      </c>
      <c r="M98" s="306">
        <v>28</v>
      </c>
      <c r="N98" s="308">
        <f t="shared" si="11"/>
        <v>12</v>
      </c>
      <c r="O98" s="307">
        <f t="shared" si="12"/>
        <v>0.3</v>
      </c>
      <c r="P98" s="306">
        <v>28</v>
      </c>
      <c r="Q98" s="307">
        <f t="shared" si="4"/>
        <v>1</v>
      </c>
      <c r="R98" s="306">
        <f t="shared" si="13"/>
        <v>0</v>
      </c>
      <c r="S98" s="307">
        <f t="shared" si="5"/>
        <v>0</v>
      </c>
      <c r="T98" s="309"/>
      <c r="U98" s="310"/>
      <c r="V98" s="311"/>
      <c r="W98" s="311"/>
      <c r="X98" s="310"/>
      <c r="Y98" s="310"/>
    </row>
    <row r="99" spans="1:25" ht="12.75" customHeight="1">
      <c r="A99" s="318"/>
      <c r="B99" s="318"/>
      <c r="C99" s="318"/>
      <c r="D99" s="318"/>
      <c r="E99" s="272"/>
      <c r="F99" s="320"/>
      <c r="G99" s="321"/>
      <c r="H99" s="276"/>
      <c r="I99" s="276"/>
      <c r="J99" s="321"/>
      <c r="K99" s="310"/>
      <c r="L99" s="322"/>
      <c r="M99" s="276"/>
      <c r="N99" s="310"/>
      <c r="O99" s="321"/>
      <c r="P99" s="276"/>
      <c r="Q99" s="323"/>
      <c r="R99" s="276"/>
      <c r="S99" s="323"/>
      <c r="T99" s="324"/>
      <c r="U99" s="310"/>
      <c r="V99" s="311"/>
      <c r="W99" s="311"/>
      <c r="X99" s="310"/>
      <c r="Y99" s="310"/>
    </row>
    <row r="100" spans="1:25">
      <c r="A100" s="325"/>
      <c r="B100" s="325">
        <f t="shared" ref="B100:S100" si="14">COUNTBLANK(B7:B98)</f>
        <v>0</v>
      </c>
      <c r="C100" s="325">
        <f t="shared" si="14"/>
        <v>0</v>
      </c>
      <c r="D100" s="325">
        <f t="shared" si="14"/>
        <v>0</v>
      </c>
      <c r="E100" s="325">
        <f t="shared" si="14"/>
        <v>0</v>
      </c>
      <c r="F100" s="325">
        <f t="shared" si="14"/>
        <v>0</v>
      </c>
      <c r="G100" s="325">
        <f t="shared" si="14"/>
        <v>0</v>
      </c>
      <c r="H100" s="325">
        <f t="shared" si="14"/>
        <v>0</v>
      </c>
      <c r="I100" s="325">
        <f t="shared" si="14"/>
        <v>0</v>
      </c>
      <c r="J100" s="325">
        <f t="shared" si="14"/>
        <v>0</v>
      </c>
      <c r="K100" s="325">
        <f t="shared" si="14"/>
        <v>0</v>
      </c>
      <c r="L100" s="325">
        <f t="shared" si="14"/>
        <v>0</v>
      </c>
      <c r="M100" s="325">
        <f t="shared" si="14"/>
        <v>0</v>
      </c>
      <c r="N100" s="325">
        <f t="shared" si="14"/>
        <v>0</v>
      </c>
      <c r="O100" s="325">
        <f t="shared" si="14"/>
        <v>0</v>
      </c>
      <c r="P100" s="325">
        <f t="shared" si="14"/>
        <v>0</v>
      </c>
      <c r="Q100" s="325">
        <f t="shared" si="14"/>
        <v>0</v>
      </c>
      <c r="R100" s="325">
        <f t="shared" si="14"/>
        <v>0</v>
      </c>
      <c r="S100" s="323">
        <f t="shared" si="14"/>
        <v>0</v>
      </c>
      <c r="T100" s="325">
        <f t="shared" ref="T100" si="15">COUNTA(T7:T98)</f>
        <v>13</v>
      </c>
      <c r="U100" s="298"/>
      <c r="V100" s="299">
        <f t="shared" ref="V100:W100" si="16">COUNTA(V7:V98)</f>
        <v>13</v>
      </c>
      <c r="W100" s="299">
        <f t="shared" si="16"/>
        <v>13</v>
      </c>
      <c r="X100" s="325"/>
      <c r="Y100" s="325"/>
    </row>
    <row r="101" spans="1:25">
      <c r="A101" s="318"/>
      <c r="B101" s="318"/>
      <c r="C101" s="318"/>
      <c r="D101" s="318"/>
      <c r="E101" s="272"/>
      <c r="F101" s="320"/>
      <c r="G101" s="321"/>
      <c r="H101" s="276"/>
      <c r="I101" s="276"/>
      <c r="J101" s="321"/>
      <c r="K101" s="310"/>
      <c r="L101" s="322"/>
      <c r="M101" s="276"/>
      <c r="N101" s="310"/>
      <c r="O101" s="321"/>
      <c r="P101" s="276"/>
      <c r="Q101" s="323"/>
      <c r="R101" s="276"/>
      <c r="S101" s="323"/>
      <c r="T101" s="324"/>
      <c r="U101" s="310"/>
      <c r="V101" s="311"/>
      <c r="W101" s="311"/>
      <c r="X101" s="310"/>
      <c r="Y101" s="310"/>
    </row>
    <row r="102" spans="1:25">
      <c r="A102" s="326"/>
      <c r="B102" s="326"/>
      <c r="C102" s="326"/>
      <c r="D102" s="326"/>
      <c r="E102" s="326"/>
      <c r="F102" s="326"/>
      <c r="G102" s="325"/>
      <c r="H102" s="327">
        <f>F6-H6</f>
        <v>482</v>
      </c>
      <c r="I102" s="327">
        <f>H102+K102</f>
        <v>2926</v>
      </c>
      <c r="J102" s="325"/>
      <c r="K102" s="327">
        <f>K6</f>
        <v>2444</v>
      </c>
      <c r="L102" s="325"/>
      <c r="M102" s="325"/>
      <c r="N102" s="325"/>
      <c r="O102" s="325"/>
      <c r="P102" s="325"/>
      <c r="Q102" s="325"/>
      <c r="R102" s="325"/>
      <c r="S102" s="325"/>
      <c r="T102" s="328"/>
      <c r="U102" s="325"/>
      <c r="V102" s="325"/>
      <c r="W102" s="325"/>
      <c r="X102" s="325"/>
      <c r="Y102" s="325"/>
    </row>
    <row r="103" spans="1:25">
      <c r="A103" s="318"/>
      <c r="B103" s="318"/>
      <c r="C103" s="318"/>
      <c r="D103" s="318"/>
      <c r="E103" s="272"/>
      <c r="F103" s="320"/>
      <c r="G103" s="321"/>
      <c r="H103" s="276"/>
      <c r="I103" s="276"/>
      <c r="J103" s="321"/>
      <c r="K103" s="310"/>
      <c r="L103" s="322"/>
      <c r="M103" s="276"/>
      <c r="N103" s="310"/>
      <c r="O103" s="321"/>
      <c r="P103" s="276"/>
      <c r="Q103" s="323"/>
      <c r="R103" s="276"/>
      <c r="S103" s="323"/>
      <c r="T103" s="324"/>
      <c r="U103" s="310"/>
      <c r="V103" s="311"/>
      <c r="W103" s="311"/>
      <c r="X103" s="310"/>
      <c r="Y103" s="310"/>
    </row>
    <row r="104" spans="1:25">
      <c r="A104" s="318"/>
      <c r="B104" s="318"/>
      <c r="C104" s="318"/>
      <c r="D104" s="318"/>
      <c r="E104" s="272"/>
      <c r="F104" s="320"/>
      <c r="G104" s="321"/>
      <c r="H104" s="276"/>
      <c r="I104" s="276"/>
      <c r="J104" s="321"/>
      <c r="K104" s="310"/>
      <c r="L104" s="322"/>
      <c r="M104" s="276"/>
      <c r="N104" s="310"/>
      <c r="O104" s="321"/>
      <c r="P104" s="276"/>
      <c r="Q104" s="323"/>
      <c r="R104" s="276"/>
      <c r="S104" s="323"/>
      <c r="T104" s="324"/>
      <c r="U104" s="310"/>
      <c r="V104" s="311"/>
      <c r="W104" s="311"/>
      <c r="X104" s="310"/>
      <c r="Y104" s="310"/>
    </row>
    <row r="105" spans="1:25">
      <c r="A105" s="318"/>
      <c r="B105" s="318"/>
      <c r="C105" s="318"/>
      <c r="D105" s="318"/>
      <c r="E105" s="272"/>
      <c r="F105" s="320"/>
      <c r="G105" s="321"/>
      <c r="H105" s="276"/>
      <c r="I105" s="276"/>
      <c r="J105" s="321"/>
      <c r="K105" s="310"/>
      <c r="L105" s="322"/>
      <c r="M105" s="276"/>
      <c r="N105" s="310"/>
      <c r="O105" s="321"/>
      <c r="P105" s="276"/>
      <c r="Q105" s="323"/>
      <c r="R105" s="276"/>
      <c r="S105" s="323"/>
      <c r="T105" s="324"/>
      <c r="U105" s="310"/>
      <c r="V105" s="311"/>
      <c r="W105" s="311"/>
      <c r="X105" s="310"/>
      <c r="Y105" s="310"/>
    </row>
    <row r="106" spans="1:25">
      <c r="A106" s="318"/>
      <c r="B106" s="318"/>
      <c r="C106" s="318"/>
      <c r="D106" s="318"/>
      <c r="E106" s="272"/>
      <c r="F106" s="320"/>
      <c r="G106" s="321"/>
      <c r="H106" s="276"/>
      <c r="I106" s="276"/>
      <c r="J106" s="321"/>
      <c r="K106" s="310"/>
      <c r="L106" s="322"/>
      <c r="M106" s="276"/>
      <c r="N106" s="310"/>
      <c r="O106" s="321"/>
      <c r="P106" s="276"/>
      <c r="Q106" s="323"/>
      <c r="R106" s="276"/>
      <c r="S106" s="323"/>
      <c r="T106" s="324"/>
      <c r="U106" s="310"/>
      <c r="V106" s="311"/>
      <c r="W106" s="311"/>
      <c r="X106" s="310"/>
      <c r="Y106" s="310"/>
    </row>
  </sheetData>
  <autoFilter ref="A6:W98"/>
  <mergeCells count="17">
    <mergeCell ref="N4:O4"/>
    <mergeCell ref="B1:C1"/>
    <mergeCell ref="B2:C2"/>
    <mergeCell ref="P4:Q4"/>
    <mergeCell ref="R4:S4"/>
    <mergeCell ref="T4:T5"/>
    <mergeCell ref="O1:S1"/>
    <mergeCell ref="O2:S2"/>
    <mergeCell ref="A3:T3"/>
    <mergeCell ref="A4:A5"/>
    <mergeCell ref="B4:B5"/>
    <mergeCell ref="C4:C5"/>
    <mergeCell ref="D4:D5"/>
    <mergeCell ref="E4:E5"/>
    <mergeCell ref="F4:H4"/>
    <mergeCell ref="I4:L4"/>
    <mergeCell ref="M4:M5"/>
  </mergeCells>
  <conditionalFormatting sqref="H7:H98">
    <cfRule type="containsBlanks" dxfId="4" priority="5">
      <formula>LEN(TRIM(H7))=0</formula>
    </cfRule>
  </conditionalFormatting>
  <conditionalFormatting sqref="K7:S98">
    <cfRule type="containsBlanks" dxfId="3" priority="1">
      <formula>LEN(TRIM(K7))=0</formula>
    </cfRule>
  </conditionalFormatting>
  <conditionalFormatting sqref="L7:L98">
    <cfRule type="cellIs" dxfId="2" priority="4" operator="notEqual">
      <formula>0</formula>
    </cfRule>
  </conditionalFormatting>
  <conditionalFormatting sqref="R7:R98">
    <cfRule type="cellIs" dxfId="1" priority="2" operator="notEqual">
      <formula>0</formula>
    </cfRule>
  </conditionalFormatting>
  <conditionalFormatting sqref="S7:S98">
    <cfRule type="cellIs" dxfId="0" priority="3" operator="greaterThanOrEqual">
      <formula>"20%"</formula>
    </cfRule>
  </conditionalFormatting>
  <printOptions horizontalCentered="1"/>
  <pageMargins left="0.23622047244094491" right="0.23622047244094491" top="0.52" bottom="0.31496062992125984" header="0.28999999999999998" footer="0"/>
  <pageSetup paperSize="9" scale="55" fitToHeight="0" pageOrder="overThenDown" orientation="landscape" blackAndWhite="1" r:id="rId1"/>
  <headerFooter differentFirst="1">
    <oddHeader>&amp;C&amp;P/ &amp;N</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ummaryRight="0"/>
    <pageSetUpPr fitToPage="1"/>
  </sheetPr>
  <dimension ref="A1:Y106"/>
  <sheetViews>
    <sheetView view="pageBreakPreview" zoomScale="115" zoomScaleNormal="100" zoomScaleSheetLayoutView="115" workbookViewId="0">
      <pane xSplit="4" ySplit="6" topLeftCell="E70" activePane="bottomRight" state="frozen"/>
      <selection pane="topRight" activeCell="E1" sqref="E1"/>
      <selection pane="bottomLeft" activeCell="A7" sqref="A7"/>
      <selection pane="bottomRight" activeCell="A3" sqref="A3:T3"/>
    </sheetView>
  </sheetViews>
  <sheetFormatPr defaultColWidth="10.109375" defaultRowHeight="18.75"/>
  <cols>
    <col min="1" max="1" width="4" style="277" customWidth="1"/>
    <col min="2" max="2" width="16.77734375" style="277" customWidth="1"/>
    <col min="3" max="3" width="10.77734375" style="277" customWidth="1"/>
    <col min="4" max="5" width="10.5546875" style="277" customWidth="1"/>
    <col min="6" max="6" width="7.21875" style="277" customWidth="1"/>
    <col min="7" max="7" width="8.5546875" style="277" customWidth="1"/>
    <col min="8" max="8" width="13.5546875" style="277" customWidth="1"/>
    <col min="9" max="9" width="7.44140625" style="277" customWidth="1"/>
    <col min="10" max="10" width="9.21875" style="277" customWidth="1"/>
    <col min="11" max="11" width="12.77734375" style="277" customWidth="1"/>
    <col min="12" max="12" width="13.6640625" style="277" customWidth="1"/>
    <col min="13" max="13" width="13.5546875" style="277" hidden="1" customWidth="1"/>
    <col min="14" max="14" width="8.33203125" style="277" hidden="1" customWidth="1"/>
    <col min="15" max="15" width="8.109375" style="277" hidden="1" customWidth="1"/>
    <col min="16" max="16" width="8.6640625" style="277" hidden="1" customWidth="1"/>
    <col min="17" max="17" width="9" style="277" hidden="1" customWidth="1"/>
    <col min="18" max="18" width="8.88671875" style="277" hidden="1" customWidth="1"/>
    <col min="19" max="19" width="10.21875" style="277" hidden="1" customWidth="1"/>
    <col min="20" max="20" width="14.33203125" style="277" customWidth="1"/>
    <col min="21" max="21" width="5.6640625" style="277" customWidth="1"/>
    <col min="22" max="22" width="6.21875" style="277" customWidth="1"/>
    <col min="23" max="23" width="7.21875" style="277" customWidth="1"/>
    <col min="24" max="25" width="5.44140625" style="277" customWidth="1"/>
    <col min="26" max="16384" width="10.109375" style="277"/>
  </cols>
  <sheetData>
    <row r="1" spans="1:25" ht="19.5">
      <c r="A1" s="340"/>
      <c r="B1" s="372" t="s">
        <v>6420</v>
      </c>
      <c r="C1" s="372"/>
      <c r="D1" s="340"/>
      <c r="E1" s="341"/>
      <c r="F1" s="340"/>
      <c r="G1" s="329"/>
      <c r="I1" s="354"/>
      <c r="J1" s="372" t="s">
        <v>6342</v>
      </c>
      <c r="K1" s="372"/>
      <c r="L1" s="372"/>
      <c r="M1" s="372"/>
      <c r="N1" s="372"/>
      <c r="O1" s="372"/>
      <c r="P1" s="372"/>
      <c r="Q1" s="372"/>
      <c r="R1" s="372"/>
      <c r="S1" s="372"/>
      <c r="T1" s="372"/>
      <c r="U1" s="345"/>
      <c r="V1" s="346"/>
      <c r="W1" s="346"/>
      <c r="X1" s="345"/>
      <c r="Y1" s="345"/>
    </row>
    <row r="2" spans="1:25" s="339" customFormat="1" ht="21.75" customHeight="1">
      <c r="A2" s="330"/>
      <c r="B2" s="373" t="s">
        <v>6419</v>
      </c>
      <c r="C2" s="373"/>
      <c r="D2" s="330"/>
      <c r="E2" s="331"/>
      <c r="F2" s="330"/>
      <c r="G2" s="332"/>
      <c r="I2" s="355"/>
      <c r="J2" s="373" t="s">
        <v>6344</v>
      </c>
      <c r="K2" s="373"/>
      <c r="L2" s="373"/>
      <c r="M2" s="373"/>
      <c r="N2" s="373"/>
      <c r="O2" s="373"/>
      <c r="P2" s="373"/>
      <c r="Q2" s="373"/>
      <c r="R2" s="373"/>
      <c r="S2" s="373"/>
      <c r="T2" s="373"/>
      <c r="U2" s="337"/>
      <c r="V2" s="338"/>
      <c r="W2" s="338"/>
      <c r="X2" s="337"/>
      <c r="Y2" s="337"/>
    </row>
    <row r="3" spans="1:25" ht="75.75" customHeight="1">
      <c r="A3" s="374" t="s">
        <v>6425</v>
      </c>
      <c r="B3" s="374"/>
      <c r="C3" s="374"/>
      <c r="D3" s="374"/>
      <c r="E3" s="374"/>
      <c r="F3" s="374"/>
      <c r="G3" s="374"/>
      <c r="H3" s="374"/>
      <c r="I3" s="374"/>
      <c r="J3" s="374"/>
      <c r="K3" s="374"/>
      <c r="L3" s="374"/>
      <c r="M3" s="374"/>
      <c r="N3" s="374"/>
      <c r="O3" s="374"/>
      <c r="P3" s="374"/>
      <c r="Q3" s="374"/>
      <c r="R3" s="374"/>
      <c r="S3" s="374"/>
      <c r="T3" s="374"/>
      <c r="U3" s="276"/>
      <c r="V3" s="279"/>
      <c r="W3" s="279"/>
      <c r="X3" s="276"/>
      <c r="Y3" s="276"/>
    </row>
    <row r="4" spans="1:25" ht="33">
      <c r="A4" s="368" t="s">
        <v>0</v>
      </c>
      <c r="B4" s="368" t="s">
        <v>6345</v>
      </c>
      <c r="C4" s="368" t="s">
        <v>6346</v>
      </c>
      <c r="D4" s="368" t="s">
        <v>6347</v>
      </c>
      <c r="E4" s="368" t="s">
        <v>6422</v>
      </c>
      <c r="F4" s="366" t="s">
        <v>6351</v>
      </c>
      <c r="G4" s="371"/>
      <c r="H4" s="367"/>
      <c r="I4" s="366" t="s">
        <v>6352</v>
      </c>
      <c r="J4" s="371"/>
      <c r="K4" s="371"/>
      <c r="L4" s="367"/>
      <c r="M4" s="368" t="s">
        <v>6423</v>
      </c>
      <c r="N4" s="366" t="s">
        <v>6354</v>
      </c>
      <c r="O4" s="367"/>
      <c r="P4" s="366" t="s">
        <v>6355</v>
      </c>
      <c r="Q4" s="367"/>
      <c r="R4" s="366" t="s">
        <v>6356</v>
      </c>
      <c r="S4" s="367"/>
      <c r="T4" s="368" t="s">
        <v>226</v>
      </c>
      <c r="U4" s="288"/>
      <c r="V4" s="289" t="s">
        <v>6359</v>
      </c>
      <c r="W4" s="289" t="s">
        <v>6360</v>
      </c>
      <c r="X4" s="288"/>
      <c r="Y4" s="288"/>
    </row>
    <row r="5" spans="1:25" ht="49.5">
      <c r="A5" s="369"/>
      <c r="B5" s="369"/>
      <c r="C5" s="369"/>
      <c r="D5" s="369"/>
      <c r="E5" s="369"/>
      <c r="F5" s="290" t="s">
        <v>1673</v>
      </c>
      <c r="G5" s="291" t="s">
        <v>6361</v>
      </c>
      <c r="H5" s="286" t="s">
        <v>6362</v>
      </c>
      <c r="I5" s="290" t="s">
        <v>1673</v>
      </c>
      <c r="J5" s="291" t="s">
        <v>6361</v>
      </c>
      <c r="K5" s="290" t="s">
        <v>6363</v>
      </c>
      <c r="L5" s="290" t="s">
        <v>6364</v>
      </c>
      <c r="M5" s="369"/>
      <c r="N5" s="290" t="s">
        <v>1673</v>
      </c>
      <c r="O5" s="291" t="s">
        <v>6361</v>
      </c>
      <c r="P5" s="290" t="s">
        <v>1673</v>
      </c>
      <c r="Q5" s="291" t="s">
        <v>6361</v>
      </c>
      <c r="R5" s="290" t="s">
        <v>1673</v>
      </c>
      <c r="S5" s="291" t="s">
        <v>6361</v>
      </c>
      <c r="T5" s="369"/>
      <c r="U5" s="288"/>
      <c r="V5" s="289"/>
      <c r="W5" s="289"/>
      <c r="X5" s="288"/>
      <c r="Y5" s="288"/>
    </row>
    <row r="6" spans="1:25" s="353" customFormat="1" ht="27.75" customHeight="1">
      <c r="A6" s="347"/>
      <c r="B6" s="347" t="s">
        <v>6365</v>
      </c>
      <c r="C6" s="348">
        <f t="shared" ref="C6:F6" si="0">SUM(C7:C98)</f>
        <v>837452.58999999985</v>
      </c>
      <c r="D6" s="349">
        <f t="shared" si="0"/>
        <v>433407</v>
      </c>
      <c r="E6" s="349">
        <f t="shared" si="0"/>
        <v>3145</v>
      </c>
      <c r="F6" s="349">
        <f t="shared" si="0"/>
        <v>659</v>
      </c>
      <c r="G6" s="350">
        <f>F6/$E$6</f>
        <v>0.20953895071542131</v>
      </c>
      <c r="H6" s="349">
        <f t="shared" ref="H6:I6" si="1">SUM(H7:H98)</f>
        <v>177</v>
      </c>
      <c r="I6" s="349">
        <f t="shared" si="1"/>
        <v>2486</v>
      </c>
      <c r="J6" s="350">
        <f>I6/$E$6</f>
        <v>0.79046104928457872</v>
      </c>
      <c r="K6" s="349">
        <f t="shared" ref="K6:N6" si="2">SUM(K7:K98)</f>
        <v>2444</v>
      </c>
      <c r="L6" s="347">
        <f t="shared" si="2"/>
        <v>42</v>
      </c>
      <c r="M6" s="349">
        <f t="shared" si="2"/>
        <v>1416</v>
      </c>
      <c r="N6" s="349">
        <f t="shared" si="2"/>
        <v>1729</v>
      </c>
      <c r="O6" s="350">
        <f>N6/$E6</f>
        <v>0.54976152623211449</v>
      </c>
      <c r="P6" s="349">
        <f>SUM(P7:P98)</f>
        <v>1358</v>
      </c>
      <c r="Q6" s="350">
        <f t="shared" ref="Q6:Q98" si="3">IF(AND(M6&lt;&gt;"",P6&lt;&gt;""),P6/M6,"")</f>
        <v>0.95903954802259883</v>
      </c>
      <c r="R6" s="347">
        <f>SUM(R7:R98)</f>
        <v>58</v>
      </c>
      <c r="S6" s="350">
        <f t="shared" ref="S6:S98" si="4">IF(AND(M6&lt;&gt;"",R6&lt;&gt;""),R6/M6,"")</f>
        <v>4.0960451977401127E-2</v>
      </c>
      <c r="T6" s="351"/>
      <c r="U6" s="352"/>
      <c r="V6" s="352">
        <f t="shared" ref="V6:W6" si="5">SUM(V7:V98)</f>
        <v>222</v>
      </c>
      <c r="W6" s="352">
        <f t="shared" si="5"/>
        <v>18</v>
      </c>
      <c r="X6" s="352"/>
      <c r="Y6" s="352"/>
    </row>
    <row r="7" spans="1:25" ht="32.1" customHeight="1">
      <c r="A7" s="301">
        <f t="shared" ref="A7:A98" si="6">IF(LEN(B7)=0,"",SUBTOTAL(3,$B$7:B7))</f>
        <v>1</v>
      </c>
      <c r="B7" s="302" t="s">
        <v>263</v>
      </c>
      <c r="C7" s="303">
        <v>2113.2399999999998</v>
      </c>
      <c r="D7" s="304">
        <f>SUMIFS('15P'!$F$3:$F$796,'15P'!$C$3:$C$796,$B7)</f>
        <v>4913</v>
      </c>
      <c r="E7" s="306">
        <v>38</v>
      </c>
      <c r="F7" s="306">
        <f>COUNTIFS('15P'!$G$3:$G$796,"Đ",'15P'!$C$3:$C$796,B7)</f>
        <v>1</v>
      </c>
      <c r="G7" s="307">
        <f t="shared" ref="G7:G98" si="7">F7/E7</f>
        <v>2.6315789473684209E-2</v>
      </c>
      <c r="H7" s="308">
        <v>0</v>
      </c>
      <c r="I7" s="306">
        <f>COUNTIFS('15P'!$G$3:$G$796,"K",'15P'!$C$3:$C$796,B7)</f>
        <v>37</v>
      </c>
      <c r="J7" s="307">
        <f t="shared" ref="J7:J98" si="8">I7/E7</f>
        <v>0.97368421052631582</v>
      </c>
      <c r="K7" s="308">
        <v>37</v>
      </c>
      <c r="L7" s="308">
        <f t="shared" ref="L7:L98" si="9">IF(K7&lt;&gt;"",I7-K7,"")</f>
        <v>0</v>
      </c>
      <c r="M7" s="306">
        <v>12</v>
      </c>
      <c r="N7" s="308">
        <f t="shared" ref="N7:N98" si="10">IF(M7&lt;&gt;"",E7-M7,"")</f>
        <v>26</v>
      </c>
      <c r="O7" s="307">
        <f t="shared" ref="O7:O98" si="11">IF(M7&lt;&gt;"",N7/$E7,"")</f>
        <v>0.68421052631578949</v>
      </c>
      <c r="P7" s="306">
        <v>12</v>
      </c>
      <c r="Q7" s="307">
        <f t="shared" si="3"/>
        <v>1</v>
      </c>
      <c r="R7" s="306">
        <f t="shared" ref="R7:R98" si="12">IF(P7&lt;&gt;"",M7-P7,"")</f>
        <v>0</v>
      </c>
      <c r="S7" s="307">
        <f t="shared" si="4"/>
        <v>0</v>
      </c>
      <c r="T7" s="309"/>
      <c r="U7" s="310"/>
      <c r="V7" s="311"/>
      <c r="W7" s="311"/>
      <c r="X7" s="310"/>
      <c r="Y7" s="310"/>
    </row>
    <row r="8" spans="1:25" ht="32.1" customHeight="1">
      <c r="A8" s="301">
        <f t="shared" si="6"/>
        <v>2</v>
      </c>
      <c r="B8" s="302" t="s">
        <v>365</v>
      </c>
      <c r="C8" s="303">
        <v>3502.26</v>
      </c>
      <c r="D8" s="304">
        <f>SUMIFS('15P'!$F$3:$F$796,'15P'!$C$3:$C$796,$B8)</f>
        <v>6701</v>
      </c>
      <c r="E8" s="306">
        <v>43</v>
      </c>
      <c r="F8" s="306">
        <f>COUNTIFS('15P'!$G$3:$G$796,"Đ",'15P'!$C$3:$C$796,B8)</f>
        <v>0</v>
      </c>
      <c r="G8" s="307">
        <f t="shared" si="7"/>
        <v>0</v>
      </c>
      <c r="H8" s="308">
        <v>0</v>
      </c>
      <c r="I8" s="306">
        <f>COUNTIFS('15P'!$G$3:$G$796,"K",'15P'!$C$3:$C$796,B8)</f>
        <v>43</v>
      </c>
      <c r="J8" s="307">
        <f t="shared" si="8"/>
        <v>1</v>
      </c>
      <c r="K8" s="308">
        <v>43</v>
      </c>
      <c r="L8" s="308">
        <f t="shared" si="9"/>
        <v>0</v>
      </c>
      <c r="M8" s="306">
        <v>15</v>
      </c>
      <c r="N8" s="308">
        <f t="shared" si="10"/>
        <v>28</v>
      </c>
      <c r="O8" s="307">
        <f t="shared" si="11"/>
        <v>0.65116279069767447</v>
      </c>
      <c r="P8" s="306">
        <v>15</v>
      </c>
      <c r="Q8" s="307">
        <f t="shared" si="3"/>
        <v>1</v>
      </c>
      <c r="R8" s="306">
        <f t="shared" si="12"/>
        <v>0</v>
      </c>
      <c r="S8" s="307">
        <f t="shared" si="4"/>
        <v>0</v>
      </c>
      <c r="T8" s="309"/>
      <c r="U8" s="310"/>
      <c r="V8" s="311"/>
      <c r="W8" s="311"/>
      <c r="X8" s="310"/>
      <c r="Y8" s="310"/>
    </row>
    <row r="9" spans="1:25" ht="32.1" customHeight="1">
      <c r="A9" s="301">
        <f t="shared" si="6"/>
        <v>3</v>
      </c>
      <c r="B9" s="302" t="s">
        <v>446</v>
      </c>
      <c r="C9" s="303">
        <v>7199.9</v>
      </c>
      <c r="D9" s="304">
        <f>SUMIFS('15P'!$F$3:$F$796,'15P'!$C$3:$C$796,$B9)</f>
        <v>6327</v>
      </c>
      <c r="E9" s="306">
        <v>45</v>
      </c>
      <c r="F9" s="306">
        <f>COUNTIFS('15P'!$G$3:$G$796,"Đ",'15P'!$C$3:$C$796,B9)</f>
        <v>1</v>
      </c>
      <c r="G9" s="307">
        <f t="shared" si="7"/>
        <v>2.2222222222222223E-2</v>
      </c>
      <c r="H9" s="308">
        <v>0</v>
      </c>
      <c r="I9" s="306">
        <f>COUNTIFS('15P'!$G$3:$G$796,"K",'15P'!$C$3:$C$796,B9)</f>
        <v>44</v>
      </c>
      <c r="J9" s="307">
        <f t="shared" si="8"/>
        <v>0.97777777777777775</v>
      </c>
      <c r="K9" s="308">
        <v>44</v>
      </c>
      <c r="L9" s="308">
        <f t="shared" si="9"/>
        <v>0</v>
      </c>
      <c r="M9" s="306">
        <v>16</v>
      </c>
      <c r="N9" s="308">
        <f t="shared" si="10"/>
        <v>29</v>
      </c>
      <c r="O9" s="307">
        <f t="shared" si="11"/>
        <v>0.64444444444444449</v>
      </c>
      <c r="P9" s="306">
        <v>16</v>
      </c>
      <c r="Q9" s="307">
        <f t="shared" si="3"/>
        <v>1</v>
      </c>
      <c r="R9" s="306">
        <f t="shared" si="12"/>
        <v>0</v>
      </c>
      <c r="S9" s="307">
        <f t="shared" si="4"/>
        <v>0</v>
      </c>
      <c r="T9" s="309"/>
      <c r="U9" s="310"/>
      <c r="V9" s="311"/>
      <c r="W9" s="311"/>
      <c r="X9" s="310"/>
      <c r="Y9" s="310"/>
    </row>
    <row r="10" spans="1:25" ht="32.1" customHeight="1">
      <c r="A10" s="301">
        <f t="shared" si="6"/>
        <v>4</v>
      </c>
      <c r="B10" s="302" t="s">
        <v>522</v>
      </c>
      <c r="C10" s="303">
        <v>3445.9</v>
      </c>
      <c r="D10" s="304">
        <f>SUMIFS('15P'!$F$3:$F$796,'15P'!$C$3:$C$796,$B10)</f>
        <v>6207</v>
      </c>
      <c r="E10" s="306">
        <v>45</v>
      </c>
      <c r="F10" s="306">
        <f>COUNTIFS('15P'!$G$3:$G$796,"Đ",'15P'!$C$3:$C$796,B10)</f>
        <v>2</v>
      </c>
      <c r="G10" s="307">
        <f t="shared" si="7"/>
        <v>4.4444444444444446E-2</v>
      </c>
      <c r="H10" s="308">
        <v>1</v>
      </c>
      <c r="I10" s="306">
        <f>COUNTIFS('15P'!$G$3:$G$796,"K",'15P'!$C$3:$C$796,B10)</f>
        <v>43</v>
      </c>
      <c r="J10" s="307">
        <f t="shared" si="8"/>
        <v>0.9555555555555556</v>
      </c>
      <c r="K10" s="308">
        <v>43</v>
      </c>
      <c r="L10" s="308">
        <f t="shared" si="9"/>
        <v>0</v>
      </c>
      <c r="M10" s="306">
        <v>15</v>
      </c>
      <c r="N10" s="308">
        <f t="shared" si="10"/>
        <v>30</v>
      </c>
      <c r="O10" s="307">
        <f t="shared" si="11"/>
        <v>0.66666666666666663</v>
      </c>
      <c r="P10" s="306">
        <v>15</v>
      </c>
      <c r="Q10" s="307">
        <f t="shared" si="3"/>
        <v>1</v>
      </c>
      <c r="R10" s="306">
        <f t="shared" si="12"/>
        <v>0</v>
      </c>
      <c r="S10" s="307">
        <f t="shared" si="4"/>
        <v>0</v>
      </c>
      <c r="T10" s="309"/>
      <c r="U10" s="310"/>
      <c r="V10" s="311"/>
      <c r="W10" s="311"/>
      <c r="X10" s="310"/>
      <c r="Y10" s="310"/>
    </row>
    <row r="11" spans="1:25" ht="32.1" customHeight="1">
      <c r="A11" s="301">
        <f t="shared" si="6"/>
        <v>5</v>
      </c>
      <c r="B11" s="302" t="s">
        <v>615</v>
      </c>
      <c r="C11" s="303">
        <v>2546.89</v>
      </c>
      <c r="D11" s="304">
        <f>SUMIFS('15P'!$F$3:$F$796,'15P'!$C$3:$C$796,$B11)</f>
        <v>13598</v>
      </c>
      <c r="E11" s="306">
        <v>50</v>
      </c>
      <c r="F11" s="306">
        <f>COUNTIFS('15P'!$G$3:$G$796,"Đ",'15P'!$C$3:$C$796,B11)</f>
        <v>15</v>
      </c>
      <c r="G11" s="307">
        <f t="shared" si="7"/>
        <v>0.3</v>
      </c>
      <c r="H11" s="308">
        <v>13</v>
      </c>
      <c r="I11" s="306">
        <f>COUNTIFS('15P'!$G$3:$G$796,"K",'15P'!$C$3:$C$796,B11)</f>
        <v>35</v>
      </c>
      <c r="J11" s="307">
        <f t="shared" si="8"/>
        <v>0.7</v>
      </c>
      <c r="K11" s="308">
        <v>35</v>
      </c>
      <c r="L11" s="308">
        <f t="shared" si="9"/>
        <v>0</v>
      </c>
      <c r="M11" s="306">
        <v>33</v>
      </c>
      <c r="N11" s="308">
        <f t="shared" si="10"/>
        <v>17</v>
      </c>
      <c r="O11" s="307">
        <f t="shared" si="11"/>
        <v>0.34</v>
      </c>
      <c r="P11" s="306">
        <v>33</v>
      </c>
      <c r="Q11" s="307">
        <f t="shared" si="3"/>
        <v>1</v>
      </c>
      <c r="R11" s="306">
        <f t="shared" si="12"/>
        <v>0</v>
      </c>
      <c r="S11" s="307">
        <f t="shared" si="4"/>
        <v>0</v>
      </c>
      <c r="T11" s="309"/>
      <c r="U11" s="310"/>
      <c r="V11" s="311"/>
      <c r="W11" s="311"/>
      <c r="X11" s="310"/>
      <c r="Y11" s="310"/>
    </row>
    <row r="12" spans="1:25" ht="32.1" customHeight="1">
      <c r="A12" s="301">
        <f t="shared" si="6"/>
        <v>6</v>
      </c>
      <c r="B12" s="302" t="s">
        <v>659</v>
      </c>
      <c r="C12" s="303">
        <v>3928.59</v>
      </c>
      <c r="D12" s="304">
        <f>SUMIFS('15P'!$F$3:$F$796,'15P'!$C$3:$C$796,$B12)</f>
        <v>11841</v>
      </c>
      <c r="E12" s="306">
        <v>60</v>
      </c>
      <c r="F12" s="306">
        <f>COUNTIFS('15P'!$G$3:$G$796,"Đ",'15P'!$C$3:$C$796,B12)</f>
        <v>10</v>
      </c>
      <c r="G12" s="307">
        <f t="shared" si="7"/>
        <v>0.16666666666666666</v>
      </c>
      <c r="H12" s="308">
        <v>7</v>
      </c>
      <c r="I12" s="306">
        <f>COUNTIFS('15P'!$G$3:$G$796,"K",'15P'!$C$3:$C$796,B12)</f>
        <v>50</v>
      </c>
      <c r="J12" s="307">
        <f t="shared" si="8"/>
        <v>0.83333333333333337</v>
      </c>
      <c r="K12" s="308">
        <v>50</v>
      </c>
      <c r="L12" s="308">
        <f t="shared" si="9"/>
        <v>0</v>
      </c>
      <c r="M12" s="306">
        <v>30</v>
      </c>
      <c r="N12" s="308">
        <f t="shared" si="10"/>
        <v>30</v>
      </c>
      <c r="O12" s="307">
        <f t="shared" si="11"/>
        <v>0.5</v>
      </c>
      <c r="P12" s="306">
        <v>30</v>
      </c>
      <c r="Q12" s="307">
        <f t="shared" si="3"/>
        <v>1</v>
      </c>
      <c r="R12" s="306">
        <f t="shared" si="12"/>
        <v>0</v>
      </c>
      <c r="S12" s="307">
        <f t="shared" si="4"/>
        <v>0</v>
      </c>
      <c r="T12" s="309"/>
      <c r="U12" s="310"/>
      <c r="V12" s="311"/>
      <c r="W12" s="311"/>
      <c r="X12" s="310"/>
      <c r="Y12" s="310"/>
    </row>
    <row r="13" spans="1:25" ht="32.1" customHeight="1">
      <c r="A13" s="301">
        <f t="shared" si="6"/>
        <v>7</v>
      </c>
      <c r="B13" s="302" t="s">
        <v>762</v>
      </c>
      <c r="C13" s="303">
        <v>1472.47</v>
      </c>
      <c r="D13" s="304">
        <f>SUMIFS('15P'!$F$3:$F$796,'15P'!$C$3:$C$796,$B13)</f>
        <v>27006</v>
      </c>
      <c r="E13" s="306">
        <v>110</v>
      </c>
      <c r="F13" s="306">
        <f>COUNTIFS('15P'!$G$3:$G$796,"Đ",'15P'!$C$3:$C$796,B13)</f>
        <v>23</v>
      </c>
      <c r="G13" s="307">
        <f t="shared" si="7"/>
        <v>0.20909090909090908</v>
      </c>
      <c r="H13" s="308">
        <v>14</v>
      </c>
      <c r="I13" s="306">
        <f>COUNTIFS('15P'!$G$3:$G$796,"K",'15P'!$C$3:$C$796,B13)</f>
        <v>87</v>
      </c>
      <c r="J13" s="307">
        <f t="shared" si="8"/>
        <v>0.79090909090909089</v>
      </c>
      <c r="K13" s="308">
        <v>87</v>
      </c>
      <c r="L13" s="308">
        <f t="shared" si="9"/>
        <v>0</v>
      </c>
      <c r="M13" s="306">
        <v>61</v>
      </c>
      <c r="N13" s="308">
        <f t="shared" si="10"/>
        <v>49</v>
      </c>
      <c r="O13" s="307">
        <f t="shared" si="11"/>
        <v>0.44545454545454544</v>
      </c>
      <c r="P13" s="306">
        <v>61</v>
      </c>
      <c r="Q13" s="307">
        <f t="shared" si="3"/>
        <v>1</v>
      </c>
      <c r="R13" s="306">
        <f t="shared" si="12"/>
        <v>0</v>
      </c>
      <c r="S13" s="307">
        <f t="shared" si="4"/>
        <v>0</v>
      </c>
      <c r="T13" s="309"/>
      <c r="U13" s="310"/>
      <c r="V13" s="311"/>
      <c r="W13" s="311"/>
      <c r="X13" s="310"/>
      <c r="Y13" s="310"/>
    </row>
    <row r="14" spans="1:25" ht="32.1" customHeight="1">
      <c r="A14" s="301">
        <f t="shared" si="6"/>
        <v>8</v>
      </c>
      <c r="B14" s="302" t="s">
        <v>872</v>
      </c>
      <c r="C14" s="303">
        <v>4101.43</v>
      </c>
      <c r="D14" s="304">
        <f>SUMIFS('15P'!$F$3:$F$796,'15P'!$C$3:$C$796,$B14)</f>
        <v>10721</v>
      </c>
      <c r="E14" s="306">
        <v>57</v>
      </c>
      <c r="F14" s="306">
        <f>COUNTIFS('15P'!$G$3:$G$796,"Đ",'15P'!$C$3:$C$796,B14)</f>
        <v>8</v>
      </c>
      <c r="G14" s="307">
        <f t="shared" si="7"/>
        <v>0.14035087719298245</v>
      </c>
      <c r="H14" s="308">
        <v>1</v>
      </c>
      <c r="I14" s="306">
        <f>COUNTIFS('15P'!$G$3:$G$796,"K",'15P'!$C$3:$C$796,B14)</f>
        <v>49</v>
      </c>
      <c r="J14" s="307">
        <f t="shared" si="8"/>
        <v>0.85964912280701755</v>
      </c>
      <c r="K14" s="308">
        <v>49</v>
      </c>
      <c r="L14" s="308">
        <f t="shared" si="9"/>
        <v>0</v>
      </c>
      <c r="M14" s="306">
        <v>21</v>
      </c>
      <c r="N14" s="308">
        <f t="shared" si="10"/>
        <v>36</v>
      </c>
      <c r="O14" s="307">
        <f t="shared" si="11"/>
        <v>0.63157894736842102</v>
      </c>
      <c r="P14" s="306">
        <v>21</v>
      </c>
      <c r="Q14" s="307">
        <f t="shared" si="3"/>
        <v>1</v>
      </c>
      <c r="R14" s="306">
        <f t="shared" si="12"/>
        <v>0</v>
      </c>
      <c r="S14" s="307">
        <f t="shared" si="4"/>
        <v>0</v>
      </c>
      <c r="T14" s="309"/>
      <c r="U14" s="310"/>
      <c r="V14" s="311"/>
      <c r="W14" s="311"/>
      <c r="X14" s="310"/>
      <c r="Y14" s="310"/>
    </row>
    <row r="15" spans="1:25" ht="32.1" customHeight="1">
      <c r="A15" s="301">
        <f t="shared" si="6"/>
        <v>9</v>
      </c>
      <c r="B15" s="302" t="s">
        <v>950</v>
      </c>
      <c r="C15" s="303">
        <v>7326.58</v>
      </c>
      <c r="D15" s="304">
        <f>SUMIFS('15P'!$F$3:$F$796,'15P'!$C$3:$C$796,$B15)</f>
        <v>7057</v>
      </c>
      <c r="E15" s="306">
        <v>57</v>
      </c>
      <c r="F15" s="306">
        <f>COUNTIFS('15P'!$G$3:$G$796,"Đ",'15P'!$C$3:$C$796,B15)</f>
        <v>0</v>
      </c>
      <c r="G15" s="307">
        <f t="shared" si="7"/>
        <v>0</v>
      </c>
      <c r="H15" s="308">
        <v>0</v>
      </c>
      <c r="I15" s="306">
        <f>COUNTIFS('15P'!$G$3:$G$796,"K",'15P'!$C$3:$C$796,B15)</f>
        <v>57</v>
      </c>
      <c r="J15" s="307">
        <f t="shared" si="8"/>
        <v>1</v>
      </c>
      <c r="K15" s="308">
        <v>57</v>
      </c>
      <c r="L15" s="308">
        <f t="shared" si="9"/>
        <v>0</v>
      </c>
      <c r="M15" s="306">
        <v>19</v>
      </c>
      <c r="N15" s="308">
        <f t="shared" si="10"/>
        <v>38</v>
      </c>
      <c r="O15" s="307">
        <f t="shared" si="11"/>
        <v>0.66666666666666663</v>
      </c>
      <c r="P15" s="306">
        <v>19</v>
      </c>
      <c r="Q15" s="307">
        <f t="shared" si="3"/>
        <v>1</v>
      </c>
      <c r="R15" s="306">
        <f t="shared" si="12"/>
        <v>0</v>
      </c>
      <c r="S15" s="307">
        <f t="shared" si="4"/>
        <v>0</v>
      </c>
      <c r="T15" s="309"/>
      <c r="U15" s="310"/>
      <c r="V15" s="311"/>
      <c r="W15" s="311"/>
      <c r="X15" s="310"/>
      <c r="Y15" s="310"/>
    </row>
    <row r="16" spans="1:25" ht="32.1" customHeight="1">
      <c r="A16" s="301">
        <f t="shared" si="6"/>
        <v>10</v>
      </c>
      <c r="B16" s="302" t="s">
        <v>1097</v>
      </c>
      <c r="C16" s="303">
        <v>2472.2800000000002</v>
      </c>
      <c r="D16" s="304">
        <f>SUMIFS('15P'!$F$3:$F$796,'15P'!$C$3:$C$796,$B16)</f>
        <v>10798</v>
      </c>
      <c r="E16" s="306">
        <v>48</v>
      </c>
      <c r="F16" s="306">
        <f>COUNTIFS('15P'!$G$3:$G$796,"Đ",'15P'!$C$3:$C$796,B16)</f>
        <v>4</v>
      </c>
      <c r="G16" s="307">
        <f t="shared" si="7"/>
        <v>8.3333333333333329E-2</v>
      </c>
      <c r="H16" s="308">
        <v>2</v>
      </c>
      <c r="I16" s="306">
        <f>COUNTIFS('15P'!$G$3:$G$796,"K",'15P'!$C$3:$C$796,B16)</f>
        <v>44</v>
      </c>
      <c r="J16" s="307">
        <f t="shared" si="8"/>
        <v>0.91666666666666663</v>
      </c>
      <c r="K16" s="308">
        <v>44</v>
      </c>
      <c r="L16" s="308">
        <f t="shared" si="9"/>
        <v>0</v>
      </c>
      <c r="M16" s="306">
        <v>25</v>
      </c>
      <c r="N16" s="308">
        <f t="shared" si="10"/>
        <v>23</v>
      </c>
      <c r="O16" s="307">
        <f t="shared" si="11"/>
        <v>0.47916666666666669</v>
      </c>
      <c r="P16" s="306">
        <v>25</v>
      </c>
      <c r="Q16" s="307">
        <f t="shared" si="3"/>
        <v>1</v>
      </c>
      <c r="R16" s="306">
        <f t="shared" si="12"/>
        <v>0</v>
      </c>
      <c r="S16" s="307">
        <f t="shared" si="4"/>
        <v>0</v>
      </c>
      <c r="T16" s="309"/>
      <c r="U16" s="310"/>
      <c r="V16" s="311"/>
      <c r="W16" s="311"/>
      <c r="X16" s="310"/>
      <c r="Y16" s="310"/>
    </row>
    <row r="17" spans="1:25" ht="32.1" customHeight="1">
      <c r="A17" s="301">
        <f t="shared" si="6"/>
        <v>11</v>
      </c>
      <c r="B17" s="302" t="s">
        <v>1171</v>
      </c>
      <c r="C17" s="303">
        <v>2442.92</v>
      </c>
      <c r="D17" s="304">
        <f>SUMIFS('15P'!$F$3:$F$796,'15P'!$C$3:$C$796,$B17)</f>
        <v>7669</v>
      </c>
      <c r="E17" s="306">
        <v>28</v>
      </c>
      <c r="F17" s="306">
        <f>COUNTIFS('15P'!$G$3:$G$796,"Đ",'15P'!$C$3:$C$796,B17)</f>
        <v>11</v>
      </c>
      <c r="G17" s="307">
        <f t="shared" si="7"/>
        <v>0.39285714285714285</v>
      </c>
      <c r="H17" s="308">
        <v>8</v>
      </c>
      <c r="I17" s="306">
        <f>COUNTIFS('15P'!$G$3:$G$796,"K",'15P'!$C$3:$C$796,B17)</f>
        <v>17</v>
      </c>
      <c r="J17" s="307">
        <f t="shared" si="8"/>
        <v>0.6071428571428571</v>
      </c>
      <c r="K17" s="308">
        <v>17</v>
      </c>
      <c r="L17" s="308">
        <f t="shared" si="9"/>
        <v>0</v>
      </c>
      <c r="M17" s="306">
        <v>19</v>
      </c>
      <c r="N17" s="308">
        <f t="shared" si="10"/>
        <v>9</v>
      </c>
      <c r="O17" s="307">
        <f t="shared" si="11"/>
        <v>0.32142857142857145</v>
      </c>
      <c r="P17" s="306">
        <v>19</v>
      </c>
      <c r="Q17" s="307">
        <f t="shared" si="3"/>
        <v>1</v>
      </c>
      <c r="R17" s="306">
        <f t="shared" si="12"/>
        <v>0</v>
      </c>
      <c r="S17" s="307">
        <f t="shared" si="4"/>
        <v>0</v>
      </c>
      <c r="T17" s="309"/>
      <c r="U17" s="310"/>
      <c r="V17" s="311"/>
      <c r="W17" s="311"/>
      <c r="X17" s="310"/>
      <c r="Y17" s="310"/>
    </row>
    <row r="18" spans="1:25" ht="32.1" customHeight="1">
      <c r="A18" s="301">
        <f t="shared" si="6"/>
        <v>12</v>
      </c>
      <c r="B18" s="302" t="s">
        <v>1228</v>
      </c>
      <c r="C18" s="303">
        <v>1397.69</v>
      </c>
      <c r="D18" s="304">
        <f>SUMIFS('15P'!$F$3:$F$796,'15P'!$C$3:$C$796,$B18)</f>
        <v>6128</v>
      </c>
      <c r="E18" s="306">
        <v>39</v>
      </c>
      <c r="F18" s="306">
        <f>COUNTIFS('15P'!$G$3:$G$796,"Đ",'15P'!$C$3:$C$796,B18)</f>
        <v>0</v>
      </c>
      <c r="G18" s="307">
        <f t="shared" si="7"/>
        <v>0</v>
      </c>
      <c r="H18" s="308">
        <v>0</v>
      </c>
      <c r="I18" s="306">
        <f>COUNTIFS('15P'!$G$3:$G$796,"K",'15P'!$C$3:$C$796,B18)</f>
        <v>39</v>
      </c>
      <c r="J18" s="307">
        <f t="shared" si="8"/>
        <v>1</v>
      </c>
      <c r="K18" s="308">
        <v>39</v>
      </c>
      <c r="L18" s="308">
        <f t="shared" si="9"/>
        <v>0</v>
      </c>
      <c r="M18" s="306">
        <v>16</v>
      </c>
      <c r="N18" s="308">
        <f t="shared" si="10"/>
        <v>23</v>
      </c>
      <c r="O18" s="307">
        <f t="shared" si="11"/>
        <v>0.58974358974358976</v>
      </c>
      <c r="P18" s="306">
        <v>15</v>
      </c>
      <c r="Q18" s="307">
        <f t="shared" si="3"/>
        <v>0.9375</v>
      </c>
      <c r="R18" s="306">
        <f t="shared" si="12"/>
        <v>1</v>
      </c>
      <c r="S18" s="307">
        <f t="shared" si="4"/>
        <v>6.25E-2</v>
      </c>
      <c r="T18" s="309"/>
      <c r="U18" s="310"/>
      <c r="V18" s="311"/>
      <c r="W18" s="311"/>
      <c r="X18" s="310"/>
      <c r="Y18" s="310"/>
    </row>
    <row r="19" spans="1:25" ht="32.1" customHeight="1">
      <c r="A19" s="301">
        <f t="shared" si="6"/>
        <v>13</v>
      </c>
      <c r="B19" s="302" t="s">
        <v>1318</v>
      </c>
      <c r="C19" s="303">
        <v>2356.08</v>
      </c>
      <c r="D19" s="304">
        <f>SUMIFS('15P'!$F$3:$F$796,'15P'!$C$3:$C$796,$B19)</f>
        <v>14784</v>
      </c>
      <c r="E19" s="306">
        <v>63</v>
      </c>
      <c r="F19" s="306">
        <f>COUNTIFS('15P'!$G$3:$G$796,"Đ",'15P'!$C$3:$C$796,B19)</f>
        <v>9</v>
      </c>
      <c r="G19" s="307">
        <f t="shared" si="7"/>
        <v>0.14285714285714285</v>
      </c>
      <c r="H19" s="308">
        <v>5</v>
      </c>
      <c r="I19" s="306">
        <f>COUNTIFS('15P'!$G$3:$G$796,"K",'15P'!$C$3:$C$796,B19)</f>
        <v>54</v>
      </c>
      <c r="J19" s="307">
        <f t="shared" si="8"/>
        <v>0.8571428571428571</v>
      </c>
      <c r="K19" s="308">
        <v>54</v>
      </c>
      <c r="L19" s="308">
        <f t="shared" si="9"/>
        <v>0</v>
      </c>
      <c r="M19" s="306">
        <v>39</v>
      </c>
      <c r="N19" s="308">
        <f t="shared" si="10"/>
        <v>24</v>
      </c>
      <c r="O19" s="307">
        <f t="shared" si="11"/>
        <v>0.38095238095238093</v>
      </c>
      <c r="P19" s="306">
        <v>39</v>
      </c>
      <c r="Q19" s="307">
        <f t="shared" si="3"/>
        <v>1</v>
      </c>
      <c r="R19" s="306">
        <f t="shared" si="12"/>
        <v>0</v>
      </c>
      <c r="S19" s="307">
        <f t="shared" si="4"/>
        <v>0</v>
      </c>
      <c r="T19" s="309"/>
      <c r="U19" s="310"/>
      <c r="V19" s="311"/>
      <c r="W19" s="311"/>
      <c r="X19" s="310"/>
      <c r="Y19" s="310"/>
    </row>
    <row r="20" spans="1:25" ht="32.1" customHeight="1">
      <c r="A20" s="301">
        <f t="shared" si="6"/>
        <v>14</v>
      </c>
      <c r="B20" s="302" t="s">
        <v>1445</v>
      </c>
      <c r="C20" s="303">
        <v>2608.14</v>
      </c>
      <c r="D20" s="304">
        <f>SUMIFS('15P'!$F$3:$F$796,'15P'!$C$3:$C$796,$B20)</f>
        <v>8814</v>
      </c>
      <c r="E20" s="306">
        <v>49</v>
      </c>
      <c r="F20" s="306">
        <f>COUNTIFS('15P'!$G$3:$G$796,"Đ",'15P'!$C$3:$C$796,B20)</f>
        <v>4</v>
      </c>
      <c r="G20" s="307">
        <f t="shared" si="7"/>
        <v>8.1632653061224483E-2</v>
      </c>
      <c r="H20" s="308">
        <v>3</v>
      </c>
      <c r="I20" s="306">
        <f>COUNTIFS('15P'!$G$3:$G$796,"K",'15P'!$C$3:$C$796,B20)</f>
        <v>45</v>
      </c>
      <c r="J20" s="307">
        <f t="shared" si="8"/>
        <v>0.91836734693877553</v>
      </c>
      <c r="K20" s="308">
        <v>45</v>
      </c>
      <c r="L20" s="308">
        <f t="shared" si="9"/>
        <v>0</v>
      </c>
      <c r="M20" s="306">
        <v>19</v>
      </c>
      <c r="N20" s="308">
        <f t="shared" si="10"/>
        <v>30</v>
      </c>
      <c r="O20" s="307">
        <f t="shared" si="11"/>
        <v>0.61224489795918369</v>
      </c>
      <c r="P20" s="306">
        <v>19</v>
      </c>
      <c r="Q20" s="307">
        <f t="shared" si="3"/>
        <v>1</v>
      </c>
      <c r="R20" s="306">
        <f t="shared" si="12"/>
        <v>0</v>
      </c>
      <c r="S20" s="307">
        <f t="shared" si="4"/>
        <v>0</v>
      </c>
      <c r="T20" s="309"/>
      <c r="U20" s="310"/>
      <c r="V20" s="311"/>
      <c r="W20" s="311"/>
      <c r="X20" s="310"/>
      <c r="Y20" s="310"/>
    </row>
    <row r="21" spans="1:25" ht="32.1" customHeight="1">
      <c r="A21" s="301">
        <f t="shared" si="6"/>
        <v>15</v>
      </c>
      <c r="B21" s="302" t="s">
        <v>1551</v>
      </c>
      <c r="C21" s="303">
        <v>3984.64</v>
      </c>
      <c r="D21" s="304">
        <f>SUMIFS('15P'!$F$3:$F$796,'15P'!$C$3:$C$796,$B21)</f>
        <v>10614</v>
      </c>
      <c r="E21" s="306">
        <v>62</v>
      </c>
      <c r="F21" s="306">
        <f>COUNTIFS('15P'!$G$3:$G$796,"Đ",'15P'!$C$3:$C$796,B21)</f>
        <v>1</v>
      </c>
      <c r="G21" s="307">
        <f t="shared" si="7"/>
        <v>1.6129032258064516E-2</v>
      </c>
      <c r="H21" s="308">
        <v>0</v>
      </c>
      <c r="I21" s="306">
        <f>COUNTIFS('15P'!$G$3:$G$796,"K",'15P'!$C$3:$C$796,B21)</f>
        <v>61</v>
      </c>
      <c r="J21" s="307">
        <f t="shared" si="8"/>
        <v>0.9838709677419355</v>
      </c>
      <c r="K21" s="308">
        <v>61</v>
      </c>
      <c r="L21" s="308">
        <f t="shared" si="9"/>
        <v>0</v>
      </c>
      <c r="M21" s="306">
        <v>21</v>
      </c>
      <c r="N21" s="308">
        <f t="shared" si="10"/>
        <v>41</v>
      </c>
      <c r="O21" s="307">
        <f t="shared" si="11"/>
        <v>0.66129032258064513</v>
      </c>
      <c r="P21" s="306">
        <v>21</v>
      </c>
      <c r="Q21" s="307">
        <f t="shared" si="3"/>
        <v>1</v>
      </c>
      <c r="R21" s="306">
        <f t="shared" si="12"/>
        <v>0</v>
      </c>
      <c r="S21" s="307">
        <f t="shared" si="4"/>
        <v>0</v>
      </c>
      <c r="T21" s="309"/>
      <c r="U21" s="310"/>
      <c r="V21" s="311"/>
      <c r="W21" s="311"/>
      <c r="X21" s="310"/>
      <c r="Y21" s="310"/>
    </row>
    <row r="22" spans="1:25" ht="32.1" customHeight="1">
      <c r="A22" s="301">
        <f t="shared" si="6"/>
        <v>16</v>
      </c>
      <c r="B22" s="302" t="s">
        <v>1706</v>
      </c>
      <c r="C22" s="303">
        <v>4507.9799999999996</v>
      </c>
      <c r="D22" s="304">
        <f>SUMIFS('77X'!$F$3:$F$2353,'77X'!$C$3:$C$2353,$B22)</f>
        <v>5367</v>
      </c>
      <c r="E22" s="306">
        <v>38</v>
      </c>
      <c r="F22" s="306">
        <f>COUNTIFS('77X'!$G$3:$G$2353,"Đ",'77X'!$C$3:$C$2353,B22)</f>
        <v>15</v>
      </c>
      <c r="G22" s="307">
        <f t="shared" si="7"/>
        <v>0.39473684210526316</v>
      </c>
      <c r="H22" s="308">
        <v>1</v>
      </c>
      <c r="I22" s="306">
        <f>COUNTIFS('77X'!$G$3:$G$2353,"K",'77X'!$C$3:$C$2353,B22)</f>
        <v>23</v>
      </c>
      <c r="J22" s="307">
        <f t="shared" si="8"/>
        <v>0.60526315789473684</v>
      </c>
      <c r="K22" s="308">
        <v>23</v>
      </c>
      <c r="L22" s="308">
        <f t="shared" si="9"/>
        <v>0</v>
      </c>
      <c r="M22" s="306">
        <v>16</v>
      </c>
      <c r="N22" s="308">
        <f t="shared" si="10"/>
        <v>22</v>
      </c>
      <c r="O22" s="307">
        <f t="shared" si="11"/>
        <v>0.57894736842105265</v>
      </c>
      <c r="P22" s="306">
        <v>16</v>
      </c>
      <c r="Q22" s="307">
        <f t="shared" si="3"/>
        <v>1</v>
      </c>
      <c r="R22" s="306">
        <f t="shared" si="12"/>
        <v>0</v>
      </c>
      <c r="S22" s="307">
        <f t="shared" si="4"/>
        <v>0</v>
      </c>
      <c r="T22" s="309"/>
      <c r="U22" s="310"/>
      <c r="V22" s="311"/>
      <c r="W22" s="311"/>
      <c r="X22" s="310"/>
      <c r="Y22" s="310"/>
    </row>
    <row r="23" spans="1:25" ht="32.1" customHeight="1">
      <c r="A23" s="301">
        <f t="shared" si="6"/>
        <v>17</v>
      </c>
      <c r="B23" s="302" t="s">
        <v>1773</v>
      </c>
      <c r="C23" s="303">
        <v>14808.49</v>
      </c>
      <c r="D23" s="304">
        <f>SUMIFS('77X'!$F$3:$F$2353,'77X'!$C$3:$C$2353,$B23)</f>
        <v>2421</v>
      </c>
      <c r="E23" s="306">
        <v>33</v>
      </c>
      <c r="F23" s="306">
        <f>COUNTIFS('77X'!$G$3:$G$2353,"Đ",'77X'!$C$3:$C$2353,B23)</f>
        <v>0</v>
      </c>
      <c r="G23" s="307">
        <f t="shared" si="7"/>
        <v>0</v>
      </c>
      <c r="H23" s="308">
        <v>0</v>
      </c>
      <c r="I23" s="306">
        <f>COUNTIFS('77X'!$G$3:$G$2353,"K",'77X'!$C$3:$C$2353,B23)</f>
        <v>33</v>
      </c>
      <c r="J23" s="307">
        <f t="shared" si="8"/>
        <v>1</v>
      </c>
      <c r="K23" s="308">
        <v>33</v>
      </c>
      <c r="L23" s="308">
        <f t="shared" si="9"/>
        <v>0</v>
      </c>
      <c r="M23" s="306">
        <v>13</v>
      </c>
      <c r="N23" s="308">
        <f t="shared" si="10"/>
        <v>20</v>
      </c>
      <c r="O23" s="307">
        <f t="shared" si="11"/>
        <v>0.60606060606060608</v>
      </c>
      <c r="P23" s="306">
        <v>12</v>
      </c>
      <c r="Q23" s="307">
        <f t="shared" si="3"/>
        <v>0.92307692307692313</v>
      </c>
      <c r="R23" s="306">
        <f t="shared" si="12"/>
        <v>1</v>
      </c>
      <c r="S23" s="307">
        <f t="shared" si="4"/>
        <v>7.6923076923076927E-2</v>
      </c>
      <c r="T23" s="309"/>
      <c r="U23" s="310"/>
      <c r="V23" s="311"/>
      <c r="W23" s="311"/>
      <c r="X23" s="310"/>
      <c r="Y23" s="310"/>
    </row>
    <row r="24" spans="1:25" ht="32.1" customHeight="1">
      <c r="A24" s="301">
        <f t="shared" si="6"/>
        <v>18</v>
      </c>
      <c r="B24" s="302" t="s">
        <v>1837</v>
      </c>
      <c r="C24" s="303">
        <v>12783.71</v>
      </c>
      <c r="D24" s="304">
        <f>SUMIFS('77X'!$F$3:$F$2353,'77X'!$C$3:$C$2353,$B24)</f>
        <v>1998</v>
      </c>
      <c r="E24" s="306">
        <v>20</v>
      </c>
      <c r="F24" s="306">
        <f>COUNTIFS('77X'!$G$3:$G$2353,"Đ",'77X'!$C$3:$C$2353,B24)</f>
        <v>3</v>
      </c>
      <c r="G24" s="307">
        <f t="shared" si="7"/>
        <v>0.15</v>
      </c>
      <c r="H24" s="308">
        <v>1</v>
      </c>
      <c r="I24" s="306">
        <f>COUNTIFS('77X'!$G$3:$G$2353,"K",'77X'!$C$3:$C$2353,B24)</f>
        <v>17</v>
      </c>
      <c r="J24" s="307">
        <f t="shared" si="8"/>
        <v>0.85</v>
      </c>
      <c r="K24" s="308">
        <v>17</v>
      </c>
      <c r="L24" s="308">
        <f t="shared" si="9"/>
        <v>0</v>
      </c>
      <c r="M24" s="306">
        <v>11</v>
      </c>
      <c r="N24" s="308">
        <f t="shared" si="10"/>
        <v>9</v>
      </c>
      <c r="O24" s="307">
        <f t="shared" si="11"/>
        <v>0.45</v>
      </c>
      <c r="P24" s="306">
        <v>10</v>
      </c>
      <c r="Q24" s="307">
        <f t="shared" si="3"/>
        <v>0.90909090909090906</v>
      </c>
      <c r="R24" s="306">
        <f t="shared" si="12"/>
        <v>1</v>
      </c>
      <c r="S24" s="307">
        <f t="shared" si="4"/>
        <v>9.0909090909090912E-2</v>
      </c>
      <c r="T24" s="309"/>
      <c r="U24" s="310"/>
      <c r="V24" s="311"/>
      <c r="W24" s="311"/>
      <c r="X24" s="310"/>
      <c r="Y24" s="310"/>
    </row>
    <row r="25" spans="1:25" ht="32.1" customHeight="1">
      <c r="A25" s="301">
        <f t="shared" si="6"/>
        <v>19</v>
      </c>
      <c r="B25" s="302" t="s">
        <v>1895</v>
      </c>
      <c r="C25" s="303">
        <v>20822.02</v>
      </c>
      <c r="D25" s="304">
        <f>SUMIFS('77X'!$F$3:$F$2353,'77X'!$C$3:$C$2353,$B25)</f>
        <v>2914</v>
      </c>
      <c r="E25" s="306">
        <v>38</v>
      </c>
      <c r="F25" s="306">
        <f>COUNTIFS('77X'!$G$3:$G$2353,"Đ",'77X'!$C$3:$C$2353,B25)</f>
        <v>1</v>
      </c>
      <c r="G25" s="307">
        <f t="shared" si="7"/>
        <v>2.6315789473684209E-2</v>
      </c>
      <c r="H25" s="308">
        <v>0</v>
      </c>
      <c r="I25" s="306">
        <f>COUNTIFS('77X'!$G$3:$G$2353,"K",'77X'!$C$3:$C$2353,B25)</f>
        <v>37</v>
      </c>
      <c r="J25" s="307">
        <f t="shared" si="8"/>
        <v>0.97368421052631582</v>
      </c>
      <c r="K25" s="308">
        <v>37</v>
      </c>
      <c r="L25" s="308">
        <f t="shared" si="9"/>
        <v>0</v>
      </c>
      <c r="M25" s="306">
        <v>16</v>
      </c>
      <c r="N25" s="308">
        <f t="shared" si="10"/>
        <v>22</v>
      </c>
      <c r="O25" s="307">
        <f t="shared" si="11"/>
        <v>0.57894736842105265</v>
      </c>
      <c r="P25" s="306">
        <v>16</v>
      </c>
      <c r="Q25" s="307">
        <f t="shared" si="3"/>
        <v>1</v>
      </c>
      <c r="R25" s="306">
        <f t="shared" si="12"/>
        <v>0</v>
      </c>
      <c r="S25" s="307">
        <f t="shared" si="4"/>
        <v>0</v>
      </c>
      <c r="T25" s="309"/>
      <c r="U25" s="310"/>
      <c r="V25" s="311"/>
      <c r="W25" s="311"/>
      <c r="X25" s="310"/>
      <c r="Y25" s="310"/>
    </row>
    <row r="26" spans="1:25" ht="32.1" customHeight="1">
      <c r="A26" s="301">
        <f t="shared" si="6"/>
        <v>20</v>
      </c>
      <c r="B26" s="302" t="s">
        <v>1970</v>
      </c>
      <c r="C26" s="303">
        <v>13301.24</v>
      </c>
      <c r="D26" s="304">
        <f>SUMIFS('77X'!$F$3:$F$2353,'77X'!$C$3:$C$2353,$B26)</f>
        <v>1250</v>
      </c>
      <c r="E26" s="306">
        <v>16</v>
      </c>
      <c r="F26" s="306">
        <f>COUNTIFS('77X'!$G$3:$G$2353,"Đ",'77X'!$C$3:$C$2353,B26)</f>
        <v>0</v>
      </c>
      <c r="G26" s="307">
        <f t="shared" si="7"/>
        <v>0</v>
      </c>
      <c r="H26" s="308">
        <v>0</v>
      </c>
      <c r="I26" s="306">
        <f>COUNTIFS('77X'!$G$3:$G$2353,"K",'77X'!$C$3:$C$2353,B26)</f>
        <v>16</v>
      </c>
      <c r="J26" s="307">
        <f t="shared" si="8"/>
        <v>1</v>
      </c>
      <c r="K26" s="308">
        <v>15</v>
      </c>
      <c r="L26" s="308">
        <f t="shared" si="9"/>
        <v>1</v>
      </c>
      <c r="M26" s="306">
        <v>7</v>
      </c>
      <c r="N26" s="308">
        <f t="shared" si="10"/>
        <v>9</v>
      </c>
      <c r="O26" s="307">
        <f t="shared" si="11"/>
        <v>0.5625</v>
      </c>
      <c r="P26" s="306">
        <v>4</v>
      </c>
      <c r="Q26" s="307">
        <f t="shared" si="3"/>
        <v>0.5714285714285714</v>
      </c>
      <c r="R26" s="306">
        <f t="shared" si="12"/>
        <v>3</v>
      </c>
      <c r="S26" s="307">
        <f t="shared" si="4"/>
        <v>0.42857142857142855</v>
      </c>
      <c r="T26" s="309"/>
      <c r="U26" s="310"/>
      <c r="V26" s="311"/>
      <c r="W26" s="311"/>
      <c r="X26" s="310"/>
      <c r="Y26" s="310"/>
    </row>
    <row r="27" spans="1:25" ht="32.1" customHeight="1">
      <c r="A27" s="301">
        <f t="shared" si="6"/>
        <v>21</v>
      </c>
      <c r="B27" s="302" t="s">
        <v>2007</v>
      </c>
      <c r="C27" s="303">
        <v>4329.17</v>
      </c>
      <c r="D27" s="304">
        <f>SUMIFS('77X'!$F$3:$F$2353,'77X'!$C$3:$C$2353,$B27)</f>
        <v>2893</v>
      </c>
      <c r="E27" s="306">
        <v>27</v>
      </c>
      <c r="F27" s="306">
        <f>COUNTIFS('77X'!$G$3:$G$2353,"Đ",'77X'!$C$3:$C$2353,B27)</f>
        <v>1</v>
      </c>
      <c r="G27" s="307">
        <f t="shared" si="7"/>
        <v>3.7037037037037035E-2</v>
      </c>
      <c r="H27" s="308">
        <v>1</v>
      </c>
      <c r="I27" s="306">
        <f>COUNTIFS('77X'!$G$3:$G$2353,"K",'77X'!$C$3:$C$2353,B27)</f>
        <v>26</v>
      </c>
      <c r="J27" s="307">
        <f t="shared" si="8"/>
        <v>0.96296296296296291</v>
      </c>
      <c r="K27" s="308">
        <v>26</v>
      </c>
      <c r="L27" s="308">
        <f t="shared" si="9"/>
        <v>0</v>
      </c>
      <c r="M27" s="306">
        <v>14</v>
      </c>
      <c r="N27" s="308">
        <f t="shared" si="10"/>
        <v>13</v>
      </c>
      <c r="O27" s="307">
        <f t="shared" si="11"/>
        <v>0.48148148148148145</v>
      </c>
      <c r="P27" s="306">
        <v>14</v>
      </c>
      <c r="Q27" s="307">
        <f t="shared" si="3"/>
        <v>1</v>
      </c>
      <c r="R27" s="306">
        <f t="shared" si="12"/>
        <v>0</v>
      </c>
      <c r="S27" s="307">
        <f t="shared" si="4"/>
        <v>0</v>
      </c>
      <c r="T27" s="309"/>
      <c r="U27" s="310"/>
      <c r="V27" s="311"/>
      <c r="W27" s="311"/>
      <c r="X27" s="310"/>
      <c r="Y27" s="310"/>
    </row>
    <row r="28" spans="1:25" ht="32.1" customHeight="1">
      <c r="A28" s="301">
        <f t="shared" si="6"/>
        <v>22</v>
      </c>
      <c r="B28" s="302" t="s">
        <v>2065</v>
      </c>
      <c r="C28" s="303">
        <v>4836.76</v>
      </c>
      <c r="D28" s="304">
        <f>SUMIFS('77X'!$F$3:$F$2353,'77X'!$C$3:$C$2353,$B28)</f>
        <v>4040</v>
      </c>
      <c r="E28" s="306">
        <v>35</v>
      </c>
      <c r="F28" s="306">
        <f>COUNTIFS('77X'!$G$3:$G$2353,"Đ",'77X'!$C$3:$C$2353,B28)</f>
        <v>6</v>
      </c>
      <c r="G28" s="307">
        <f t="shared" si="7"/>
        <v>0.17142857142857143</v>
      </c>
      <c r="H28" s="308">
        <v>1</v>
      </c>
      <c r="I28" s="306">
        <f>COUNTIFS('77X'!$G$3:$G$2353,"K",'77X'!$C$3:$C$2353,B28)</f>
        <v>29</v>
      </c>
      <c r="J28" s="307">
        <f t="shared" si="8"/>
        <v>0.82857142857142863</v>
      </c>
      <c r="K28" s="308">
        <v>29</v>
      </c>
      <c r="L28" s="308">
        <f t="shared" si="9"/>
        <v>0</v>
      </c>
      <c r="M28" s="306">
        <v>18</v>
      </c>
      <c r="N28" s="308">
        <f t="shared" si="10"/>
        <v>17</v>
      </c>
      <c r="O28" s="307">
        <f t="shared" si="11"/>
        <v>0.48571428571428571</v>
      </c>
      <c r="P28" s="306">
        <v>18</v>
      </c>
      <c r="Q28" s="307">
        <f t="shared" si="3"/>
        <v>1</v>
      </c>
      <c r="R28" s="306">
        <f t="shared" si="12"/>
        <v>0</v>
      </c>
      <c r="S28" s="307">
        <f t="shared" si="4"/>
        <v>0</v>
      </c>
      <c r="T28" s="309"/>
      <c r="U28" s="310"/>
      <c r="V28" s="311"/>
      <c r="W28" s="311"/>
      <c r="X28" s="310"/>
      <c r="Y28" s="310"/>
    </row>
    <row r="29" spans="1:25" ht="32.1" customHeight="1">
      <c r="A29" s="301">
        <f t="shared" si="6"/>
        <v>23</v>
      </c>
      <c r="B29" s="302" t="s">
        <v>2136</v>
      </c>
      <c r="C29" s="303">
        <v>13488.96</v>
      </c>
      <c r="D29" s="304">
        <f>SUMIFS('77X'!$F$3:$F$2353,'77X'!$C$3:$C$2353,$B29)</f>
        <v>2681</v>
      </c>
      <c r="E29" s="306">
        <v>33</v>
      </c>
      <c r="F29" s="306">
        <f>COUNTIFS('77X'!$G$3:$G$2353,"Đ",'77X'!$C$3:$C$2353,B29)</f>
        <v>0</v>
      </c>
      <c r="G29" s="307">
        <f t="shared" si="7"/>
        <v>0</v>
      </c>
      <c r="H29" s="308">
        <v>0</v>
      </c>
      <c r="I29" s="306">
        <f>COUNTIFS('77X'!$G$3:$G$2353,"K",'77X'!$C$3:$C$2353,B29)</f>
        <v>33</v>
      </c>
      <c r="J29" s="307">
        <f t="shared" si="8"/>
        <v>1</v>
      </c>
      <c r="K29" s="308">
        <v>33</v>
      </c>
      <c r="L29" s="308">
        <f t="shared" si="9"/>
        <v>0</v>
      </c>
      <c r="M29" s="306">
        <v>13</v>
      </c>
      <c r="N29" s="308">
        <f t="shared" si="10"/>
        <v>20</v>
      </c>
      <c r="O29" s="307">
        <f t="shared" si="11"/>
        <v>0.60606060606060608</v>
      </c>
      <c r="P29" s="306">
        <v>13</v>
      </c>
      <c r="Q29" s="307">
        <f t="shared" si="3"/>
        <v>1</v>
      </c>
      <c r="R29" s="306">
        <f t="shared" si="12"/>
        <v>0</v>
      </c>
      <c r="S29" s="307">
        <f t="shared" si="4"/>
        <v>0</v>
      </c>
      <c r="T29" s="309"/>
      <c r="U29" s="310"/>
      <c r="V29" s="311"/>
      <c r="W29" s="311"/>
      <c r="X29" s="310"/>
      <c r="Y29" s="310"/>
    </row>
    <row r="30" spans="1:25" ht="32.1" customHeight="1">
      <c r="A30" s="301">
        <f t="shared" si="6"/>
        <v>24</v>
      </c>
      <c r="B30" s="302" t="s">
        <v>2199</v>
      </c>
      <c r="C30" s="303">
        <v>11079.43</v>
      </c>
      <c r="D30" s="304">
        <f>SUMIFS('77X'!$F$3:$F$2353,'77X'!$C$3:$C$2353,$B30)</f>
        <v>2750</v>
      </c>
      <c r="E30" s="306">
        <v>32</v>
      </c>
      <c r="F30" s="306">
        <f>COUNTIFS('77X'!$G$3:$G$2353,"Đ",'77X'!$C$3:$C$2353,B30)</f>
        <v>3</v>
      </c>
      <c r="G30" s="307">
        <f t="shared" si="7"/>
        <v>9.375E-2</v>
      </c>
      <c r="H30" s="308">
        <v>3</v>
      </c>
      <c r="I30" s="306">
        <f>COUNTIFS('77X'!$G$3:$G$2353,"K",'77X'!$C$3:$C$2353,B30)</f>
        <v>29</v>
      </c>
      <c r="J30" s="307">
        <f t="shared" si="8"/>
        <v>0.90625</v>
      </c>
      <c r="K30" s="308">
        <v>29</v>
      </c>
      <c r="L30" s="308">
        <f t="shared" si="9"/>
        <v>0</v>
      </c>
      <c r="M30" s="306">
        <v>15</v>
      </c>
      <c r="N30" s="308">
        <f t="shared" si="10"/>
        <v>17</v>
      </c>
      <c r="O30" s="307">
        <f t="shared" si="11"/>
        <v>0.53125</v>
      </c>
      <c r="P30" s="306">
        <v>11</v>
      </c>
      <c r="Q30" s="307">
        <f t="shared" si="3"/>
        <v>0.73333333333333328</v>
      </c>
      <c r="R30" s="306">
        <f t="shared" si="12"/>
        <v>4</v>
      </c>
      <c r="S30" s="307">
        <f t="shared" si="4"/>
        <v>0.26666666666666666</v>
      </c>
      <c r="T30" s="309"/>
      <c r="U30" s="310"/>
      <c r="V30" s="311"/>
      <c r="W30" s="311"/>
      <c r="X30" s="310"/>
      <c r="Y30" s="310"/>
    </row>
    <row r="31" spans="1:25" ht="32.1" customHeight="1">
      <c r="A31" s="301">
        <f t="shared" si="6"/>
        <v>25</v>
      </c>
      <c r="B31" s="302" t="s">
        <v>2261</v>
      </c>
      <c r="C31" s="303">
        <v>14625.84</v>
      </c>
      <c r="D31" s="304">
        <f>SUMIFS('77X'!$F$3:$F$2353,'77X'!$C$3:$C$2353,$B31)</f>
        <v>1517</v>
      </c>
      <c r="E31" s="306">
        <v>18</v>
      </c>
      <c r="F31" s="306">
        <f>COUNTIFS('77X'!$G$3:$G$2353,"Đ",'77X'!$C$3:$C$2353,B31)</f>
        <v>2</v>
      </c>
      <c r="G31" s="307">
        <f t="shared" si="7"/>
        <v>0.1111111111111111</v>
      </c>
      <c r="H31" s="308">
        <v>4</v>
      </c>
      <c r="I31" s="306">
        <f>COUNTIFS('77X'!$G$3:$G$2353,"K",'77X'!$C$3:$C$2353,B31)</f>
        <v>16</v>
      </c>
      <c r="J31" s="307">
        <f t="shared" si="8"/>
        <v>0.88888888888888884</v>
      </c>
      <c r="K31" s="308">
        <v>13</v>
      </c>
      <c r="L31" s="308">
        <f t="shared" si="9"/>
        <v>3</v>
      </c>
      <c r="M31" s="306">
        <v>9</v>
      </c>
      <c r="N31" s="308">
        <f t="shared" si="10"/>
        <v>9</v>
      </c>
      <c r="O31" s="307">
        <f t="shared" si="11"/>
        <v>0.5</v>
      </c>
      <c r="P31" s="306">
        <v>5</v>
      </c>
      <c r="Q31" s="307">
        <f t="shared" si="3"/>
        <v>0.55555555555555558</v>
      </c>
      <c r="R31" s="306">
        <f t="shared" si="12"/>
        <v>4</v>
      </c>
      <c r="S31" s="307">
        <f t="shared" si="4"/>
        <v>0.44444444444444442</v>
      </c>
      <c r="T31" s="309"/>
      <c r="U31" s="310"/>
      <c r="V31" s="311"/>
      <c r="W31" s="311"/>
      <c r="X31" s="310"/>
      <c r="Y31" s="310"/>
    </row>
    <row r="32" spans="1:25" ht="32.1" customHeight="1">
      <c r="A32" s="301">
        <f t="shared" si="6"/>
        <v>26</v>
      </c>
      <c r="B32" s="302" t="s">
        <v>2294</v>
      </c>
      <c r="C32" s="303">
        <v>11784.93</v>
      </c>
      <c r="D32" s="304">
        <f>SUMIFS('77X'!$F$3:$F$2353,'77X'!$C$3:$C$2353,$B32)</f>
        <v>1313</v>
      </c>
      <c r="E32" s="306">
        <v>15</v>
      </c>
      <c r="F32" s="306">
        <f>COUNTIFS('77X'!$G$3:$G$2353,"Đ",'77X'!$C$3:$C$2353,B32)</f>
        <v>1</v>
      </c>
      <c r="G32" s="307">
        <f t="shared" si="7"/>
        <v>6.6666666666666666E-2</v>
      </c>
      <c r="H32" s="308">
        <v>1</v>
      </c>
      <c r="I32" s="306">
        <f>COUNTIFS('77X'!$G$3:$G$2353,"K",'77X'!$C$3:$C$2353,B32)</f>
        <v>14</v>
      </c>
      <c r="J32" s="307">
        <f t="shared" si="8"/>
        <v>0.93333333333333335</v>
      </c>
      <c r="K32" s="308">
        <v>13</v>
      </c>
      <c r="L32" s="308">
        <f t="shared" si="9"/>
        <v>1</v>
      </c>
      <c r="M32" s="306">
        <v>9</v>
      </c>
      <c r="N32" s="308">
        <f t="shared" si="10"/>
        <v>6</v>
      </c>
      <c r="O32" s="307">
        <f t="shared" si="11"/>
        <v>0.4</v>
      </c>
      <c r="P32" s="306">
        <v>7</v>
      </c>
      <c r="Q32" s="307">
        <f t="shared" si="3"/>
        <v>0.77777777777777779</v>
      </c>
      <c r="R32" s="306">
        <f t="shared" si="12"/>
        <v>2</v>
      </c>
      <c r="S32" s="307">
        <f t="shared" si="4"/>
        <v>0.22222222222222221</v>
      </c>
      <c r="T32" s="309"/>
      <c r="U32" s="310"/>
      <c r="V32" s="311"/>
      <c r="W32" s="311"/>
      <c r="X32" s="310"/>
      <c r="Y32" s="310"/>
    </row>
    <row r="33" spans="1:25" ht="32.1" customHeight="1">
      <c r="A33" s="301">
        <f t="shared" si="6"/>
        <v>27</v>
      </c>
      <c r="B33" s="302" t="s">
        <v>2325</v>
      </c>
      <c r="C33" s="303">
        <v>14210.1</v>
      </c>
      <c r="D33" s="304">
        <f>SUMIFS('77X'!$F$3:$F$2353,'77X'!$C$3:$C$2353,$B33)</f>
        <v>3841</v>
      </c>
      <c r="E33" s="306">
        <v>39</v>
      </c>
      <c r="F33" s="306">
        <f>COUNTIFS('77X'!$G$3:$G$2353,"Đ",'77X'!$C$3:$C$2353,B33)</f>
        <v>1</v>
      </c>
      <c r="G33" s="307">
        <f t="shared" si="7"/>
        <v>2.564102564102564E-2</v>
      </c>
      <c r="H33" s="308">
        <v>0</v>
      </c>
      <c r="I33" s="306">
        <f>COUNTIFS('77X'!$G$3:$G$2353,"K",'77X'!$C$3:$C$2353,B33)</f>
        <v>38</v>
      </c>
      <c r="J33" s="307">
        <f t="shared" si="8"/>
        <v>0.97435897435897434</v>
      </c>
      <c r="K33" s="308">
        <v>38</v>
      </c>
      <c r="L33" s="308">
        <f t="shared" si="9"/>
        <v>0</v>
      </c>
      <c r="M33" s="306">
        <v>11</v>
      </c>
      <c r="N33" s="308">
        <f t="shared" si="10"/>
        <v>28</v>
      </c>
      <c r="O33" s="307">
        <f t="shared" si="11"/>
        <v>0.71794871794871795</v>
      </c>
      <c r="P33" s="306">
        <v>11</v>
      </c>
      <c r="Q33" s="307">
        <f t="shared" si="3"/>
        <v>1</v>
      </c>
      <c r="R33" s="306">
        <f t="shared" si="12"/>
        <v>0</v>
      </c>
      <c r="S33" s="307">
        <f t="shared" si="4"/>
        <v>0</v>
      </c>
      <c r="T33" s="309" t="s">
        <v>6376</v>
      </c>
      <c r="U33" s="310"/>
      <c r="V33" s="311">
        <v>11</v>
      </c>
      <c r="W33" s="311">
        <v>1</v>
      </c>
      <c r="X33" s="310"/>
      <c r="Y33" s="310"/>
    </row>
    <row r="34" spans="1:25" ht="32.1" customHeight="1">
      <c r="A34" s="301">
        <f t="shared" si="6"/>
        <v>28</v>
      </c>
      <c r="B34" s="302" t="s">
        <v>2403</v>
      </c>
      <c r="C34" s="303">
        <v>11888.62</v>
      </c>
      <c r="D34" s="304">
        <f>SUMIFS('77X'!$F$3:$F$2353,'77X'!$C$3:$C$2353,$B34)</f>
        <v>3391</v>
      </c>
      <c r="E34" s="306">
        <v>27</v>
      </c>
      <c r="F34" s="306">
        <f>COUNTIFS('77X'!$G$3:$G$2353,"Đ",'77X'!$C$3:$C$2353,B34)</f>
        <v>6</v>
      </c>
      <c r="G34" s="307">
        <f t="shared" si="7"/>
        <v>0.22222222222222221</v>
      </c>
      <c r="H34" s="308">
        <v>5</v>
      </c>
      <c r="I34" s="306">
        <f>COUNTIFS('77X'!$G$3:$G$2353,"K",'77X'!$C$3:$C$2353,B34)</f>
        <v>21</v>
      </c>
      <c r="J34" s="307">
        <f t="shared" si="8"/>
        <v>0.77777777777777779</v>
      </c>
      <c r="K34" s="308">
        <v>21</v>
      </c>
      <c r="L34" s="308">
        <f t="shared" si="9"/>
        <v>0</v>
      </c>
      <c r="M34" s="306">
        <v>16</v>
      </c>
      <c r="N34" s="308">
        <f t="shared" si="10"/>
        <v>11</v>
      </c>
      <c r="O34" s="307">
        <f t="shared" si="11"/>
        <v>0.40740740740740738</v>
      </c>
      <c r="P34" s="306">
        <v>16</v>
      </c>
      <c r="Q34" s="307">
        <f t="shared" si="3"/>
        <v>1</v>
      </c>
      <c r="R34" s="306">
        <f t="shared" si="12"/>
        <v>0</v>
      </c>
      <c r="S34" s="307">
        <f t="shared" si="4"/>
        <v>0</v>
      </c>
      <c r="T34" s="309"/>
      <c r="U34" s="310"/>
      <c r="V34" s="311"/>
      <c r="W34" s="311"/>
      <c r="X34" s="310"/>
      <c r="Y34" s="310"/>
    </row>
    <row r="35" spans="1:25" ht="32.1" customHeight="1">
      <c r="A35" s="301">
        <f t="shared" si="6"/>
        <v>29</v>
      </c>
      <c r="B35" s="302" t="s">
        <v>2452</v>
      </c>
      <c r="C35" s="303">
        <v>9281.4599999999991</v>
      </c>
      <c r="D35" s="304">
        <f>SUMIFS('77X'!$F$3:$F$2353,'77X'!$C$3:$C$2353,$B35)</f>
        <v>3380</v>
      </c>
      <c r="E35" s="306">
        <v>31</v>
      </c>
      <c r="F35" s="306">
        <f>COUNTIFS('77X'!$G$3:$G$2353,"Đ",'77X'!$C$3:$C$2353,B35)</f>
        <v>7</v>
      </c>
      <c r="G35" s="307">
        <f t="shared" si="7"/>
        <v>0.22580645161290322</v>
      </c>
      <c r="H35" s="308">
        <v>0</v>
      </c>
      <c r="I35" s="306">
        <f>COUNTIFS('77X'!$G$3:$G$2353,"K",'77X'!$C$3:$C$2353,B35)</f>
        <v>24</v>
      </c>
      <c r="J35" s="307">
        <f t="shared" si="8"/>
        <v>0.77419354838709675</v>
      </c>
      <c r="K35" s="308">
        <v>24</v>
      </c>
      <c r="L35" s="308">
        <f t="shared" si="9"/>
        <v>0</v>
      </c>
      <c r="M35" s="306">
        <v>13</v>
      </c>
      <c r="N35" s="308">
        <f t="shared" si="10"/>
        <v>18</v>
      </c>
      <c r="O35" s="307">
        <f t="shared" si="11"/>
        <v>0.58064516129032262</v>
      </c>
      <c r="P35" s="306">
        <v>13</v>
      </c>
      <c r="Q35" s="307">
        <f t="shared" si="3"/>
        <v>1</v>
      </c>
      <c r="R35" s="306">
        <f t="shared" si="12"/>
        <v>0</v>
      </c>
      <c r="S35" s="307">
        <f t="shared" si="4"/>
        <v>0</v>
      </c>
      <c r="T35" s="309"/>
      <c r="U35" s="310"/>
      <c r="V35" s="311"/>
      <c r="W35" s="311"/>
      <c r="X35" s="310"/>
      <c r="Y35" s="310"/>
    </row>
    <row r="36" spans="1:25" ht="32.1" customHeight="1">
      <c r="A36" s="301">
        <f t="shared" si="6"/>
        <v>30</v>
      </c>
      <c r="B36" s="302" t="s">
        <v>2505</v>
      </c>
      <c r="C36" s="303">
        <v>14428.16</v>
      </c>
      <c r="D36" s="304">
        <f>SUMIFS('77X'!$F$3:$F$2353,'77X'!$C$3:$C$2353,$B36)</f>
        <v>4391</v>
      </c>
      <c r="E36" s="306">
        <v>36</v>
      </c>
      <c r="F36" s="306">
        <f>COUNTIFS('77X'!$G$3:$G$2353,"Đ",'77X'!$C$3:$C$2353,B36)</f>
        <v>8</v>
      </c>
      <c r="G36" s="307">
        <f t="shared" si="7"/>
        <v>0.22222222222222221</v>
      </c>
      <c r="H36" s="308">
        <v>6</v>
      </c>
      <c r="I36" s="306">
        <f>COUNTIFS('77X'!$G$3:$G$2353,"K",'77X'!$C$3:$C$2353,B36)</f>
        <v>28</v>
      </c>
      <c r="J36" s="307">
        <f t="shared" si="8"/>
        <v>0.77777777777777779</v>
      </c>
      <c r="K36" s="308">
        <v>26</v>
      </c>
      <c r="L36" s="308">
        <f t="shared" si="9"/>
        <v>2</v>
      </c>
      <c r="M36" s="306">
        <v>20</v>
      </c>
      <c r="N36" s="308">
        <f t="shared" si="10"/>
        <v>16</v>
      </c>
      <c r="O36" s="307">
        <f t="shared" si="11"/>
        <v>0.44444444444444442</v>
      </c>
      <c r="P36" s="306">
        <v>18</v>
      </c>
      <c r="Q36" s="307">
        <f t="shared" si="3"/>
        <v>0.9</v>
      </c>
      <c r="R36" s="306">
        <f t="shared" si="12"/>
        <v>2</v>
      </c>
      <c r="S36" s="307">
        <f t="shared" si="4"/>
        <v>0.1</v>
      </c>
      <c r="T36" s="309"/>
      <c r="U36" s="310"/>
      <c r="V36" s="311"/>
      <c r="W36" s="311"/>
      <c r="X36" s="310"/>
      <c r="Y36" s="310"/>
    </row>
    <row r="37" spans="1:25" ht="32.1" customHeight="1">
      <c r="A37" s="301">
        <f t="shared" si="6"/>
        <v>31</v>
      </c>
      <c r="B37" s="302" t="s">
        <v>2599</v>
      </c>
      <c r="C37" s="303">
        <v>10756.03</v>
      </c>
      <c r="D37" s="304">
        <f>SUMIFS('77X'!$F$3:$F$2353,'77X'!$C$3:$C$2353,$B37)</f>
        <v>10234</v>
      </c>
      <c r="E37" s="306">
        <v>57</v>
      </c>
      <c r="F37" s="306">
        <f>COUNTIFS('77X'!$G$3:$G$2353,"Đ",'77X'!$C$3:$C$2353,B37)</f>
        <v>35</v>
      </c>
      <c r="G37" s="307">
        <f t="shared" si="7"/>
        <v>0.61403508771929827</v>
      </c>
      <c r="H37" s="308">
        <v>0</v>
      </c>
      <c r="I37" s="306">
        <f>COUNTIFS('77X'!$G$3:$G$2353,"K",'77X'!$C$3:$C$2353,B37)</f>
        <v>22</v>
      </c>
      <c r="J37" s="307">
        <f t="shared" si="8"/>
        <v>0.38596491228070173</v>
      </c>
      <c r="K37" s="308">
        <v>22</v>
      </c>
      <c r="L37" s="308">
        <f t="shared" si="9"/>
        <v>0</v>
      </c>
      <c r="M37" s="306">
        <v>26</v>
      </c>
      <c r="N37" s="308">
        <f t="shared" si="10"/>
        <v>31</v>
      </c>
      <c r="O37" s="307">
        <f t="shared" si="11"/>
        <v>0.54385964912280704</v>
      </c>
      <c r="P37" s="306">
        <v>26</v>
      </c>
      <c r="Q37" s="307">
        <f t="shared" si="3"/>
        <v>1</v>
      </c>
      <c r="R37" s="306">
        <f t="shared" si="12"/>
        <v>0</v>
      </c>
      <c r="S37" s="307">
        <f t="shared" si="4"/>
        <v>0</v>
      </c>
      <c r="T37" s="309" t="s">
        <v>6376</v>
      </c>
      <c r="U37" s="310"/>
      <c r="V37" s="311">
        <v>26</v>
      </c>
      <c r="W37" s="311">
        <v>0</v>
      </c>
      <c r="X37" s="310"/>
      <c r="Y37" s="310"/>
    </row>
    <row r="38" spans="1:25" ht="32.1" customHeight="1">
      <c r="A38" s="301">
        <f t="shared" si="6"/>
        <v>32</v>
      </c>
      <c r="B38" s="302" t="s">
        <v>2719</v>
      </c>
      <c r="C38" s="303">
        <v>6942.08</v>
      </c>
      <c r="D38" s="304">
        <f>SUMIFS('77X'!$F$3:$F$2353,'77X'!$C$3:$C$2353,$B38)</f>
        <v>6953</v>
      </c>
      <c r="E38" s="306">
        <v>50</v>
      </c>
      <c r="F38" s="306">
        <f>COUNTIFS('77X'!$G$3:$G$2353,"Đ",'77X'!$C$3:$C$2353,B38)</f>
        <v>19</v>
      </c>
      <c r="G38" s="307">
        <f t="shared" si="7"/>
        <v>0.38</v>
      </c>
      <c r="H38" s="308">
        <v>0</v>
      </c>
      <c r="I38" s="306">
        <f>COUNTIFS('77X'!$G$3:$G$2353,"K",'77X'!$C$3:$C$2353,B38)</f>
        <v>31</v>
      </c>
      <c r="J38" s="307">
        <f t="shared" si="8"/>
        <v>0.62</v>
      </c>
      <c r="K38" s="308">
        <v>31</v>
      </c>
      <c r="L38" s="308">
        <f t="shared" si="9"/>
        <v>0</v>
      </c>
      <c r="M38" s="306">
        <v>18</v>
      </c>
      <c r="N38" s="308">
        <f t="shared" si="10"/>
        <v>32</v>
      </c>
      <c r="O38" s="307">
        <f t="shared" si="11"/>
        <v>0.64</v>
      </c>
      <c r="P38" s="306">
        <v>18</v>
      </c>
      <c r="Q38" s="307">
        <f t="shared" si="3"/>
        <v>1</v>
      </c>
      <c r="R38" s="306">
        <f t="shared" si="12"/>
        <v>0</v>
      </c>
      <c r="S38" s="307">
        <f t="shared" si="4"/>
        <v>0</v>
      </c>
      <c r="T38" s="309"/>
      <c r="U38" s="310"/>
      <c r="V38" s="311"/>
      <c r="W38" s="311"/>
      <c r="X38" s="310"/>
      <c r="Y38" s="310"/>
    </row>
    <row r="39" spans="1:25" ht="32.1" customHeight="1">
      <c r="A39" s="301">
        <f t="shared" si="6"/>
        <v>33</v>
      </c>
      <c r="B39" s="302" t="s">
        <v>2840</v>
      </c>
      <c r="C39" s="303">
        <v>4206.95</v>
      </c>
      <c r="D39" s="304">
        <f>SUMIFS('77X'!$F$3:$F$2353,'77X'!$C$3:$C$2353,$B39)</f>
        <v>9005</v>
      </c>
      <c r="E39" s="306">
        <v>63</v>
      </c>
      <c r="F39" s="306">
        <f>COUNTIFS('77X'!$G$3:$G$2353,"Đ",'77X'!$C$3:$C$2353,B39)</f>
        <v>20</v>
      </c>
      <c r="G39" s="307">
        <f t="shared" si="7"/>
        <v>0.31746031746031744</v>
      </c>
      <c r="H39" s="308">
        <v>4</v>
      </c>
      <c r="I39" s="306">
        <f>COUNTIFS('77X'!$G$3:$G$2353,"K",'77X'!$C$3:$C$2353,B39)</f>
        <v>43</v>
      </c>
      <c r="J39" s="307">
        <f t="shared" si="8"/>
        <v>0.68253968253968256</v>
      </c>
      <c r="K39" s="308">
        <v>43</v>
      </c>
      <c r="L39" s="308">
        <f t="shared" si="9"/>
        <v>0</v>
      </c>
      <c r="M39" s="306">
        <v>23</v>
      </c>
      <c r="N39" s="308">
        <f t="shared" si="10"/>
        <v>40</v>
      </c>
      <c r="O39" s="307">
        <f t="shared" si="11"/>
        <v>0.63492063492063489</v>
      </c>
      <c r="P39" s="306">
        <v>23</v>
      </c>
      <c r="Q39" s="307">
        <f t="shared" si="3"/>
        <v>1</v>
      </c>
      <c r="R39" s="306">
        <f t="shared" si="12"/>
        <v>0</v>
      </c>
      <c r="S39" s="307">
        <f t="shared" si="4"/>
        <v>0</v>
      </c>
      <c r="T39" s="309" t="s">
        <v>6376</v>
      </c>
      <c r="U39" s="310"/>
      <c r="V39" s="311">
        <v>23</v>
      </c>
      <c r="W39" s="311">
        <v>1</v>
      </c>
      <c r="X39" s="310"/>
      <c r="Y39" s="310"/>
    </row>
    <row r="40" spans="1:25" ht="32.1" customHeight="1">
      <c r="A40" s="301">
        <f t="shared" si="6"/>
        <v>34</v>
      </c>
      <c r="B40" s="302" t="s">
        <v>3012</v>
      </c>
      <c r="C40" s="303">
        <v>6725.59</v>
      </c>
      <c r="D40" s="304">
        <f>SUMIFS('77X'!$F$3:$F$2353,'77X'!$C$3:$C$2353,$B40)</f>
        <v>5492</v>
      </c>
      <c r="E40" s="306">
        <v>41</v>
      </c>
      <c r="F40" s="306">
        <f>COUNTIFS('77X'!$G$3:$G$2353,"Đ",'77X'!$C$3:$C$2353,B40)</f>
        <v>14</v>
      </c>
      <c r="G40" s="307">
        <f t="shared" si="7"/>
        <v>0.34146341463414637</v>
      </c>
      <c r="H40" s="308">
        <v>0</v>
      </c>
      <c r="I40" s="306">
        <f>COUNTIFS('77X'!$G$3:$G$2353,"K",'77X'!$C$3:$C$2353,B40)</f>
        <v>27</v>
      </c>
      <c r="J40" s="307">
        <f t="shared" si="8"/>
        <v>0.65853658536585369</v>
      </c>
      <c r="K40" s="308">
        <v>27</v>
      </c>
      <c r="L40" s="308">
        <f t="shared" si="9"/>
        <v>0</v>
      </c>
      <c r="M40" s="306">
        <v>14</v>
      </c>
      <c r="N40" s="308">
        <f t="shared" si="10"/>
        <v>27</v>
      </c>
      <c r="O40" s="307">
        <f t="shared" si="11"/>
        <v>0.65853658536585369</v>
      </c>
      <c r="P40" s="306">
        <v>14</v>
      </c>
      <c r="Q40" s="307">
        <f t="shared" si="3"/>
        <v>1</v>
      </c>
      <c r="R40" s="306">
        <f t="shared" si="12"/>
        <v>0</v>
      </c>
      <c r="S40" s="307">
        <f t="shared" si="4"/>
        <v>0</v>
      </c>
      <c r="T40" s="309" t="s">
        <v>6376</v>
      </c>
      <c r="U40" s="310"/>
      <c r="V40" s="311">
        <v>14</v>
      </c>
      <c r="W40" s="311">
        <v>1</v>
      </c>
      <c r="X40" s="310"/>
      <c r="Y40" s="310"/>
    </row>
    <row r="41" spans="1:25" ht="32.1" customHeight="1">
      <c r="A41" s="301">
        <f t="shared" si="6"/>
        <v>35</v>
      </c>
      <c r="B41" s="302" t="s">
        <v>3112</v>
      </c>
      <c r="C41" s="303">
        <v>5371.54</v>
      </c>
      <c r="D41" s="304">
        <f>SUMIFS('77X'!$F$3:$F$2353,'77X'!$C$3:$C$2353,$B41)</f>
        <v>7409</v>
      </c>
      <c r="E41" s="306">
        <v>34</v>
      </c>
      <c r="F41" s="306">
        <f>COUNTIFS('77X'!$G$3:$G$2353,"Đ",'77X'!$C$3:$C$2353,B41)</f>
        <v>31</v>
      </c>
      <c r="G41" s="307">
        <f t="shared" si="7"/>
        <v>0.91176470588235292</v>
      </c>
      <c r="H41" s="308">
        <v>3</v>
      </c>
      <c r="I41" s="306">
        <f>COUNTIFS('77X'!$G$3:$G$2353,"K",'77X'!$C$3:$C$2353,B41)</f>
        <v>3</v>
      </c>
      <c r="J41" s="307">
        <f t="shared" si="8"/>
        <v>8.8235294117647065E-2</v>
      </c>
      <c r="K41" s="308">
        <v>3</v>
      </c>
      <c r="L41" s="308">
        <f t="shared" si="9"/>
        <v>0</v>
      </c>
      <c r="M41" s="306">
        <v>19</v>
      </c>
      <c r="N41" s="308">
        <f t="shared" si="10"/>
        <v>15</v>
      </c>
      <c r="O41" s="307">
        <f t="shared" si="11"/>
        <v>0.44117647058823528</v>
      </c>
      <c r="P41" s="306">
        <v>19</v>
      </c>
      <c r="Q41" s="307">
        <f t="shared" si="3"/>
        <v>1</v>
      </c>
      <c r="R41" s="306">
        <f t="shared" si="12"/>
        <v>0</v>
      </c>
      <c r="S41" s="307">
        <f t="shared" si="4"/>
        <v>0</v>
      </c>
      <c r="T41" s="309" t="s">
        <v>6376</v>
      </c>
      <c r="U41" s="310"/>
      <c r="V41" s="311">
        <v>19</v>
      </c>
      <c r="W41" s="311">
        <v>0</v>
      </c>
      <c r="X41" s="310"/>
      <c r="Y41" s="310"/>
    </row>
    <row r="42" spans="1:25" ht="32.1" customHeight="1">
      <c r="A42" s="301">
        <f t="shared" si="6"/>
        <v>36</v>
      </c>
      <c r="B42" s="302" t="s">
        <v>3173</v>
      </c>
      <c r="C42" s="303">
        <v>19910.97</v>
      </c>
      <c r="D42" s="304">
        <f>SUMIFS('77X'!$F$3:$F$2353,'77X'!$C$3:$C$2353,$B42)</f>
        <v>2593</v>
      </c>
      <c r="E42" s="306">
        <v>32</v>
      </c>
      <c r="F42" s="306">
        <f>COUNTIFS('77X'!$G$3:$G$2353,"Đ",'77X'!$C$3:$C$2353,B42)</f>
        <v>2</v>
      </c>
      <c r="G42" s="307">
        <f t="shared" si="7"/>
        <v>6.25E-2</v>
      </c>
      <c r="H42" s="308">
        <v>1</v>
      </c>
      <c r="I42" s="306">
        <f>COUNTIFS('77X'!$G$3:$G$2353,"K",'77X'!$C$3:$C$2353,B42)</f>
        <v>30</v>
      </c>
      <c r="J42" s="307">
        <f t="shared" si="8"/>
        <v>0.9375</v>
      </c>
      <c r="K42" s="308">
        <v>30</v>
      </c>
      <c r="L42" s="308">
        <f t="shared" si="9"/>
        <v>0</v>
      </c>
      <c r="M42" s="306">
        <v>13</v>
      </c>
      <c r="N42" s="308">
        <f t="shared" si="10"/>
        <v>19</v>
      </c>
      <c r="O42" s="307">
        <f t="shared" si="11"/>
        <v>0.59375</v>
      </c>
      <c r="P42" s="306">
        <v>11</v>
      </c>
      <c r="Q42" s="307">
        <f t="shared" si="3"/>
        <v>0.84615384615384615</v>
      </c>
      <c r="R42" s="306">
        <f t="shared" si="12"/>
        <v>2</v>
      </c>
      <c r="S42" s="307">
        <f t="shared" si="4"/>
        <v>0.15384615384615385</v>
      </c>
      <c r="T42" s="309"/>
      <c r="U42" s="310"/>
      <c r="V42" s="311"/>
      <c r="W42" s="311"/>
      <c r="X42" s="310"/>
      <c r="Y42" s="310"/>
    </row>
    <row r="43" spans="1:25" ht="32.1" customHeight="1">
      <c r="A43" s="301">
        <f t="shared" si="6"/>
        <v>37</v>
      </c>
      <c r="B43" s="302" t="s">
        <v>3234</v>
      </c>
      <c r="C43" s="303">
        <v>6089.58</v>
      </c>
      <c r="D43" s="304">
        <f>SUMIFS('77X'!$F$3:$F$2353,'77X'!$C$3:$C$2353,$B43)</f>
        <v>3411</v>
      </c>
      <c r="E43" s="306">
        <v>27</v>
      </c>
      <c r="F43" s="306">
        <f>COUNTIFS('77X'!$G$3:$G$2353,"Đ",'77X'!$C$3:$C$2353,B43)</f>
        <v>8</v>
      </c>
      <c r="G43" s="307">
        <f t="shared" si="7"/>
        <v>0.29629629629629628</v>
      </c>
      <c r="H43" s="308">
        <v>3</v>
      </c>
      <c r="I43" s="306">
        <f>COUNTIFS('77X'!$G$3:$G$2353,"K",'77X'!$C$3:$C$2353,B43)</f>
        <v>19</v>
      </c>
      <c r="J43" s="307">
        <f t="shared" si="8"/>
        <v>0.70370370370370372</v>
      </c>
      <c r="K43" s="308">
        <v>19</v>
      </c>
      <c r="L43" s="308">
        <f t="shared" si="9"/>
        <v>0</v>
      </c>
      <c r="M43" s="306">
        <v>14</v>
      </c>
      <c r="N43" s="308">
        <f t="shared" si="10"/>
        <v>13</v>
      </c>
      <c r="O43" s="307">
        <f t="shared" si="11"/>
        <v>0.48148148148148145</v>
      </c>
      <c r="P43" s="306">
        <v>14</v>
      </c>
      <c r="Q43" s="307">
        <f t="shared" si="3"/>
        <v>1</v>
      </c>
      <c r="R43" s="306">
        <f t="shared" si="12"/>
        <v>0</v>
      </c>
      <c r="S43" s="307">
        <f t="shared" si="4"/>
        <v>0</v>
      </c>
      <c r="T43" s="309"/>
      <c r="U43" s="310"/>
      <c r="V43" s="311"/>
      <c r="W43" s="311"/>
      <c r="X43" s="310"/>
      <c r="Y43" s="310"/>
    </row>
    <row r="44" spans="1:25" ht="32.1" customHeight="1">
      <c r="A44" s="301">
        <f t="shared" si="6"/>
        <v>38</v>
      </c>
      <c r="B44" s="302" t="s">
        <v>3285</v>
      </c>
      <c r="C44" s="303">
        <v>10501.89</v>
      </c>
      <c r="D44" s="304">
        <f>SUMIFS('77X'!$F$3:$F$2353,'77X'!$C$3:$C$2353,$B44)</f>
        <v>1644</v>
      </c>
      <c r="E44" s="306">
        <v>21</v>
      </c>
      <c r="F44" s="306">
        <f>COUNTIFS('77X'!$G$3:$G$2353,"Đ",'77X'!$C$3:$C$2353,B44)</f>
        <v>2</v>
      </c>
      <c r="G44" s="307">
        <f t="shared" si="7"/>
        <v>9.5238095238095233E-2</v>
      </c>
      <c r="H44" s="308">
        <v>0</v>
      </c>
      <c r="I44" s="306">
        <f>COUNTIFS('77X'!$G$3:$G$2353,"K",'77X'!$C$3:$C$2353,B44)</f>
        <v>19</v>
      </c>
      <c r="J44" s="307">
        <f t="shared" si="8"/>
        <v>0.90476190476190477</v>
      </c>
      <c r="K44" s="308">
        <v>19</v>
      </c>
      <c r="L44" s="308">
        <f t="shared" si="9"/>
        <v>0</v>
      </c>
      <c r="M44" s="306">
        <v>9</v>
      </c>
      <c r="N44" s="308">
        <f t="shared" si="10"/>
        <v>12</v>
      </c>
      <c r="O44" s="307">
        <f t="shared" si="11"/>
        <v>0.5714285714285714</v>
      </c>
      <c r="P44" s="306">
        <v>9</v>
      </c>
      <c r="Q44" s="307">
        <f t="shared" si="3"/>
        <v>1</v>
      </c>
      <c r="R44" s="306">
        <f t="shared" si="12"/>
        <v>0</v>
      </c>
      <c r="S44" s="307">
        <f t="shared" si="4"/>
        <v>0</v>
      </c>
      <c r="T44" s="309"/>
      <c r="U44" s="310"/>
      <c r="V44" s="311"/>
      <c r="W44" s="311"/>
      <c r="X44" s="310"/>
      <c r="Y44" s="310"/>
    </row>
    <row r="45" spans="1:25" ht="32.1" customHeight="1">
      <c r="A45" s="301">
        <f t="shared" si="6"/>
        <v>39</v>
      </c>
      <c r="B45" s="302" t="s">
        <v>3331</v>
      </c>
      <c r="C45" s="303">
        <v>4119.84</v>
      </c>
      <c r="D45" s="304">
        <f>SUMIFS('77X'!$F$3:$F$2353,'77X'!$C$3:$C$2353,$B45)</f>
        <v>2623</v>
      </c>
      <c r="E45" s="306">
        <v>25</v>
      </c>
      <c r="F45" s="306">
        <f>COUNTIFS('77X'!$G$3:$G$2353,"Đ",'77X'!$C$3:$C$2353,B45)</f>
        <v>0</v>
      </c>
      <c r="G45" s="307">
        <f t="shared" si="7"/>
        <v>0</v>
      </c>
      <c r="H45" s="308">
        <v>0</v>
      </c>
      <c r="I45" s="306">
        <f>COUNTIFS('77X'!$G$3:$G$2353,"K",'77X'!$C$3:$C$2353,B45)</f>
        <v>25</v>
      </c>
      <c r="J45" s="307">
        <f t="shared" si="8"/>
        <v>1</v>
      </c>
      <c r="K45" s="308">
        <v>25</v>
      </c>
      <c r="L45" s="308">
        <f t="shared" si="9"/>
        <v>0</v>
      </c>
      <c r="M45" s="306">
        <v>15</v>
      </c>
      <c r="N45" s="308">
        <f t="shared" si="10"/>
        <v>10</v>
      </c>
      <c r="O45" s="307">
        <f t="shared" si="11"/>
        <v>0.4</v>
      </c>
      <c r="P45" s="306">
        <v>15</v>
      </c>
      <c r="Q45" s="307">
        <f t="shared" si="3"/>
        <v>1</v>
      </c>
      <c r="R45" s="306">
        <f t="shared" si="12"/>
        <v>0</v>
      </c>
      <c r="S45" s="307">
        <f t="shared" si="4"/>
        <v>0</v>
      </c>
      <c r="T45" s="309"/>
      <c r="U45" s="310"/>
      <c r="V45" s="311"/>
      <c r="W45" s="311"/>
      <c r="X45" s="310"/>
      <c r="Y45" s="310"/>
    </row>
    <row r="46" spans="1:25" ht="32.1" customHeight="1">
      <c r="A46" s="301">
        <f t="shared" si="6"/>
        <v>40</v>
      </c>
      <c r="B46" s="302" t="s">
        <v>3396</v>
      </c>
      <c r="C46" s="303">
        <v>7811.51</v>
      </c>
      <c r="D46" s="304">
        <f>SUMIFS('77X'!$F$3:$F$2353,'77X'!$C$3:$C$2353,$B46)</f>
        <v>2636</v>
      </c>
      <c r="E46" s="306">
        <v>26</v>
      </c>
      <c r="F46" s="306">
        <f>COUNTIFS('77X'!$G$3:$G$2353,"Đ",'77X'!$C$3:$C$2353,B46)</f>
        <v>3</v>
      </c>
      <c r="G46" s="307">
        <f t="shared" si="7"/>
        <v>0.11538461538461539</v>
      </c>
      <c r="H46" s="308">
        <v>1</v>
      </c>
      <c r="I46" s="306">
        <f>COUNTIFS('77X'!$G$3:$G$2353,"K",'77X'!$C$3:$C$2353,B46)</f>
        <v>23</v>
      </c>
      <c r="J46" s="307">
        <f t="shared" si="8"/>
        <v>0.88461538461538458</v>
      </c>
      <c r="K46" s="308">
        <v>23</v>
      </c>
      <c r="L46" s="308">
        <f t="shared" si="9"/>
        <v>0</v>
      </c>
      <c r="M46" s="306">
        <v>12</v>
      </c>
      <c r="N46" s="308">
        <f t="shared" si="10"/>
        <v>14</v>
      </c>
      <c r="O46" s="307">
        <f t="shared" si="11"/>
        <v>0.53846153846153844</v>
      </c>
      <c r="P46" s="306">
        <v>12</v>
      </c>
      <c r="Q46" s="307">
        <f t="shared" si="3"/>
        <v>1</v>
      </c>
      <c r="R46" s="306">
        <f t="shared" si="12"/>
        <v>0</v>
      </c>
      <c r="S46" s="307">
        <f t="shared" si="4"/>
        <v>0</v>
      </c>
      <c r="T46" s="309"/>
      <c r="U46" s="310"/>
      <c r="V46" s="311"/>
      <c r="W46" s="311"/>
      <c r="X46" s="310"/>
      <c r="Y46" s="310"/>
    </row>
    <row r="47" spans="1:25" ht="32.1" customHeight="1">
      <c r="A47" s="301">
        <f t="shared" si="6"/>
        <v>41</v>
      </c>
      <c r="B47" s="302" t="s">
        <v>3444</v>
      </c>
      <c r="C47" s="303">
        <v>3784.19</v>
      </c>
      <c r="D47" s="304">
        <f>SUMIFS('77X'!$F$3:$F$2353,'77X'!$C$3:$C$2353,$B47)</f>
        <v>9093</v>
      </c>
      <c r="E47" s="306">
        <v>69</v>
      </c>
      <c r="F47" s="306">
        <f>COUNTIFS('77X'!$G$3:$G$2353,"Đ",'77X'!$C$3:$C$2353,B47)</f>
        <v>23</v>
      </c>
      <c r="G47" s="307">
        <f t="shared" si="7"/>
        <v>0.33333333333333331</v>
      </c>
      <c r="H47" s="308">
        <v>3</v>
      </c>
      <c r="I47" s="306">
        <f>COUNTIFS('77X'!$G$3:$G$2353,"K",'77X'!$C$3:$C$2353,B47)</f>
        <v>46</v>
      </c>
      <c r="J47" s="307">
        <f t="shared" si="8"/>
        <v>0.66666666666666663</v>
      </c>
      <c r="K47" s="308">
        <v>46</v>
      </c>
      <c r="L47" s="308">
        <f t="shared" si="9"/>
        <v>0</v>
      </c>
      <c r="M47" s="306">
        <v>25</v>
      </c>
      <c r="N47" s="308">
        <f t="shared" si="10"/>
        <v>44</v>
      </c>
      <c r="O47" s="307">
        <f t="shared" si="11"/>
        <v>0.6376811594202898</v>
      </c>
      <c r="P47" s="306">
        <v>25</v>
      </c>
      <c r="Q47" s="307">
        <f t="shared" si="3"/>
        <v>1</v>
      </c>
      <c r="R47" s="306">
        <f t="shared" si="12"/>
        <v>0</v>
      </c>
      <c r="S47" s="307">
        <f t="shared" si="4"/>
        <v>0</v>
      </c>
      <c r="T47" s="309"/>
      <c r="U47" s="310"/>
      <c r="V47" s="311"/>
      <c r="W47" s="311"/>
      <c r="X47" s="310"/>
      <c r="Y47" s="310"/>
    </row>
    <row r="48" spans="1:25" ht="32.1" customHeight="1">
      <c r="A48" s="301">
        <f t="shared" si="6"/>
        <v>42</v>
      </c>
      <c r="B48" s="302" t="s">
        <v>3579</v>
      </c>
      <c r="C48" s="303">
        <v>6083.66</v>
      </c>
      <c r="D48" s="304">
        <f>SUMIFS('77X'!$F$3:$F$2353,'77X'!$C$3:$C$2353,$B48)</f>
        <v>4695</v>
      </c>
      <c r="E48" s="306">
        <v>36</v>
      </c>
      <c r="F48" s="306">
        <f>COUNTIFS('77X'!$G$3:$G$2353,"Đ",'77X'!$C$3:$C$2353,B48)</f>
        <v>11</v>
      </c>
      <c r="G48" s="307">
        <f t="shared" si="7"/>
        <v>0.30555555555555558</v>
      </c>
      <c r="H48" s="308">
        <v>0</v>
      </c>
      <c r="I48" s="306">
        <f>COUNTIFS('77X'!$G$3:$G$2353,"K",'77X'!$C$3:$C$2353,B48)</f>
        <v>25</v>
      </c>
      <c r="J48" s="307">
        <f t="shared" si="8"/>
        <v>0.69444444444444442</v>
      </c>
      <c r="K48" s="308">
        <v>25</v>
      </c>
      <c r="L48" s="308">
        <f t="shared" si="9"/>
        <v>0</v>
      </c>
      <c r="M48" s="306">
        <v>14</v>
      </c>
      <c r="N48" s="308">
        <f t="shared" si="10"/>
        <v>22</v>
      </c>
      <c r="O48" s="307">
        <f t="shared" si="11"/>
        <v>0.61111111111111116</v>
      </c>
      <c r="P48" s="306">
        <v>14</v>
      </c>
      <c r="Q48" s="307">
        <f t="shared" si="3"/>
        <v>1</v>
      </c>
      <c r="R48" s="306">
        <f t="shared" si="12"/>
        <v>0</v>
      </c>
      <c r="S48" s="307">
        <f t="shared" si="4"/>
        <v>0</v>
      </c>
      <c r="T48" s="309"/>
      <c r="U48" s="310"/>
      <c r="V48" s="311"/>
      <c r="W48" s="311"/>
      <c r="X48" s="310"/>
      <c r="Y48" s="310"/>
    </row>
    <row r="49" spans="1:25" ht="32.1" customHeight="1">
      <c r="A49" s="301">
        <f t="shared" si="6"/>
        <v>43</v>
      </c>
      <c r="B49" s="302" t="s">
        <v>3650</v>
      </c>
      <c r="C49" s="303">
        <v>7155.56</v>
      </c>
      <c r="D49" s="304">
        <f>SUMIFS('77X'!$F$3:$F$2353,'77X'!$C$3:$C$2353,$B49)</f>
        <v>2924</v>
      </c>
      <c r="E49" s="306">
        <v>21</v>
      </c>
      <c r="F49" s="306">
        <f>COUNTIFS('77X'!$G$3:$G$2353,"Đ",'77X'!$C$3:$C$2353,B49)</f>
        <v>7</v>
      </c>
      <c r="G49" s="307">
        <f t="shared" si="7"/>
        <v>0.33333333333333331</v>
      </c>
      <c r="H49" s="308">
        <v>2</v>
      </c>
      <c r="I49" s="306">
        <f>COUNTIFS('77X'!$G$3:$G$2353,"K",'77X'!$C$3:$C$2353,B49)</f>
        <v>14</v>
      </c>
      <c r="J49" s="307">
        <f t="shared" si="8"/>
        <v>0.66666666666666663</v>
      </c>
      <c r="K49" s="308">
        <v>13</v>
      </c>
      <c r="L49" s="308">
        <f t="shared" si="9"/>
        <v>1</v>
      </c>
      <c r="M49" s="306">
        <v>11</v>
      </c>
      <c r="N49" s="308">
        <f t="shared" si="10"/>
        <v>10</v>
      </c>
      <c r="O49" s="307">
        <f t="shared" si="11"/>
        <v>0.47619047619047616</v>
      </c>
      <c r="P49" s="306">
        <v>10</v>
      </c>
      <c r="Q49" s="307">
        <f t="shared" si="3"/>
        <v>0.90909090909090906</v>
      </c>
      <c r="R49" s="306">
        <f t="shared" si="12"/>
        <v>1</v>
      </c>
      <c r="S49" s="307">
        <f t="shared" si="4"/>
        <v>9.0909090909090912E-2</v>
      </c>
      <c r="T49" s="309"/>
      <c r="U49" s="310"/>
      <c r="V49" s="311"/>
      <c r="W49" s="311"/>
      <c r="X49" s="310"/>
      <c r="Y49" s="310"/>
    </row>
    <row r="50" spans="1:25" ht="32.1" customHeight="1">
      <c r="A50" s="301">
        <f t="shared" si="6"/>
        <v>44</v>
      </c>
      <c r="B50" s="302" t="s">
        <v>3692</v>
      </c>
      <c r="C50" s="303">
        <v>7142.17</v>
      </c>
      <c r="D50" s="304">
        <f>SUMIFS('77X'!$F$3:$F$2353,'77X'!$C$3:$C$2353,$B50)</f>
        <v>1838</v>
      </c>
      <c r="E50" s="306">
        <v>19</v>
      </c>
      <c r="F50" s="306">
        <f>COUNTIFS('77X'!$G$3:$G$2353,"Đ",'77X'!$C$3:$C$2353,B50)</f>
        <v>0</v>
      </c>
      <c r="G50" s="307">
        <f t="shared" si="7"/>
        <v>0</v>
      </c>
      <c r="H50" s="308">
        <v>0</v>
      </c>
      <c r="I50" s="306">
        <f>COUNTIFS('77X'!$G$3:$G$2353,"K",'77X'!$C$3:$C$2353,B50)</f>
        <v>19</v>
      </c>
      <c r="J50" s="307">
        <f t="shared" si="8"/>
        <v>1</v>
      </c>
      <c r="K50" s="308">
        <v>19</v>
      </c>
      <c r="L50" s="308">
        <f t="shared" si="9"/>
        <v>0</v>
      </c>
      <c r="M50" s="306">
        <v>8</v>
      </c>
      <c r="N50" s="308">
        <f t="shared" si="10"/>
        <v>11</v>
      </c>
      <c r="O50" s="307">
        <f t="shared" si="11"/>
        <v>0.57894736842105265</v>
      </c>
      <c r="P50" s="306">
        <v>8</v>
      </c>
      <c r="Q50" s="307">
        <f t="shared" si="3"/>
        <v>1</v>
      </c>
      <c r="R50" s="306">
        <f t="shared" si="12"/>
        <v>0</v>
      </c>
      <c r="S50" s="307">
        <f t="shared" si="4"/>
        <v>0</v>
      </c>
      <c r="T50" s="309"/>
      <c r="U50" s="310"/>
      <c r="V50" s="311"/>
      <c r="W50" s="311"/>
      <c r="X50" s="310"/>
      <c r="Y50" s="310"/>
    </row>
    <row r="51" spans="1:25" ht="32.1" customHeight="1">
      <c r="A51" s="301">
        <f t="shared" si="6"/>
        <v>45</v>
      </c>
      <c r="B51" s="302" t="s">
        <v>3730</v>
      </c>
      <c r="C51" s="303">
        <v>10118</v>
      </c>
      <c r="D51" s="304">
        <f>SUMIFS('77X'!$F$3:$F$2353,'77X'!$C$3:$C$2353,$B51)</f>
        <v>2103</v>
      </c>
      <c r="E51" s="306">
        <v>26</v>
      </c>
      <c r="F51" s="306">
        <f>COUNTIFS('77X'!$G$3:$G$2353,"Đ",'77X'!$C$3:$C$2353,B51)</f>
        <v>1</v>
      </c>
      <c r="G51" s="307">
        <f t="shared" si="7"/>
        <v>3.8461538461538464E-2</v>
      </c>
      <c r="H51" s="308">
        <v>0</v>
      </c>
      <c r="I51" s="306">
        <f>COUNTIFS('77X'!$G$3:$G$2353,"K",'77X'!$C$3:$C$2353,B51)</f>
        <v>25</v>
      </c>
      <c r="J51" s="307">
        <f t="shared" si="8"/>
        <v>0.96153846153846156</v>
      </c>
      <c r="K51" s="308">
        <v>25</v>
      </c>
      <c r="L51" s="308">
        <f t="shared" si="9"/>
        <v>0</v>
      </c>
      <c r="M51" s="306">
        <v>11</v>
      </c>
      <c r="N51" s="308">
        <f t="shared" si="10"/>
        <v>15</v>
      </c>
      <c r="O51" s="307">
        <f t="shared" si="11"/>
        <v>0.57692307692307687</v>
      </c>
      <c r="P51" s="306">
        <v>11</v>
      </c>
      <c r="Q51" s="307">
        <f t="shared" si="3"/>
        <v>1</v>
      </c>
      <c r="R51" s="306">
        <f t="shared" si="12"/>
        <v>0</v>
      </c>
      <c r="S51" s="307">
        <f t="shared" si="4"/>
        <v>0</v>
      </c>
      <c r="T51" s="309"/>
      <c r="U51" s="310"/>
      <c r="V51" s="311"/>
      <c r="W51" s="311"/>
      <c r="X51" s="310"/>
      <c r="Y51" s="310"/>
    </row>
    <row r="52" spans="1:25" ht="32.1" customHeight="1">
      <c r="A52" s="301">
        <f t="shared" si="6"/>
        <v>46</v>
      </c>
      <c r="B52" s="302" t="s">
        <v>3785</v>
      </c>
      <c r="C52" s="303">
        <v>11273.24</v>
      </c>
      <c r="D52" s="304">
        <f>SUMIFS('77X'!$F$3:$F$2353,'77X'!$C$3:$C$2353,$B52)</f>
        <v>2854</v>
      </c>
      <c r="E52" s="306">
        <v>26</v>
      </c>
      <c r="F52" s="306">
        <f>COUNTIFS('77X'!$G$3:$G$2353,"Đ",'77X'!$C$3:$C$2353,B52)</f>
        <v>6</v>
      </c>
      <c r="G52" s="307">
        <f t="shared" si="7"/>
        <v>0.23076923076923078</v>
      </c>
      <c r="H52" s="308">
        <v>0</v>
      </c>
      <c r="I52" s="306">
        <f>COUNTIFS('77X'!$G$3:$G$2353,"K",'77X'!$C$3:$C$2353,B52)</f>
        <v>20</v>
      </c>
      <c r="J52" s="307">
        <f t="shared" si="8"/>
        <v>0.76923076923076927</v>
      </c>
      <c r="K52" s="308">
        <v>20</v>
      </c>
      <c r="L52" s="308">
        <f t="shared" si="9"/>
        <v>0</v>
      </c>
      <c r="M52" s="306">
        <v>9</v>
      </c>
      <c r="N52" s="308">
        <f t="shared" si="10"/>
        <v>17</v>
      </c>
      <c r="O52" s="307">
        <f t="shared" si="11"/>
        <v>0.65384615384615385</v>
      </c>
      <c r="P52" s="306">
        <v>9</v>
      </c>
      <c r="Q52" s="307">
        <f t="shared" si="3"/>
        <v>1</v>
      </c>
      <c r="R52" s="306">
        <f t="shared" si="12"/>
        <v>0</v>
      </c>
      <c r="S52" s="307">
        <f t="shared" si="4"/>
        <v>0</v>
      </c>
      <c r="T52" s="309"/>
      <c r="U52" s="310"/>
      <c r="V52" s="311"/>
      <c r="W52" s="311"/>
      <c r="X52" s="310"/>
      <c r="Y52" s="310"/>
    </row>
    <row r="53" spans="1:25" ht="32.1" customHeight="1">
      <c r="A53" s="301">
        <f t="shared" si="6"/>
        <v>47</v>
      </c>
      <c r="B53" s="302" t="s">
        <v>3834</v>
      </c>
      <c r="C53" s="303">
        <v>14964.97</v>
      </c>
      <c r="D53" s="304">
        <f>SUMIFS('77X'!$F$3:$F$2353,'77X'!$C$3:$C$2353,$B53)</f>
        <v>2323</v>
      </c>
      <c r="E53" s="306">
        <v>23</v>
      </c>
      <c r="F53" s="306">
        <f>COUNTIFS('77X'!$G$3:$G$2353,"Đ",'77X'!$C$3:$C$2353,B53)</f>
        <v>2</v>
      </c>
      <c r="G53" s="307">
        <f t="shared" si="7"/>
        <v>8.6956521739130432E-2</v>
      </c>
      <c r="H53" s="308">
        <v>2</v>
      </c>
      <c r="I53" s="306">
        <f>COUNTIFS('77X'!$G$3:$G$2353,"K",'77X'!$C$3:$C$2353,B53)</f>
        <v>21</v>
      </c>
      <c r="J53" s="307">
        <f t="shared" si="8"/>
        <v>0.91304347826086951</v>
      </c>
      <c r="K53" s="308">
        <v>12</v>
      </c>
      <c r="L53" s="308">
        <f t="shared" si="9"/>
        <v>9</v>
      </c>
      <c r="M53" s="306">
        <v>16</v>
      </c>
      <c r="N53" s="308">
        <f t="shared" si="10"/>
        <v>7</v>
      </c>
      <c r="O53" s="307">
        <f t="shared" si="11"/>
        <v>0.30434782608695654</v>
      </c>
      <c r="P53" s="306">
        <v>9</v>
      </c>
      <c r="Q53" s="307">
        <f t="shared" si="3"/>
        <v>0.5625</v>
      </c>
      <c r="R53" s="306">
        <f t="shared" si="12"/>
        <v>7</v>
      </c>
      <c r="S53" s="307">
        <f t="shared" si="4"/>
        <v>0.4375</v>
      </c>
      <c r="T53" s="309"/>
      <c r="U53" s="310"/>
      <c r="V53" s="311"/>
      <c r="W53" s="311"/>
      <c r="X53" s="310"/>
      <c r="Y53" s="310"/>
    </row>
    <row r="54" spans="1:25" ht="32.1" customHeight="1">
      <c r="A54" s="301">
        <f t="shared" si="6"/>
        <v>48</v>
      </c>
      <c r="B54" s="302" t="s">
        <v>3875</v>
      </c>
      <c r="C54" s="303">
        <v>6502.07</v>
      </c>
      <c r="D54" s="304">
        <f>SUMIFS('77X'!$F$3:$F$2353,'77X'!$C$3:$C$2353,$B54)</f>
        <v>3709</v>
      </c>
      <c r="E54" s="306">
        <v>23</v>
      </c>
      <c r="F54" s="306">
        <f>COUNTIFS('77X'!$G$3:$G$2353,"Đ",'77X'!$C$3:$C$2353,B54)</f>
        <v>16</v>
      </c>
      <c r="G54" s="307">
        <f t="shared" si="7"/>
        <v>0.69565217391304346</v>
      </c>
      <c r="H54" s="308">
        <v>11</v>
      </c>
      <c r="I54" s="306">
        <f>COUNTIFS('77X'!$G$3:$G$2353,"K",'77X'!$C$3:$C$2353,B54)</f>
        <v>7</v>
      </c>
      <c r="J54" s="307">
        <f t="shared" si="8"/>
        <v>0.30434782608695654</v>
      </c>
      <c r="K54" s="308">
        <v>7</v>
      </c>
      <c r="L54" s="308">
        <f t="shared" si="9"/>
        <v>0</v>
      </c>
      <c r="M54" s="306">
        <v>17</v>
      </c>
      <c r="N54" s="308">
        <f t="shared" si="10"/>
        <v>6</v>
      </c>
      <c r="O54" s="307">
        <f t="shared" si="11"/>
        <v>0.2608695652173913</v>
      </c>
      <c r="P54" s="306">
        <v>17</v>
      </c>
      <c r="Q54" s="307">
        <f t="shared" si="3"/>
        <v>1</v>
      </c>
      <c r="R54" s="306">
        <f t="shared" si="12"/>
        <v>0</v>
      </c>
      <c r="S54" s="307">
        <f t="shared" si="4"/>
        <v>0</v>
      </c>
      <c r="T54" s="309"/>
      <c r="U54" s="310"/>
      <c r="V54" s="311"/>
      <c r="W54" s="311"/>
      <c r="X54" s="310"/>
      <c r="Y54" s="310"/>
    </row>
    <row r="55" spans="1:25" ht="32.1" customHeight="1">
      <c r="A55" s="301">
        <f t="shared" si="6"/>
        <v>49</v>
      </c>
      <c r="B55" s="302" t="s">
        <v>3921</v>
      </c>
      <c r="C55" s="303">
        <v>14556.76</v>
      </c>
      <c r="D55" s="304">
        <f>SUMIFS('77X'!$F$3:$F$2353,'77X'!$C$3:$C$2353,$B55)</f>
        <v>2018</v>
      </c>
      <c r="E55" s="306">
        <v>27</v>
      </c>
      <c r="F55" s="306">
        <f>COUNTIFS('77X'!$G$3:$G$2353,"Đ",'77X'!$C$3:$C$2353,B55)</f>
        <v>4</v>
      </c>
      <c r="G55" s="307">
        <f t="shared" si="7"/>
        <v>0.14814814814814814</v>
      </c>
      <c r="H55" s="308">
        <v>3</v>
      </c>
      <c r="I55" s="306">
        <f>COUNTIFS('77X'!$G$3:$G$2353,"K",'77X'!$C$3:$C$2353,B55)</f>
        <v>23</v>
      </c>
      <c r="J55" s="307">
        <f t="shared" si="8"/>
        <v>0.85185185185185186</v>
      </c>
      <c r="K55" s="308">
        <v>23</v>
      </c>
      <c r="L55" s="308">
        <f t="shared" si="9"/>
        <v>0</v>
      </c>
      <c r="M55" s="306">
        <v>11</v>
      </c>
      <c r="N55" s="308">
        <f t="shared" si="10"/>
        <v>16</v>
      </c>
      <c r="O55" s="307">
        <f t="shared" si="11"/>
        <v>0.59259259259259256</v>
      </c>
      <c r="P55" s="306">
        <v>11</v>
      </c>
      <c r="Q55" s="307">
        <f t="shared" si="3"/>
        <v>1</v>
      </c>
      <c r="R55" s="306">
        <f t="shared" si="12"/>
        <v>0</v>
      </c>
      <c r="S55" s="307">
        <f t="shared" si="4"/>
        <v>0</v>
      </c>
      <c r="T55" s="309"/>
      <c r="U55" s="310"/>
      <c r="V55" s="311"/>
      <c r="W55" s="311"/>
      <c r="X55" s="310"/>
      <c r="Y55" s="310"/>
    </row>
    <row r="56" spans="1:25" ht="32.1" customHeight="1">
      <c r="A56" s="301">
        <f t="shared" si="6"/>
        <v>50</v>
      </c>
      <c r="B56" s="302" t="s">
        <v>3987</v>
      </c>
      <c r="C56" s="303">
        <v>16688.689999999999</v>
      </c>
      <c r="D56" s="304">
        <f>SUMIFS('77X'!$F$3:$F$2353,'77X'!$C$3:$C$2353,$B56)</f>
        <v>1848</v>
      </c>
      <c r="E56" s="306">
        <v>27</v>
      </c>
      <c r="F56" s="306">
        <f>COUNTIFS('77X'!$G$3:$G$2353,"Đ",'77X'!$C$3:$C$2353,B56)</f>
        <v>0</v>
      </c>
      <c r="G56" s="307">
        <f t="shared" si="7"/>
        <v>0</v>
      </c>
      <c r="H56" s="308">
        <v>0</v>
      </c>
      <c r="I56" s="306">
        <f>COUNTIFS('77X'!$G$3:$G$2353,"K",'77X'!$C$3:$C$2353,B56)</f>
        <v>27</v>
      </c>
      <c r="J56" s="307">
        <f t="shared" si="8"/>
        <v>1</v>
      </c>
      <c r="K56" s="308">
        <v>26</v>
      </c>
      <c r="L56" s="308">
        <f t="shared" si="9"/>
        <v>1</v>
      </c>
      <c r="M56" s="306">
        <v>12</v>
      </c>
      <c r="N56" s="308">
        <f t="shared" si="10"/>
        <v>15</v>
      </c>
      <c r="O56" s="307">
        <f t="shared" si="11"/>
        <v>0.55555555555555558</v>
      </c>
      <c r="P56" s="306">
        <v>10</v>
      </c>
      <c r="Q56" s="307">
        <f t="shared" si="3"/>
        <v>0.83333333333333337</v>
      </c>
      <c r="R56" s="306">
        <f t="shared" si="12"/>
        <v>2</v>
      </c>
      <c r="S56" s="307">
        <f t="shared" si="4"/>
        <v>0.16666666666666666</v>
      </c>
      <c r="T56" s="309"/>
      <c r="U56" s="310"/>
      <c r="V56" s="311"/>
      <c r="W56" s="311"/>
      <c r="X56" s="310"/>
      <c r="Y56" s="310"/>
    </row>
    <row r="57" spans="1:25" ht="32.1" customHeight="1">
      <c r="A57" s="301">
        <f t="shared" si="6"/>
        <v>51</v>
      </c>
      <c r="B57" s="302" t="s">
        <v>4037</v>
      </c>
      <c r="C57" s="303">
        <v>13033.07</v>
      </c>
      <c r="D57" s="304">
        <f>SUMIFS('77X'!$F$3:$F$2353,'77X'!$C$3:$C$2353,$B57)</f>
        <v>2359</v>
      </c>
      <c r="E57" s="306">
        <v>28</v>
      </c>
      <c r="F57" s="306">
        <f>COUNTIFS('77X'!$G$3:$G$2353,"Đ",'77X'!$C$3:$C$2353,B57)</f>
        <v>1</v>
      </c>
      <c r="G57" s="307">
        <f t="shared" si="7"/>
        <v>3.5714285714285712E-2</v>
      </c>
      <c r="H57" s="308">
        <v>0</v>
      </c>
      <c r="I57" s="306">
        <f>COUNTIFS('77X'!$G$3:$G$2353,"K",'77X'!$C$3:$C$2353,B57)</f>
        <v>27</v>
      </c>
      <c r="J57" s="307">
        <f t="shared" si="8"/>
        <v>0.9642857142857143</v>
      </c>
      <c r="K57" s="308">
        <v>27</v>
      </c>
      <c r="L57" s="308">
        <f t="shared" si="9"/>
        <v>0</v>
      </c>
      <c r="M57" s="306">
        <v>12</v>
      </c>
      <c r="N57" s="308">
        <f t="shared" si="10"/>
        <v>16</v>
      </c>
      <c r="O57" s="307">
        <f t="shared" si="11"/>
        <v>0.5714285714285714</v>
      </c>
      <c r="P57" s="306">
        <v>11</v>
      </c>
      <c r="Q57" s="307">
        <f t="shared" si="3"/>
        <v>0.91666666666666663</v>
      </c>
      <c r="R57" s="306">
        <f t="shared" si="12"/>
        <v>1</v>
      </c>
      <c r="S57" s="307">
        <f t="shared" si="4"/>
        <v>8.3333333333333329E-2</v>
      </c>
      <c r="T57" s="309"/>
      <c r="U57" s="310"/>
      <c r="V57" s="311"/>
      <c r="W57" s="311"/>
      <c r="X57" s="310"/>
      <c r="Y57" s="310"/>
    </row>
    <row r="58" spans="1:25" ht="32.1" customHeight="1">
      <c r="A58" s="301">
        <f t="shared" si="6"/>
        <v>52</v>
      </c>
      <c r="B58" s="302" t="s">
        <v>4085</v>
      </c>
      <c r="C58" s="303">
        <v>16072.86</v>
      </c>
      <c r="D58" s="304">
        <f>SUMIFS('77X'!$F$3:$F$2353,'77X'!$C$3:$C$2353,$B58)</f>
        <v>1435</v>
      </c>
      <c r="E58" s="306">
        <v>15</v>
      </c>
      <c r="F58" s="306">
        <f>COUNTIFS('77X'!$G$3:$G$2353,"Đ",'77X'!$C$3:$C$2353,B58)</f>
        <v>0</v>
      </c>
      <c r="G58" s="307">
        <f t="shared" si="7"/>
        <v>0</v>
      </c>
      <c r="H58" s="308">
        <v>0</v>
      </c>
      <c r="I58" s="306">
        <f>COUNTIFS('77X'!$G$3:$G$2353,"K",'77X'!$C$3:$C$2353,B58)</f>
        <v>15</v>
      </c>
      <c r="J58" s="307">
        <f t="shared" si="8"/>
        <v>1</v>
      </c>
      <c r="K58" s="308">
        <v>15</v>
      </c>
      <c r="L58" s="308">
        <f t="shared" si="9"/>
        <v>0</v>
      </c>
      <c r="M58" s="306">
        <v>7</v>
      </c>
      <c r="N58" s="308">
        <f t="shared" si="10"/>
        <v>8</v>
      </c>
      <c r="O58" s="307">
        <f t="shared" si="11"/>
        <v>0.53333333333333333</v>
      </c>
      <c r="P58" s="306">
        <v>7</v>
      </c>
      <c r="Q58" s="307">
        <f t="shared" si="3"/>
        <v>1</v>
      </c>
      <c r="R58" s="306">
        <f t="shared" si="12"/>
        <v>0</v>
      </c>
      <c r="S58" s="307">
        <f t="shared" si="4"/>
        <v>0</v>
      </c>
      <c r="T58" s="309"/>
      <c r="U58" s="310"/>
      <c r="V58" s="311"/>
      <c r="W58" s="311"/>
      <c r="X58" s="310"/>
      <c r="Y58" s="310"/>
    </row>
    <row r="59" spans="1:25" ht="32.1" customHeight="1">
      <c r="A59" s="301">
        <f t="shared" si="6"/>
        <v>53</v>
      </c>
      <c r="B59" s="302" t="s">
        <v>4112</v>
      </c>
      <c r="C59" s="303">
        <v>15346.01</v>
      </c>
      <c r="D59" s="304">
        <f>SUMIFS('77X'!$F$3:$F$2353,'77X'!$C$3:$C$2353,$B59)</f>
        <v>1601</v>
      </c>
      <c r="E59" s="306">
        <v>18</v>
      </c>
      <c r="F59" s="306">
        <f>COUNTIFS('77X'!$G$3:$G$2353,"Đ",'77X'!$C$3:$C$2353,B59)</f>
        <v>2</v>
      </c>
      <c r="G59" s="307">
        <f t="shared" si="7"/>
        <v>0.1111111111111111</v>
      </c>
      <c r="H59" s="308">
        <v>0</v>
      </c>
      <c r="I59" s="306">
        <f>COUNTIFS('77X'!$G$3:$G$2353,"K",'77X'!$C$3:$C$2353,B59)</f>
        <v>16</v>
      </c>
      <c r="J59" s="307">
        <f t="shared" si="8"/>
        <v>0.88888888888888884</v>
      </c>
      <c r="K59" s="308">
        <v>16</v>
      </c>
      <c r="L59" s="308">
        <f t="shared" si="9"/>
        <v>0</v>
      </c>
      <c r="M59" s="306">
        <v>11</v>
      </c>
      <c r="N59" s="308">
        <f t="shared" si="10"/>
        <v>7</v>
      </c>
      <c r="O59" s="307">
        <f t="shared" si="11"/>
        <v>0.3888888888888889</v>
      </c>
      <c r="P59" s="306">
        <v>8</v>
      </c>
      <c r="Q59" s="307">
        <f t="shared" si="3"/>
        <v>0.72727272727272729</v>
      </c>
      <c r="R59" s="306">
        <f t="shared" si="12"/>
        <v>3</v>
      </c>
      <c r="S59" s="307">
        <f t="shared" si="4"/>
        <v>0.27272727272727271</v>
      </c>
      <c r="T59" s="309"/>
      <c r="U59" s="310"/>
      <c r="V59" s="311"/>
      <c r="W59" s="311"/>
      <c r="X59" s="310"/>
      <c r="Y59" s="310"/>
    </row>
    <row r="60" spans="1:25" ht="32.1" customHeight="1">
      <c r="A60" s="301">
        <f t="shared" si="6"/>
        <v>54</v>
      </c>
      <c r="B60" s="302" t="s">
        <v>4148</v>
      </c>
      <c r="C60" s="303">
        <v>4415.75</v>
      </c>
      <c r="D60" s="304">
        <f>SUMIFS('77X'!$F$3:$F$2353,'77X'!$C$3:$C$2353,$B60)</f>
        <v>10407</v>
      </c>
      <c r="E60" s="306">
        <v>67</v>
      </c>
      <c r="F60" s="306">
        <f>COUNTIFS('77X'!$G$3:$G$2353,"Đ",'77X'!$C$3:$C$2353,B60)</f>
        <v>28</v>
      </c>
      <c r="G60" s="307">
        <f t="shared" si="7"/>
        <v>0.41791044776119401</v>
      </c>
      <c r="H60" s="308">
        <v>0</v>
      </c>
      <c r="I60" s="306">
        <f>COUNTIFS('77X'!$G$3:$G$2353,"K",'77X'!$C$3:$C$2353,B60)</f>
        <v>39</v>
      </c>
      <c r="J60" s="307">
        <f t="shared" si="8"/>
        <v>0.58208955223880599</v>
      </c>
      <c r="K60" s="308">
        <v>39</v>
      </c>
      <c r="L60" s="308">
        <f t="shared" si="9"/>
        <v>0</v>
      </c>
      <c r="M60" s="306">
        <v>25</v>
      </c>
      <c r="N60" s="308">
        <f t="shared" si="10"/>
        <v>42</v>
      </c>
      <c r="O60" s="307">
        <f t="shared" si="11"/>
        <v>0.62686567164179108</v>
      </c>
      <c r="P60" s="306">
        <v>25</v>
      </c>
      <c r="Q60" s="307">
        <f t="shared" si="3"/>
        <v>1</v>
      </c>
      <c r="R60" s="306">
        <f t="shared" si="12"/>
        <v>0</v>
      </c>
      <c r="S60" s="307">
        <f t="shared" si="4"/>
        <v>0</v>
      </c>
      <c r="T60" s="309" t="s">
        <v>6376</v>
      </c>
      <c r="U60" s="310"/>
      <c r="V60" s="311">
        <v>25</v>
      </c>
      <c r="W60" s="311">
        <v>0</v>
      </c>
      <c r="X60" s="310"/>
      <c r="Y60" s="310"/>
    </row>
    <row r="61" spans="1:25" ht="32.1" customHeight="1">
      <c r="A61" s="301">
        <f t="shared" si="6"/>
        <v>55</v>
      </c>
      <c r="B61" s="302" t="s">
        <v>4270</v>
      </c>
      <c r="C61" s="303">
        <v>4786.24</v>
      </c>
      <c r="D61" s="304">
        <f>SUMIFS('77X'!$F$3:$F$2353,'77X'!$C$3:$C$2353,$B61)</f>
        <v>2856</v>
      </c>
      <c r="E61" s="306">
        <v>24</v>
      </c>
      <c r="F61" s="306">
        <f>COUNTIFS('77X'!$G$3:$G$2353,"Đ",'77X'!$C$3:$C$2353,B61)</f>
        <v>3</v>
      </c>
      <c r="G61" s="307">
        <f t="shared" si="7"/>
        <v>0.125</v>
      </c>
      <c r="H61" s="308">
        <v>0</v>
      </c>
      <c r="I61" s="306">
        <f>COUNTIFS('77X'!$G$3:$G$2353,"K",'77X'!$C$3:$C$2353,B61)</f>
        <v>21</v>
      </c>
      <c r="J61" s="307">
        <f t="shared" si="8"/>
        <v>0.875</v>
      </c>
      <c r="K61" s="308">
        <v>20</v>
      </c>
      <c r="L61" s="308">
        <f t="shared" si="9"/>
        <v>1</v>
      </c>
      <c r="M61" s="306">
        <v>12</v>
      </c>
      <c r="N61" s="308">
        <f t="shared" si="10"/>
        <v>12</v>
      </c>
      <c r="O61" s="307">
        <f t="shared" si="11"/>
        <v>0.5</v>
      </c>
      <c r="P61" s="306">
        <v>12</v>
      </c>
      <c r="Q61" s="307">
        <f t="shared" si="3"/>
        <v>1</v>
      </c>
      <c r="R61" s="306">
        <f t="shared" si="12"/>
        <v>0</v>
      </c>
      <c r="S61" s="307">
        <f t="shared" si="4"/>
        <v>0</v>
      </c>
      <c r="T61" s="309"/>
      <c r="U61" s="310"/>
      <c r="V61" s="311"/>
      <c r="W61" s="311"/>
      <c r="X61" s="310"/>
      <c r="Y61" s="310"/>
    </row>
    <row r="62" spans="1:25" ht="32.1" customHeight="1">
      <c r="A62" s="301">
        <f t="shared" si="6"/>
        <v>56</v>
      </c>
      <c r="B62" s="302" t="s">
        <v>4313</v>
      </c>
      <c r="C62" s="303">
        <v>5806.89</v>
      </c>
      <c r="D62" s="304">
        <f>SUMIFS('77X'!$F$3:$F$2353,'77X'!$C$3:$C$2353,$B62)</f>
        <v>5491</v>
      </c>
      <c r="E62" s="306">
        <v>48</v>
      </c>
      <c r="F62" s="306">
        <f>COUNTIFS('77X'!$G$3:$G$2353,"Đ",'77X'!$C$3:$C$2353,B62)</f>
        <v>4</v>
      </c>
      <c r="G62" s="307">
        <f t="shared" si="7"/>
        <v>8.3333333333333329E-2</v>
      </c>
      <c r="H62" s="308">
        <v>0</v>
      </c>
      <c r="I62" s="306">
        <f>COUNTIFS('77X'!$G$3:$G$2353,"K",'77X'!$C$3:$C$2353,B62)</f>
        <v>44</v>
      </c>
      <c r="J62" s="307">
        <f t="shared" si="8"/>
        <v>0.91666666666666663</v>
      </c>
      <c r="K62" s="308">
        <v>44</v>
      </c>
      <c r="L62" s="308">
        <f t="shared" si="9"/>
        <v>0</v>
      </c>
      <c r="M62" s="306">
        <v>15</v>
      </c>
      <c r="N62" s="308">
        <f t="shared" si="10"/>
        <v>33</v>
      </c>
      <c r="O62" s="307">
        <f t="shared" si="11"/>
        <v>0.6875</v>
      </c>
      <c r="P62" s="306">
        <v>15</v>
      </c>
      <c r="Q62" s="307">
        <f t="shared" si="3"/>
        <v>1</v>
      </c>
      <c r="R62" s="306">
        <f t="shared" si="12"/>
        <v>0</v>
      </c>
      <c r="S62" s="307">
        <f t="shared" si="4"/>
        <v>0</v>
      </c>
      <c r="T62" s="309"/>
      <c r="U62" s="310"/>
      <c r="V62" s="311"/>
      <c r="W62" s="311"/>
      <c r="X62" s="310"/>
      <c r="Y62" s="310"/>
    </row>
    <row r="63" spans="1:25" ht="32.1" customHeight="1">
      <c r="A63" s="301">
        <f t="shared" si="6"/>
        <v>57</v>
      </c>
      <c r="B63" s="302" t="s">
        <v>4390</v>
      </c>
      <c r="C63" s="303">
        <v>11238.7</v>
      </c>
      <c r="D63" s="304">
        <f>SUMIFS('77X'!$F$3:$F$2353,'77X'!$C$3:$C$2353,$B63)</f>
        <v>10565</v>
      </c>
      <c r="E63" s="306">
        <v>74</v>
      </c>
      <c r="F63" s="306">
        <f>COUNTIFS('77X'!$G$3:$G$2353,"Đ",'77X'!$C$3:$C$2353,B63)</f>
        <v>26</v>
      </c>
      <c r="G63" s="307">
        <f t="shared" si="7"/>
        <v>0.35135135135135137</v>
      </c>
      <c r="H63" s="308">
        <v>0</v>
      </c>
      <c r="I63" s="306">
        <f>COUNTIFS('77X'!$G$3:$G$2353,"K",'77X'!$C$3:$C$2353,B63)</f>
        <v>48</v>
      </c>
      <c r="J63" s="307">
        <f t="shared" si="8"/>
        <v>0.64864864864864868</v>
      </c>
      <c r="K63" s="308">
        <v>48</v>
      </c>
      <c r="L63" s="308">
        <f t="shared" si="9"/>
        <v>0</v>
      </c>
      <c r="M63" s="306">
        <v>25</v>
      </c>
      <c r="N63" s="308">
        <f t="shared" si="10"/>
        <v>49</v>
      </c>
      <c r="O63" s="307">
        <f t="shared" si="11"/>
        <v>0.66216216216216217</v>
      </c>
      <c r="P63" s="306">
        <v>25</v>
      </c>
      <c r="Q63" s="307">
        <f t="shared" si="3"/>
        <v>1</v>
      </c>
      <c r="R63" s="306">
        <f t="shared" si="12"/>
        <v>0</v>
      </c>
      <c r="S63" s="307">
        <f t="shared" si="4"/>
        <v>0</v>
      </c>
      <c r="T63" s="309" t="s">
        <v>6376</v>
      </c>
      <c r="U63" s="310"/>
      <c r="V63" s="311">
        <v>25</v>
      </c>
      <c r="W63" s="311">
        <v>0</v>
      </c>
      <c r="X63" s="310"/>
      <c r="Y63" s="310"/>
    </row>
    <row r="64" spans="1:25" ht="32.1" customHeight="1">
      <c r="A64" s="301">
        <f t="shared" si="6"/>
        <v>58</v>
      </c>
      <c r="B64" s="302" t="s">
        <v>4552</v>
      </c>
      <c r="C64" s="303">
        <v>4525.04</v>
      </c>
      <c r="D64" s="304">
        <f>SUMIFS('77X'!$F$3:$F$2353,'77X'!$C$3:$C$2353,$B64)</f>
        <v>5357</v>
      </c>
      <c r="E64" s="306">
        <v>43</v>
      </c>
      <c r="F64" s="306">
        <f>COUNTIFS('77X'!$G$3:$G$2353,"Đ",'77X'!$C$3:$C$2353,B64)</f>
        <v>9</v>
      </c>
      <c r="G64" s="307">
        <f t="shared" si="7"/>
        <v>0.20930232558139536</v>
      </c>
      <c r="H64" s="308">
        <v>0</v>
      </c>
      <c r="I64" s="306">
        <f>COUNTIFS('77X'!$G$3:$G$2353,"K",'77X'!$C$3:$C$2353,B64)</f>
        <v>34</v>
      </c>
      <c r="J64" s="307">
        <f t="shared" si="8"/>
        <v>0.79069767441860461</v>
      </c>
      <c r="K64" s="308">
        <v>34</v>
      </c>
      <c r="L64" s="308">
        <f t="shared" si="9"/>
        <v>0</v>
      </c>
      <c r="M64" s="306">
        <v>15</v>
      </c>
      <c r="N64" s="308">
        <f t="shared" si="10"/>
        <v>28</v>
      </c>
      <c r="O64" s="307">
        <f t="shared" si="11"/>
        <v>0.65116279069767447</v>
      </c>
      <c r="P64" s="306">
        <v>15</v>
      </c>
      <c r="Q64" s="307">
        <f t="shared" si="3"/>
        <v>1</v>
      </c>
      <c r="R64" s="306">
        <f t="shared" si="12"/>
        <v>0</v>
      </c>
      <c r="S64" s="307">
        <f t="shared" si="4"/>
        <v>0</v>
      </c>
      <c r="T64" s="309"/>
      <c r="U64" s="310"/>
      <c r="V64" s="311"/>
      <c r="W64" s="311"/>
      <c r="X64" s="310"/>
      <c r="Y64" s="310"/>
    </row>
    <row r="65" spans="1:25" ht="32.1" customHeight="1">
      <c r="A65" s="301">
        <f t="shared" si="6"/>
        <v>59</v>
      </c>
      <c r="B65" s="302" t="s">
        <v>4633</v>
      </c>
      <c r="C65" s="303">
        <v>9693.89</v>
      </c>
      <c r="D65" s="304">
        <f>SUMIFS('77X'!$F$3:$F$2353,'77X'!$C$3:$C$2353,$B65)</f>
        <v>3253</v>
      </c>
      <c r="E65" s="306">
        <v>26</v>
      </c>
      <c r="F65" s="306">
        <f>COUNTIFS('77X'!$G$3:$G$2353,"Đ",'77X'!$C$3:$C$2353,B65)</f>
        <v>8</v>
      </c>
      <c r="G65" s="307">
        <f t="shared" si="7"/>
        <v>0.30769230769230771</v>
      </c>
      <c r="H65" s="308">
        <v>2</v>
      </c>
      <c r="I65" s="306">
        <f>COUNTIFS('77X'!$G$3:$G$2353,"K",'77X'!$C$3:$C$2353,B65)</f>
        <v>18</v>
      </c>
      <c r="J65" s="307">
        <f t="shared" si="8"/>
        <v>0.69230769230769229</v>
      </c>
      <c r="K65" s="308">
        <v>18</v>
      </c>
      <c r="L65" s="308">
        <f t="shared" si="9"/>
        <v>0</v>
      </c>
      <c r="M65" s="306">
        <v>12</v>
      </c>
      <c r="N65" s="308">
        <f t="shared" si="10"/>
        <v>14</v>
      </c>
      <c r="O65" s="307">
        <f t="shared" si="11"/>
        <v>0.53846153846153844</v>
      </c>
      <c r="P65" s="306">
        <v>12</v>
      </c>
      <c r="Q65" s="307">
        <f t="shared" si="3"/>
        <v>1</v>
      </c>
      <c r="R65" s="306">
        <f t="shared" si="12"/>
        <v>0</v>
      </c>
      <c r="S65" s="307">
        <f t="shared" si="4"/>
        <v>0</v>
      </c>
      <c r="T65" s="309" t="s">
        <v>6376</v>
      </c>
      <c r="U65" s="310"/>
      <c r="V65" s="311">
        <v>12</v>
      </c>
      <c r="W65" s="311">
        <v>4</v>
      </c>
      <c r="X65" s="310"/>
      <c r="Y65" s="310"/>
    </row>
    <row r="66" spans="1:25" ht="32.1" customHeight="1">
      <c r="A66" s="301">
        <f t="shared" si="6"/>
        <v>60</v>
      </c>
      <c r="B66" s="302" t="s">
        <v>4686</v>
      </c>
      <c r="C66" s="303">
        <v>6470</v>
      </c>
      <c r="D66" s="304">
        <f>SUMIFS('77X'!$F$3:$F$2353,'77X'!$C$3:$C$2353,$B66)</f>
        <v>5668</v>
      </c>
      <c r="E66" s="306">
        <v>45</v>
      </c>
      <c r="F66" s="306">
        <f>COUNTIFS('77X'!$G$3:$G$2353,"Đ",'77X'!$C$3:$C$2353,B66)</f>
        <v>12</v>
      </c>
      <c r="G66" s="307">
        <f t="shared" si="7"/>
        <v>0.26666666666666666</v>
      </c>
      <c r="H66" s="308">
        <v>0</v>
      </c>
      <c r="I66" s="306">
        <f>COUNTIFS('77X'!$G$3:$G$2353,"K",'77X'!$C$3:$C$2353,B66)</f>
        <v>33</v>
      </c>
      <c r="J66" s="307">
        <f t="shared" si="8"/>
        <v>0.73333333333333328</v>
      </c>
      <c r="K66" s="308">
        <v>33</v>
      </c>
      <c r="L66" s="308">
        <f t="shared" si="9"/>
        <v>0</v>
      </c>
      <c r="M66" s="306">
        <v>20</v>
      </c>
      <c r="N66" s="308">
        <f t="shared" si="10"/>
        <v>25</v>
      </c>
      <c r="O66" s="307">
        <f t="shared" si="11"/>
        <v>0.55555555555555558</v>
      </c>
      <c r="P66" s="306">
        <v>20</v>
      </c>
      <c r="Q66" s="307">
        <f t="shared" si="3"/>
        <v>1</v>
      </c>
      <c r="R66" s="306">
        <f t="shared" si="12"/>
        <v>0</v>
      </c>
      <c r="S66" s="307">
        <f t="shared" si="4"/>
        <v>0</v>
      </c>
      <c r="T66" s="309"/>
      <c r="U66" s="310"/>
      <c r="V66" s="311"/>
      <c r="W66" s="311"/>
      <c r="X66" s="310"/>
      <c r="Y66" s="310"/>
    </row>
    <row r="67" spans="1:25" ht="32.1" customHeight="1">
      <c r="A67" s="301">
        <f t="shared" si="6"/>
        <v>61</v>
      </c>
      <c r="B67" s="302" t="s">
        <v>4756</v>
      </c>
      <c r="C67" s="303">
        <v>16305.74</v>
      </c>
      <c r="D67" s="304">
        <f>SUMIFS('77X'!$F$3:$F$2353,'77X'!$C$3:$C$2353,$B67)</f>
        <v>2230</v>
      </c>
      <c r="E67" s="306">
        <v>36</v>
      </c>
      <c r="F67" s="306">
        <f>COUNTIFS('77X'!$G$3:$G$2353,"Đ",'77X'!$C$3:$C$2353,B67)</f>
        <v>0</v>
      </c>
      <c r="G67" s="307">
        <f t="shared" si="7"/>
        <v>0</v>
      </c>
      <c r="H67" s="308">
        <v>0</v>
      </c>
      <c r="I67" s="306">
        <f>COUNTIFS('77X'!$G$3:$G$2353,"K",'77X'!$C$3:$C$2353,B67)</f>
        <v>36</v>
      </c>
      <c r="J67" s="307">
        <f t="shared" si="8"/>
        <v>1</v>
      </c>
      <c r="K67" s="308">
        <v>36</v>
      </c>
      <c r="L67" s="308">
        <f t="shared" si="9"/>
        <v>0</v>
      </c>
      <c r="M67" s="306">
        <v>12</v>
      </c>
      <c r="N67" s="308">
        <f t="shared" si="10"/>
        <v>24</v>
      </c>
      <c r="O67" s="307">
        <f t="shared" si="11"/>
        <v>0.66666666666666663</v>
      </c>
      <c r="P67" s="306">
        <v>11</v>
      </c>
      <c r="Q67" s="307">
        <f t="shared" si="3"/>
        <v>0.91666666666666663</v>
      </c>
      <c r="R67" s="306">
        <f t="shared" si="12"/>
        <v>1</v>
      </c>
      <c r="S67" s="307">
        <f t="shared" si="4"/>
        <v>8.3333333333333329E-2</v>
      </c>
      <c r="T67" s="309"/>
      <c r="U67" s="310"/>
      <c r="V67" s="311"/>
      <c r="W67" s="311"/>
      <c r="X67" s="310"/>
      <c r="Y67" s="310"/>
    </row>
    <row r="68" spans="1:25" ht="32.1" customHeight="1">
      <c r="A68" s="301">
        <f t="shared" si="6"/>
        <v>62</v>
      </c>
      <c r="B68" s="302" t="s">
        <v>4847</v>
      </c>
      <c r="C68" s="303">
        <v>10269.61</v>
      </c>
      <c r="D68" s="304">
        <f>SUMIFS('77X'!$F$3:$F$2353,'77X'!$C$3:$C$2353,$B68)</f>
        <v>3218</v>
      </c>
      <c r="E68" s="306">
        <v>27</v>
      </c>
      <c r="F68" s="306">
        <f>COUNTIFS('77X'!$G$3:$G$2353,"Đ",'77X'!$C$3:$C$2353,B68)</f>
        <v>6</v>
      </c>
      <c r="G68" s="307">
        <f t="shared" si="7"/>
        <v>0.22222222222222221</v>
      </c>
      <c r="H68" s="308">
        <v>2</v>
      </c>
      <c r="I68" s="306">
        <f>COUNTIFS('77X'!$G$3:$G$2353,"K",'77X'!$C$3:$C$2353,B68)</f>
        <v>21</v>
      </c>
      <c r="J68" s="307">
        <f t="shared" si="8"/>
        <v>0.77777777777777779</v>
      </c>
      <c r="K68" s="308">
        <v>21</v>
      </c>
      <c r="L68" s="308">
        <f t="shared" si="9"/>
        <v>0</v>
      </c>
      <c r="M68" s="306">
        <v>13</v>
      </c>
      <c r="N68" s="308">
        <f t="shared" si="10"/>
        <v>14</v>
      </c>
      <c r="O68" s="307">
        <f t="shared" si="11"/>
        <v>0.51851851851851849</v>
      </c>
      <c r="P68" s="306">
        <v>13</v>
      </c>
      <c r="Q68" s="307">
        <f t="shared" si="3"/>
        <v>1</v>
      </c>
      <c r="R68" s="306">
        <f t="shared" si="12"/>
        <v>0</v>
      </c>
      <c r="S68" s="307">
        <f t="shared" si="4"/>
        <v>0</v>
      </c>
      <c r="T68" s="309"/>
      <c r="U68" s="310"/>
      <c r="V68" s="311"/>
      <c r="W68" s="311"/>
      <c r="X68" s="310"/>
      <c r="Y68" s="310"/>
    </row>
    <row r="69" spans="1:25" ht="32.1" customHeight="1">
      <c r="A69" s="301">
        <f t="shared" si="6"/>
        <v>63</v>
      </c>
      <c r="B69" s="302" t="s">
        <v>4903</v>
      </c>
      <c r="C69" s="303">
        <v>7522.17</v>
      </c>
      <c r="D69" s="304">
        <f>SUMIFS('77X'!$F$3:$F$2353,'77X'!$C$3:$C$2353,$B69)</f>
        <v>879</v>
      </c>
      <c r="E69" s="306">
        <v>11</v>
      </c>
      <c r="F69" s="306">
        <f>COUNTIFS('77X'!$G$3:$G$2353,"Đ",'77X'!$C$3:$C$2353,B69)</f>
        <v>0</v>
      </c>
      <c r="G69" s="307">
        <f t="shared" si="7"/>
        <v>0</v>
      </c>
      <c r="H69" s="308">
        <v>0</v>
      </c>
      <c r="I69" s="306">
        <f>COUNTIFS('77X'!$G$3:$G$2353,"K",'77X'!$C$3:$C$2353,B69)</f>
        <v>11</v>
      </c>
      <c r="J69" s="307">
        <f t="shared" si="8"/>
        <v>1</v>
      </c>
      <c r="K69" s="308">
        <v>11</v>
      </c>
      <c r="L69" s="308">
        <f t="shared" si="9"/>
        <v>0</v>
      </c>
      <c r="M69" s="306">
        <v>5</v>
      </c>
      <c r="N69" s="308">
        <f t="shared" si="10"/>
        <v>6</v>
      </c>
      <c r="O69" s="307">
        <f t="shared" si="11"/>
        <v>0.54545454545454541</v>
      </c>
      <c r="P69" s="306">
        <v>4</v>
      </c>
      <c r="Q69" s="307">
        <f t="shared" si="3"/>
        <v>0.8</v>
      </c>
      <c r="R69" s="306">
        <f t="shared" si="12"/>
        <v>1</v>
      </c>
      <c r="S69" s="307">
        <f t="shared" si="4"/>
        <v>0.2</v>
      </c>
      <c r="T69" s="309"/>
      <c r="U69" s="310"/>
      <c r="V69" s="311"/>
      <c r="W69" s="311"/>
      <c r="X69" s="310"/>
      <c r="Y69" s="310"/>
    </row>
    <row r="70" spans="1:25" ht="32.1" customHeight="1">
      <c r="A70" s="301">
        <f t="shared" si="6"/>
        <v>64</v>
      </c>
      <c r="B70" s="302" t="s">
        <v>4924</v>
      </c>
      <c r="C70" s="303">
        <v>5862.89</v>
      </c>
      <c r="D70" s="304">
        <f>SUMIFS('77X'!$F$3:$F$2353,'77X'!$C$3:$C$2353,$B70)</f>
        <v>2480</v>
      </c>
      <c r="E70" s="306">
        <v>16</v>
      </c>
      <c r="F70" s="306">
        <f>COUNTIFS('77X'!$G$3:$G$2353,"Đ",'77X'!$C$3:$C$2353,B70)</f>
        <v>12</v>
      </c>
      <c r="G70" s="307">
        <f t="shared" si="7"/>
        <v>0.75</v>
      </c>
      <c r="H70" s="308">
        <v>12</v>
      </c>
      <c r="I70" s="306">
        <f>COUNTIFS('77X'!$G$3:$G$2353,"K",'77X'!$C$3:$C$2353,B70)</f>
        <v>4</v>
      </c>
      <c r="J70" s="307">
        <f t="shared" si="8"/>
        <v>0.25</v>
      </c>
      <c r="K70" s="308">
        <v>4</v>
      </c>
      <c r="L70" s="308">
        <f t="shared" si="9"/>
        <v>0</v>
      </c>
      <c r="M70" s="306">
        <v>14</v>
      </c>
      <c r="N70" s="308">
        <f t="shared" si="10"/>
        <v>2</v>
      </c>
      <c r="O70" s="307">
        <f t="shared" si="11"/>
        <v>0.125</v>
      </c>
      <c r="P70" s="306">
        <v>14</v>
      </c>
      <c r="Q70" s="307">
        <f t="shared" si="3"/>
        <v>1</v>
      </c>
      <c r="R70" s="306">
        <f t="shared" si="12"/>
        <v>0</v>
      </c>
      <c r="S70" s="307">
        <f t="shared" si="4"/>
        <v>0</v>
      </c>
      <c r="T70" s="309"/>
      <c r="U70" s="310"/>
      <c r="V70" s="311"/>
      <c r="W70" s="311"/>
      <c r="X70" s="310"/>
      <c r="Y70" s="310"/>
    </row>
    <row r="71" spans="1:25" ht="32.1" customHeight="1">
      <c r="A71" s="301">
        <f t="shared" si="6"/>
        <v>65</v>
      </c>
      <c r="B71" s="302" t="s">
        <v>4957</v>
      </c>
      <c r="C71" s="303">
        <v>7937.75</v>
      </c>
      <c r="D71" s="304">
        <f>SUMIFS('77X'!$F$3:$F$2353,'77X'!$C$3:$C$2353,$B71)</f>
        <v>3530</v>
      </c>
      <c r="E71" s="306">
        <v>29</v>
      </c>
      <c r="F71" s="306">
        <f>COUNTIFS('77X'!$G$3:$G$2353,"Đ",'77X'!$C$3:$C$2353,B71)</f>
        <v>5</v>
      </c>
      <c r="G71" s="307">
        <f t="shared" si="7"/>
        <v>0.17241379310344829</v>
      </c>
      <c r="H71" s="308">
        <v>0</v>
      </c>
      <c r="I71" s="306">
        <f>COUNTIFS('77X'!$G$3:$G$2353,"K",'77X'!$C$3:$C$2353,B71)</f>
        <v>24</v>
      </c>
      <c r="J71" s="307">
        <f t="shared" si="8"/>
        <v>0.82758620689655171</v>
      </c>
      <c r="K71" s="308">
        <v>24</v>
      </c>
      <c r="L71" s="308">
        <f t="shared" si="9"/>
        <v>0</v>
      </c>
      <c r="M71" s="306">
        <v>9</v>
      </c>
      <c r="N71" s="308">
        <f t="shared" si="10"/>
        <v>20</v>
      </c>
      <c r="O71" s="307">
        <f t="shared" si="11"/>
        <v>0.68965517241379315</v>
      </c>
      <c r="P71" s="306">
        <v>9</v>
      </c>
      <c r="Q71" s="307">
        <f t="shared" si="3"/>
        <v>1</v>
      </c>
      <c r="R71" s="306">
        <f t="shared" si="12"/>
        <v>0</v>
      </c>
      <c r="S71" s="307">
        <f t="shared" si="4"/>
        <v>0</v>
      </c>
      <c r="T71" s="309" t="s">
        <v>6376</v>
      </c>
      <c r="U71" s="310"/>
      <c r="V71" s="311">
        <v>9</v>
      </c>
      <c r="W71" s="311">
        <v>0</v>
      </c>
      <c r="X71" s="310"/>
      <c r="Y71" s="310"/>
    </row>
    <row r="72" spans="1:25" ht="32.1" customHeight="1">
      <c r="A72" s="301">
        <f t="shared" si="6"/>
        <v>66</v>
      </c>
      <c r="B72" s="302" t="s">
        <v>5001</v>
      </c>
      <c r="C72" s="303">
        <v>9678.8799999999992</v>
      </c>
      <c r="D72" s="304">
        <f>SUMIFS('77X'!$F$3:$F$2353,'77X'!$C$3:$C$2353,$B72)</f>
        <v>716</v>
      </c>
      <c r="E72" s="306">
        <v>8</v>
      </c>
      <c r="F72" s="306">
        <f>COUNTIFS('77X'!$G$3:$G$2353,"Đ",'77X'!$C$3:$C$2353,B72)</f>
        <v>0</v>
      </c>
      <c r="G72" s="307">
        <f t="shared" si="7"/>
        <v>0</v>
      </c>
      <c r="H72" s="308">
        <v>0</v>
      </c>
      <c r="I72" s="306">
        <f>COUNTIFS('77X'!$G$3:$G$2353,"K",'77X'!$C$3:$C$2353,B72)</f>
        <v>8</v>
      </c>
      <c r="J72" s="307">
        <f t="shared" si="8"/>
        <v>1</v>
      </c>
      <c r="K72" s="308">
        <v>7</v>
      </c>
      <c r="L72" s="308">
        <f t="shared" si="9"/>
        <v>1</v>
      </c>
      <c r="M72" s="306">
        <v>4</v>
      </c>
      <c r="N72" s="308">
        <f t="shared" si="10"/>
        <v>4</v>
      </c>
      <c r="O72" s="307">
        <f t="shared" si="11"/>
        <v>0.5</v>
      </c>
      <c r="P72" s="306">
        <v>3</v>
      </c>
      <c r="Q72" s="307">
        <f t="shared" si="3"/>
        <v>0.75</v>
      </c>
      <c r="R72" s="306">
        <f t="shared" si="12"/>
        <v>1</v>
      </c>
      <c r="S72" s="307">
        <f t="shared" si="4"/>
        <v>0.25</v>
      </c>
      <c r="T72" s="309"/>
      <c r="U72" s="310"/>
      <c r="V72" s="311"/>
      <c r="W72" s="311"/>
      <c r="X72" s="310"/>
      <c r="Y72" s="310"/>
    </row>
    <row r="73" spans="1:25" ht="32.1" customHeight="1">
      <c r="A73" s="301">
        <f t="shared" si="6"/>
        <v>67</v>
      </c>
      <c r="B73" s="302" t="s">
        <v>5015</v>
      </c>
      <c r="C73" s="303">
        <v>5792.05</v>
      </c>
      <c r="D73" s="304">
        <f>SUMIFS('77X'!$F$3:$F$2353,'77X'!$C$3:$C$2353,$B73)</f>
        <v>6552</v>
      </c>
      <c r="E73" s="306">
        <v>46</v>
      </c>
      <c r="F73" s="306">
        <f>COUNTIFS('77X'!$G$3:$G$2353,"Đ",'77X'!$C$3:$C$2353,B73)</f>
        <v>19</v>
      </c>
      <c r="G73" s="307">
        <f t="shared" si="7"/>
        <v>0.41304347826086957</v>
      </c>
      <c r="H73" s="308">
        <v>0</v>
      </c>
      <c r="I73" s="306">
        <f>COUNTIFS('77X'!$G$3:$G$2353,"K",'77X'!$C$3:$C$2353,B73)</f>
        <v>27</v>
      </c>
      <c r="J73" s="307">
        <f t="shared" si="8"/>
        <v>0.58695652173913049</v>
      </c>
      <c r="K73" s="308">
        <v>27</v>
      </c>
      <c r="L73" s="308">
        <f t="shared" si="9"/>
        <v>0</v>
      </c>
      <c r="M73" s="306">
        <v>18</v>
      </c>
      <c r="N73" s="308">
        <f t="shared" si="10"/>
        <v>28</v>
      </c>
      <c r="O73" s="307">
        <f t="shared" si="11"/>
        <v>0.60869565217391308</v>
      </c>
      <c r="P73" s="306">
        <v>18</v>
      </c>
      <c r="Q73" s="307">
        <f t="shared" si="3"/>
        <v>1</v>
      </c>
      <c r="R73" s="306">
        <f t="shared" si="12"/>
        <v>0</v>
      </c>
      <c r="S73" s="307">
        <f t="shared" si="4"/>
        <v>0</v>
      </c>
      <c r="T73" s="309" t="s">
        <v>6376</v>
      </c>
      <c r="U73" s="310"/>
      <c r="V73" s="311">
        <v>18</v>
      </c>
      <c r="W73" s="311">
        <v>6</v>
      </c>
      <c r="X73" s="310"/>
      <c r="Y73" s="310"/>
    </row>
    <row r="74" spans="1:25" ht="32.1" customHeight="1">
      <c r="A74" s="301">
        <f t="shared" si="6"/>
        <v>68</v>
      </c>
      <c r="B74" s="302" t="s">
        <v>5082</v>
      </c>
      <c r="C74" s="303">
        <v>16781.64</v>
      </c>
      <c r="D74" s="304">
        <f>SUMIFS('77X'!$F$3:$F$2353,'77X'!$C$3:$C$2353,$B74)</f>
        <v>1868</v>
      </c>
      <c r="E74" s="306">
        <v>22</v>
      </c>
      <c r="F74" s="306">
        <f>COUNTIFS('77X'!$G$3:$G$2353,"Đ",'77X'!$C$3:$C$2353,B74)</f>
        <v>3</v>
      </c>
      <c r="G74" s="307">
        <f t="shared" si="7"/>
        <v>0.13636363636363635</v>
      </c>
      <c r="H74" s="308">
        <v>3</v>
      </c>
      <c r="I74" s="306">
        <f>COUNTIFS('77X'!$G$3:$G$2353,"K",'77X'!$C$3:$C$2353,B74)</f>
        <v>19</v>
      </c>
      <c r="J74" s="307">
        <f t="shared" si="8"/>
        <v>0.86363636363636365</v>
      </c>
      <c r="K74" s="308">
        <v>18</v>
      </c>
      <c r="L74" s="308">
        <f t="shared" si="9"/>
        <v>1</v>
      </c>
      <c r="M74" s="306">
        <v>11</v>
      </c>
      <c r="N74" s="308">
        <f t="shared" si="10"/>
        <v>11</v>
      </c>
      <c r="O74" s="307">
        <f t="shared" si="11"/>
        <v>0.5</v>
      </c>
      <c r="P74" s="306">
        <v>9</v>
      </c>
      <c r="Q74" s="307">
        <f t="shared" si="3"/>
        <v>0.81818181818181823</v>
      </c>
      <c r="R74" s="306">
        <f t="shared" si="12"/>
        <v>2</v>
      </c>
      <c r="S74" s="307">
        <f t="shared" si="4"/>
        <v>0.18181818181818182</v>
      </c>
      <c r="T74" s="309"/>
      <c r="U74" s="310"/>
      <c r="V74" s="311"/>
      <c r="W74" s="311"/>
      <c r="X74" s="310"/>
      <c r="Y74" s="310"/>
    </row>
    <row r="75" spans="1:25" ht="32.1" customHeight="1">
      <c r="A75" s="301">
        <f t="shared" si="6"/>
        <v>69</v>
      </c>
      <c r="B75" s="302" t="s">
        <v>5137</v>
      </c>
      <c r="C75" s="303">
        <v>4829.4399999999996</v>
      </c>
      <c r="D75" s="304">
        <f>SUMIFS('77X'!$F$3:$F$2353,'77X'!$C$3:$C$2353,$B75)</f>
        <v>5497</v>
      </c>
      <c r="E75" s="306">
        <v>37</v>
      </c>
      <c r="F75" s="306">
        <f>COUNTIFS('77X'!$G$3:$G$2353,"Đ",'77X'!$C$3:$C$2353,B75)</f>
        <v>14</v>
      </c>
      <c r="G75" s="307">
        <f t="shared" si="7"/>
        <v>0.3783783783783784</v>
      </c>
      <c r="H75" s="308">
        <v>0</v>
      </c>
      <c r="I75" s="306">
        <f>COUNTIFS('77X'!$G$3:$G$2353,"K",'77X'!$C$3:$C$2353,B75)</f>
        <v>23</v>
      </c>
      <c r="J75" s="307">
        <f t="shared" si="8"/>
        <v>0.6216216216216216</v>
      </c>
      <c r="K75" s="308">
        <v>23</v>
      </c>
      <c r="L75" s="308">
        <f t="shared" si="9"/>
        <v>0</v>
      </c>
      <c r="M75" s="306">
        <v>15</v>
      </c>
      <c r="N75" s="308">
        <f t="shared" si="10"/>
        <v>22</v>
      </c>
      <c r="O75" s="307">
        <f t="shared" si="11"/>
        <v>0.59459459459459463</v>
      </c>
      <c r="P75" s="306">
        <v>15</v>
      </c>
      <c r="Q75" s="307">
        <f t="shared" si="3"/>
        <v>1</v>
      </c>
      <c r="R75" s="306">
        <f t="shared" si="12"/>
        <v>0</v>
      </c>
      <c r="S75" s="307">
        <f t="shared" si="4"/>
        <v>0</v>
      </c>
      <c r="T75" s="309"/>
      <c r="U75" s="310"/>
      <c r="V75" s="311"/>
      <c r="W75" s="311"/>
      <c r="X75" s="310"/>
      <c r="Y75" s="310"/>
    </row>
    <row r="76" spans="1:25" ht="32.1" customHeight="1">
      <c r="A76" s="301">
        <f t="shared" si="6"/>
        <v>70</v>
      </c>
      <c r="B76" s="302" t="s">
        <v>5187</v>
      </c>
      <c r="C76" s="303">
        <v>6886.84</v>
      </c>
      <c r="D76" s="304">
        <f>SUMIFS('77X'!$F$3:$F$2353,'77X'!$C$3:$C$2353,$B76)</f>
        <v>5675</v>
      </c>
      <c r="E76" s="306">
        <v>40</v>
      </c>
      <c r="F76" s="306">
        <f>COUNTIFS('77X'!$G$3:$G$2353,"Đ",'77X'!$C$3:$C$2353,B76)</f>
        <v>13</v>
      </c>
      <c r="G76" s="307">
        <f t="shared" si="7"/>
        <v>0.32500000000000001</v>
      </c>
      <c r="H76" s="308">
        <v>0</v>
      </c>
      <c r="I76" s="306">
        <f>COUNTIFS('77X'!$G$3:$G$2353,"K",'77X'!$C$3:$C$2353,B76)</f>
        <v>27</v>
      </c>
      <c r="J76" s="307">
        <f t="shared" si="8"/>
        <v>0.67500000000000004</v>
      </c>
      <c r="K76" s="308">
        <v>27</v>
      </c>
      <c r="L76" s="308">
        <f t="shared" si="9"/>
        <v>0</v>
      </c>
      <c r="M76" s="306">
        <v>16</v>
      </c>
      <c r="N76" s="308">
        <f t="shared" si="10"/>
        <v>24</v>
      </c>
      <c r="O76" s="307">
        <f t="shared" si="11"/>
        <v>0.6</v>
      </c>
      <c r="P76" s="306">
        <v>16</v>
      </c>
      <c r="Q76" s="307">
        <f t="shared" si="3"/>
        <v>1</v>
      </c>
      <c r="R76" s="306">
        <f t="shared" si="12"/>
        <v>0</v>
      </c>
      <c r="S76" s="307">
        <f t="shared" si="4"/>
        <v>0</v>
      </c>
      <c r="T76" s="309"/>
      <c r="U76" s="310"/>
      <c r="V76" s="311"/>
      <c r="W76" s="311"/>
      <c r="X76" s="310"/>
      <c r="Y76" s="310"/>
    </row>
    <row r="77" spans="1:25" ht="32.1" customHeight="1">
      <c r="A77" s="301">
        <f t="shared" si="6"/>
        <v>71</v>
      </c>
      <c r="B77" s="302" t="s">
        <v>5262</v>
      </c>
      <c r="C77" s="303">
        <v>4424.96</v>
      </c>
      <c r="D77" s="304">
        <f>SUMIFS('77X'!$F$3:$F$2353,'77X'!$C$3:$C$2353,$B77)</f>
        <v>6803</v>
      </c>
      <c r="E77" s="306">
        <v>48</v>
      </c>
      <c r="F77" s="306">
        <f>COUNTIFS('77X'!$G$3:$G$2353,"Đ",'77X'!$C$3:$C$2353,B77)</f>
        <v>19</v>
      </c>
      <c r="G77" s="307">
        <f t="shared" si="7"/>
        <v>0.39583333333333331</v>
      </c>
      <c r="H77" s="308">
        <v>2</v>
      </c>
      <c r="I77" s="306">
        <f>COUNTIFS('77X'!$G$3:$G$2353,"K",'77X'!$C$3:$C$2353,B77)</f>
        <v>29</v>
      </c>
      <c r="J77" s="307">
        <f t="shared" si="8"/>
        <v>0.60416666666666663</v>
      </c>
      <c r="K77" s="308">
        <v>29</v>
      </c>
      <c r="L77" s="308">
        <f t="shared" si="9"/>
        <v>0</v>
      </c>
      <c r="M77" s="306">
        <v>16</v>
      </c>
      <c r="N77" s="308">
        <f t="shared" si="10"/>
        <v>32</v>
      </c>
      <c r="O77" s="307">
        <f t="shared" si="11"/>
        <v>0.66666666666666663</v>
      </c>
      <c r="P77" s="306">
        <v>16</v>
      </c>
      <c r="Q77" s="307">
        <f t="shared" si="3"/>
        <v>1</v>
      </c>
      <c r="R77" s="306">
        <f t="shared" si="12"/>
        <v>0</v>
      </c>
      <c r="S77" s="307">
        <f t="shared" si="4"/>
        <v>0</v>
      </c>
      <c r="T77" s="309" t="s">
        <v>6376</v>
      </c>
      <c r="U77" s="310"/>
      <c r="V77" s="311">
        <v>16</v>
      </c>
      <c r="W77" s="311">
        <v>3</v>
      </c>
      <c r="X77" s="310"/>
      <c r="Y77" s="310"/>
    </row>
    <row r="78" spans="1:25" ht="32.1" customHeight="1">
      <c r="A78" s="301">
        <f t="shared" si="6"/>
        <v>72</v>
      </c>
      <c r="B78" s="302" t="s">
        <v>5359</v>
      </c>
      <c r="C78" s="303">
        <v>11108.37</v>
      </c>
      <c r="D78" s="304">
        <f>SUMIFS('77X'!$F$3:$F$2353,'77X'!$C$3:$C$2353,$B78)</f>
        <v>1759</v>
      </c>
      <c r="E78" s="306">
        <v>20</v>
      </c>
      <c r="F78" s="306">
        <f>COUNTIFS('77X'!$G$3:$G$2353,"Đ",'77X'!$C$3:$C$2353,B78)</f>
        <v>0</v>
      </c>
      <c r="G78" s="307">
        <f t="shared" si="7"/>
        <v>0</v>
      </c>
      <c r="H78" s="308">
        <v>0</v>
      </c>
      <c r="I78" s="306">
        <f>COUNTIFS('77X'!$G$3:$G$2353,"K",'77X'!$C$3:$C$2353,B78)</f>
        <v>20</v>
      </c>
      <c r="J78" s="307">
        <f t="shared" si="8"/>
        <v>1</v>
      </c>
      <c r="K78" s="308">
        <v>20</v>
      </c>
      <c r="L78" s="308">
        <f t="shared" si="9"/>
        <v>0</v>
      </c>
      <c r="M78" s="306">
        <v>10</v>
      </c>
      <c r="N78" s="308">
        <f t="shared" si="10"/>
        <v>10</v>
      </c>
      <c r="O78" s="307">
        <f t="shared" si="11"/>
        <v>0.5</v>
      </c>
      <c r="P78" s="306">
        <v>10</v>
      </c>
      <c r="Q78" s="307">
        <f t="shared" si="3"/>
        <v>1</v>
      </c>
      <c r="R78" s="306">
        <f t="shared" si="12"/>
        <v>0</v>
      </c>
      <c r="S78" s="307">
        <f t="shared" si="4"/>
        <v>0</v>
      </c>
      <c r="T78" s="309"/>
      <c r="U78" s="310"/>
      <c r="V78" s="311"/>
      <c r="W78" s="311"/>
      <c r="X78" s="310"/>
      <c r="Y78" s="310"/>
    </row>
    <row r="79" spans="1:25" ht="32.1" customHeight="1">
      <c r="A79" s="301">
        <f t="shared" si="6"/>
        <v>73</v>
      </c>
      <c r="B79" s="302" t="s">
        <v>5381</v>
      </c>
      <c r="C79" s="303">
        <v>11230.62</v>
      </c>
      <c r="D79" s="304">
        <f>SUMIFS('77X'!$F$3:$F$2353,'77X'!$C$3:$C$2353,$B79)</f>
        <v>2092</v>
      </c>
      <c r="E79" s="306">
        <v>26</v>
      </c>
      <c r="F79" s="306">
        <f>COUNTIFS('77X'!$G$3:$G$2353,"Đ",'77X'!$C$3:$C$2353,B79)</f>
        <v>1</v>
      </c>
      <c r="G79" s="307">
        <f t="shared" si="7"/>
        <v>3.8461538461538464E-2</v>
      </c>
      <c r="H79" s="308">
        <v>2</v>
      </c>
      <c r="I79" s="306">
        <f>COUNTIFS('77X'!$G$3:$G$2353,"K",'77X'!$C$3:$C$2353,B79)</f>
        <v>25</v>
      </c>
      <c r="J79" s="307">
        <f t="shared" si="8"/>
        <v>0.96153846153846156</v>
      </c>
      <c r="K79" s="308">
        <v>23</v>
      </c>
      <c r="L79" s="308">
        <f t="shared" si="9"/>
        <v>2</v>
      </c>
      <c r="M79" s="306">
        <v>12</v>
      </c>
      <c r="N79" s="308">
        <f t="shared" si="10"/>
        <v>14</v>
      </c>
      <c r="O79" s="307">
        <f t="shared" si="11"/>
        <v>0.53846153846153844</v>
      </c>
      <c r="P79" s="306">
        <v>9</v>
      </c>
      <c r="Q79" s="307">
        <f t="shared" si="3"/>
        <v>0.75</v>
      </c>
      <c r="R79" s="306">
        <f t="shared" si="12"/>
        <v>3</v>
      </c>
      <c r="S79" s="307">
        <f t="shared" si="4"/>
        <v>0.25</v>
      </c>
      <c r="T79" s="309"/>
      <c r="U79" s="310"/>
      <c r="V79" s="311"/>
      <c r="W79" s="311"/>
      <c r="X79" s="310"/>
      <c r="Y79" s="310"/>
    </row>
    <row r="80" spans="1:25" ht="32.1" customHeight="1">
      <c r="A80" s="301">
        <f t="shared" si="6"/>
        <v>74</v>
      </c>
      <c r="B80" s="302" t="s">
        <v>5437</v>
      </c>
      <c r="C80" s="303">
        <v>14587.7</v>
      </c>
      <c r="D80" s="304">
        <f>SUMIFS('77X'!$F$3:$F$2353,'77X'!$C$3:$C$2353,$B80)</f>
        <v>1174</v>
      </c>
      <c r="E80" s="306">
        <v>11</v>
      </c>
      <c r="F80" s="306">
        <f>COUNTIFS('77X'!$G$3:$G$2353,"Đ",'77X'!$C$3:$C$2353,B80)</f>
        <v>1</v>
      </c>
      <c r="G80" s="307">
        <f t="shared" si="7"/>
        <v>9.0909090909090912E-2</v>
      </c>
      <c r="H80" s="308">
        <v>1</v>
      </c>
      <c r="I80" s="306">
        <f>COUNTIFS('77X'!$G$3:$G$2353,"K",'77X'!$C$3:$C$2353,B80)</f>
        <v>10</v>
      </c>
      <c r="J80" s="307">
        <f t="shared" si="8"/>
        <v>0.90909090909090906</v>
      </c>
      <c r="K80" s="308">
        <v>9</v>
      </c>
      <c r="L80" s="308">
        <f t="shared" si="9"/>
        <v>1</v>
      </c>
      <c r="M80" s="306">
        <v>6</v>
      </c>
      <c r="N80" s="308">
        <f t="shared" si="10"/>
        <v>5</v>
      </c>
      <c r="O80" s="307">
        <f t="shared" si="11"/>
        <v>0.45454545454545453</v>
      </c>
      <c r="P80" s="306">
        <v>5</v>
      </c>
      <c r="Q80" s="307">
        <f t="shared" si="3"/>
        <v>0.83333333333333337</v>
      </c>
      <c r="R80" s="306">
        <f t="shared" si="12"/>
        <v>1</v>
      </c>
      <c r="S80" s="307">
        <f t="shared" si="4"/>
        <v>0.16666666666666666</v>
      </c>
      <c r="T80" s="309"/>
      <c r="U80" s="310"/>
      <c r="V80" s="311"/>
      <c r="W80" s="311"/>
      <c r="X80" s="310"/>
      <c r="Y80" s="310"/>
    </row>
    <row r="81" spans="1:25" ht="32.1" customHeight="1">
      <c r="A81" s="301">
        <f t="shared" si="6"/>
        <v>75</v>
      </c>
      <c r="B81" s="302" t="s">
        <v>5447</v>
      </c>
      <c r="C81" s="303">
        <v>13164.26</v>
      </c>
      <c r="D81" s="304">
        <f>SUMIFS('77X'!$F$3:$F$2353,'77X'!$C$3:$C$2353,$B81)</f>
        <v>2536</v>
      </c>
      <c r="E81" s="306">
        <v>30</v>
      </c>
      <c r="F81" s="306">
        <f>COUNTIFS('77X'!$G$3:$G$2353,"Đ",'77X'!$C$3:$C$2353,B81)</f>
        <v>2</v>
      </c>
      <c r="G81" s="307">
        <f t="shared" si="7"/>
        <v>6.6666666666666666E-2</v>
      </c>
      <c r="H81" s="308">
        <v>2</v>
      </c>
      <c r="I81" s="306">
        <f>COUNTIFS('77X'!$G$3:$G$2353,"K",'77X'!$C$3:$C$2353,B81)</f>
        <v>28</v>
      </c>
      <c r="J81" s="307">
        <f t="shared" si="8"/>
        <v>0.93333333333333335</v>
      </c>
      <c r="K81" s="308">
        <v>26</v>
      </c>
      <c r="L81" s="308">
        <f t="shared" si="9"/>
        <v>2</v>
      </c>
      <c r="M81" s="306">
        <v>15</v>
      </c>
      <c r="N81" s="308">
        <f t="shared" si="10"/>
        <v>15</v>
      </c>
      <c r="O81" s="307">
        <f t="shared" si="11"/>
        <v>0.5</v>
      </c>
      <c r="P81" s="306">
        <v>11</v>
      </c>
      <c r="Q81" s="307">
        <f t="shared" si="3"/>
        <v>0.73333333333333328</v>
      </c>
      <c r="R81" s="306">
        <f t="shared" si="12"/>
        <v>4</v>
      </c>
      <c r="S81" s="307">
        <f t="shared" si="4"/>
        <v>0.26666666666666666</v>
      </c>
      <c r="T81" s="309"/>
      <c r="U81" s="310"/>
      <c r="V81" s="311"/>
      <c r="W81" s="311"/>
      <c r="X81" s="310"/>
      <c r="Y81" s="310"/>
    </row>
    <row r="82" spans="1:25" ht="32.1" customHeight="1">
      <c r="A82" s="301">
        <f t="shared" si="6"/>
        <v>76</v>
      </c>
      <c r="B82" s="302" t="s">
        <v>5509</v>
      </c>
      <c r="C82" s="303">
        <v>15486.15</v>
      </c>
      <c r="D82" s="304">
        <f>SUMIFS('77X'!$F$3:$F$2353,'77X'!$C$3:$C$2353,$B82)</f>
        <v>800</v>
      </c>
      <c r="E82" s="306">
        <v>13</v>
      </c>
      <c r="F82" s="306">
        <f>COUNTIFS('77X'!$G$3:$G$2353,"Đ",'77X'!$C$3:$C$2353,B82)</f>
        <v>0</v>
      </c>
      <c r="G82" s="307">
        <f t="shared" si="7"/>
        <v>0</v>
      </c>
      <c r="H82" s="308">
        <v>0</v>
      </c>
      <c r="I82" s="306">
        <f>COUNTIFS('77X'!$G$3:$G$2353,"K",'77X'!$C$3:$C$2353,B82)</f>
        <v>13</v>
      </c>
      <c r="J82" s="307">
        <f t="shared" si="8"/>
        <v>1</v>
      </c>
      <c r="K82" s="308">
        <v>13</v>
      </c>
      <c r="L82" s="308">
        <f t="shared" si="9"/>
        <v>0</v>
      </c>
      <c r="M82" s="306">
        <v>5</v>
      </c>
      <c r="N82" s="308">
        <f t="shared" si="10"/>
        <v>8</v>
      </c>
      <c r="O82" s="307">
        <f t="shared" si="11"/>
        <v>0.61538461538461542</v>
      </c>
      <c r="P82" s="306">
        <v>5</v>
      </c>
      <c r="Q82" s="307">
        <f t="shared" si="3"/>
        <v>1</v>
      </c>
      <c r="R82" s="306">
        <f t="shared" si="12"/>
        <v>0</v>
      </c>
      <c r="S82" s="307">
        <f t="shared" si="4"/>
        <v>0</v>
      </c>
      <c r="T82" s="309"/>
      <c r="U82" s="310"/>
      <c r="V82" s="311"/>
      <c r="W82" s="311"/>
      <c r="X82" s="310"/>
      <c r="Y82" s="310"/>
    </row>
    <row r="83" spans="1:25" ht="32.1" customHeight="1">
      <c r="A83" s="301">
        <f t="shared" si="6"/>
        <v>77</v>
      </c>
      <c r="B83" s="302" t="s">
        <v>5535</v>
      </c>
      <c r="C83" s="303">
        <v>8284.93</v>
      </c>
      <c r="D83" s="304">
        <f>SUMIFS('77X'!$F$3:$F$2353,'77X'!$C$3:$C$2353,$B83)</f>
        <v>4003</v>
      </c>
      <c r="E83" s="306">
        <v>24</v>
      </c>
      <c r="F83" s="306">
        <f>COUNTIFS('77X'!$G$3:$G$2353,"Đ",'77X'!$C$3:$C$2353,B83)</f>
        <v>11</v>
      </c>
      <c r="G83" s="307">
        <f t="shared" si="7"/>
        <v>0.45833333333333331</v>
      </c>
      <c r="H83" s="308">
        <v>0</v>
      </c>
      <c r="I83" s="306">
        <f>COUNTIFS('77X'!$G$3:$G$2353,"K",'77X'!$C$3:$C$2353,B83)</f>
        <v>13</v>
      </c>
      <c r="J83" s="307">
        <f t="shared" si="8"/>
        <v>0.54166666666666663</v>
      </c>
      <c r="K83" s="308">
        <v>12</v>
      </c>
      <c r="L83" s="308">
        <f t="shared" si="9"/>
        <v>1</v>
      </c>
      <c r="M83" s="306">
        <v>12</v>
      </c>
      <c r="N83" s="308">
        <f t="shared" si="10"/>
        <v>12</v>
      </c>
      <c r="O83" s="307">
        <f t="shared" si="11"/>
        <v>0.5</v>
      </c>
      <c r="P83" s="306">
        <v>11</v>
      </c>
      <c r="Q83" s="307">
        <f t="shared" si="3"/>
        <v>0.91666666666666663</v>
      </c>
      <c r="R83" s="306">
        <f t="shared" si="12"/>
        <v>1</v>
      </c>
      <c r="S83" s="307">
        <f t="shared" si="4"/>
        <v>8.3333333333333329E-2</v>
      </c>
      <c r="T83" s="309" t="s">
        <v>6376</v>
      </c>
      <c r="U83" s="310"/>
      <c r="V83" s="311">
        <v>12</v>
      </c>
      <c r="W83" s="311">
        <v>1</v>
      </c>
      <c r="X83" s="310"/>
      <c r="Y83" s="310"/>
    </row>
    <row r="84" spans="1:25" ht="32.1" customHeight="1">
      <c r="A84" s="301">
        <f t="shared" si="6"/>
        <v>78</v>
      </c>
      <c r="B84" s="302" t="s">
        <v>5582</v>
      </c>
      <c r="C84" s="303">
        <v>11918.45</v>
      </c>
      <c r="D84" s="304">
        <f>SUMIFS('77X'!$F$3:$F$2353,'77X'!$C$3:$C$2353,$B84)</f>
        <v>3404</v>
      </c>
      <c r="E84" s="306">
        <v>25</v>
      </c>
      <c r="F84" s="306">
        <f>COUNTIFS('77X'!$G$3:$G$2353,"Đ",'77X'!$C$3:$C$2353,B84)</f>
        <v>8</v>
      </c>
      <c r="G84" s="307">
        <f t="shared" si="7"/>
        <v>0.32</v>
      </c>
      <c r="H84" s="308">
        <v>8</v>
      </c>
      <c r="I84" s="306">
        <f>COUNTIFS('77X'!$G$3:$G$2353,"K",'77X'!$C$3:$C$2353,B84)</f>
        <v>17</v>
      </c>
      <c r="J84" s="307">
        <f t="shared" si="8"/>
        <v>0.68</v>
      </c>
      <c r="K84" s="308">
        <v>8</v>
      </c>
      <c r="L84" s="308">
        <f t="shared" si="9"/>
        <v>9</v>
      </c>
      <c r="M84" s="306">
        <v>16</v>
      </c>
      <c r="N84" s="308">
        <f t="shared" si="10"/>
        <v>9</v>
      </c>
      <c r="O84" s="307">
        <f t="shared" si="11"/>
        <v>0.36</v>
      </c>
      <c r="P84" s="306">
        <v>14</v>
      </c>
      <c r="Q84" s="307">
        <f t="shared" si="3"/>
        <v>0.875</v>
      </c>
      <c r="R84" s="306">
        <f t="shared" si="12"/>
        <v>2</v>
      </c>
      <c r="S84" s="307">
        <f t="shared" si="4"/>
        <v>0.125</v>
      </c>
      <c r="T84" s="309"/>
      <c r="U84" s="310"/>
      <c r="V84" s="311"/>
      <c r="W84" s="311"/>
      <c r="X84" s="310"/>
      <c r="Y84" s="310"/>
    </row>
    <row r="85" spans="1:25" ht="32.1" customHeight="1">
      <c r="A85" s="301">
        <f t="shared" si="6"/>
        <v>79</v>
      </c>
      <c r="B85" s="302" t="s">
        <v>5630</v>
      </c>
      <c r="C85" s="303">
        <v>14528.85</v>
      </c>
      <c r="D85" s="304">
        <f>SUMIFS('77X'!$F$3:$F$2353,'77X'!$C$3:$C$2353,$B85)</f>
        <v>1627</v>
      </c>
      <c r="E85" s="306">
        <v>20</v>
      </c>
      <c r="F85" s="306">
        <f>COUNTIFS('77X'!$G$3:$G$2353,"Đ",'77X'!$C$3:$C$2353,B85)</f>
        <v>0</v>
      </c>
      <c r="G85" s="307">
        <f t="shared" si="7"/>
        <v>0</v>
      </c>
      <c r="H85" s="308">
        <v>0</v>
      </c>
      <c r="I85" s="306">
        <f>COUNTIFS('77X'!$G$3:$G$2353,"K",'77X'!$C$3:$C$2353,B85)</f>
        <v>20</v>
      </c>
      <c r="J85" s="307">
        <f t="shared" si="8"/>
        <v>1</v>
      </c>
      <c r="K85" s="308">
        <v>20</v>
      </c>
      <c r="L85" s="308">
        <f t="shared" si="9"/>
        <v>0</v>
      </c>
      <c r="M85" s="306">
        <v>10</v>
      </c>
      <c r="N85" s="308">
        <f t="shared" si="10"/>
        <v>10</v>
      </c>
      <c r="O85" s="307">
        <f t="shared" si="11"/>
        <v>0.5</v>
      </c>
      <c r="P85" s="306">
        <v>10</v>
      </c>
      <c r="Q85" s="307">
        <f t="shared" si="3"/>
        <v>1</v>
      </c>
      <c r="R85" s="306">
        <f t="shared" si="12"/>
        <v>0</v>
      </c>
      <c r="S85" s="307">
        <f t="shared" si="4"/>
        <v>0</v>
      </c>
      <c r="T85" s="309"/>
      <c r="U85" s="310"/>
      <c r="V85" s="311"/>
      <c r="W85" s="311"/>
      <c r="X85" s="310"/>
      <c r="Y85" s="310"/>
    </row>
    <row r="86" spans="1:25" ht="32.1" customHeight="1">
      <c r="A86" s="301">
        <f t="shared" si="6"/>
        <v>80</v>
      </c>
      <c r="B86" s="302" t="s">
        <v>5667</v>
      </c>
      <c r="C86" s="303">
        <v>5419.83</v>
      </c>
      <c r="D86" s="304">
        <f>SUMIFS('77X'!$F$3:$F$2353,'77X'!$C$3:$C$2353,$B86)</f>
        <v>3483</v>
      </c>
      <c r="E86" s="306">
        <v>29</v>
      </c>
      <c r="F86" s="306">
        <f>COUNTIFS('77X'!$G$3:$G$2353,"Đ",'77X'!$C$3:$C$2353,B86)</f>
        <v>5</v>
      </c>
      <c r="G86" s="307">
        <f t="shared" si="7"/>
        <v>0.17241379310344829</v>
      </c>
      <c r="H86" s="308">
        <v>0</v>
      </c>
      <c r="I86" s="306">
        <f>COUNTIFS('77X'!$G$3:$G$2353,"K",'77X'!$C$3:$C$2353,B86)</f>
        <v>24</v>
      </c>
      <c r="J86" s="307">
        <f t="shared" si="8"/>
        <v>0.82758620689655171</v>
      </c>
      <c r="K86" s="308">
        <v>24</v>
      </c>
      <c r="L86" s="308">
        <f t="shared" si="9"/>
        <v>0</v>
      </c>
      <c r="M86" s="306">
        <v>14</v>
      </c>
      <c r="N86" s="308">
        <f t="shared" si="10"/>
        <v>15</v>
      </c>
      <c r="O86" s="307">
        <f t="shared" si="11"/>
        <v>0.51724137931034486</v>
      </c>
      <c r="P86" s="306">
        <v>14</v>
      </c>
      <c r="Q86" s="307">
        <f t="shared" si="3"/>
        <v>1</v>
      </c>
      <c r="R86" s="306">
        <f t="shared" si="12"/>
        <v>0</v>
      </c>
      <c r="S86" s="307">
        <f t="shared" si="4"/>
        <v>0</v>
      </c>
      <c r="T86" s="309"/>
      <c r="U86" s="310"/>
      <c r="V86" s="311"/>
      <c r="W86" s="311"/>
      <c r="X86" s="310"/>
      <c r="Y86" s="310"/>
    </row>
    <row r="87" spans="1:25" ht="32.1" customHeight="1">
      <c r="A87" s="301">
        <f t="shared" si="6"/>
        <v>81</v>
      </c>
      <c r="B87" s="302" t="s">
        <v>5714</v>
      </c>
      <c r="C87" s="303">
        <v>5120.2700000000004</v>
      </c>
      <c r="D87" s="304">
        <f>SUMIFS('77X'!$F$3:$F$2353,'77X'!$C$3:$C$2353,$B87)</f>
        <v>5924</v>
      </c>
      <c r="E87" s="306">
        <v>35</v>
      </c>
      <c r="F87" s="306">
        <f>COUNTIFS('77X'!$G$3:$G$2353,"Đ",'77X'!$C$3:$C$2353,B87)</f>
        <v>20</v>
      </c>
      <c r="G87" s="307">
        <f t="shared" si="7"/>
        <v>0.5714285714285714</v>
      </c>
      <c r="H87" s="308">
        <v>7</v>
      </c>
      <c r="I87" s="306">
        <f>COUNTIFS('77X'!$G$3:$G$2353,"K",'77X'!$C$3:$C$2353,B87)</f>
        <v>15</v>
      </c>
      <c r="J87" s="307">
        <f t="shared" si="8"/>
        <v>0.42857142857142855</v>
      </c>
      <c r="K87" s="308">
        <v>15</v>
      </c>
      <c r="L87" s="308">
        <f t="shared" si="9"/>
        <v>0</v>
      </c>
      <c r="M87" s="306">
        <v>18</v>
      </c>
      <c r="N87" s="308">
        <f t="shared" si="10"/>
        <v>17</v>
      </c>
      <c r="O87" s="307">
        <f t="shared" si="11"/>
        <v>0.48571428571428571</v>
      </c>
      <c r="P87" s="306">
        <v>18</v>
      </c>
      <c r="Q87" s="307">
        <f t="shared" si="3"/>
        <v>1</v>
      </c>
      <c r="R87" s="306">
        <f t="shared" si="12"/>
        <v>0</v>
      </c>
      <c r="S87" s="307">
        <f t="shared" si="4"/>
        <v>0</v>
      </c>
      <c r="T87" s="309"/>
      <c r="U87" s="310"/>
      <c r="V87" s="311"/>
      <c r="W87" s="311"/>
      <c r="X87" s="310"/>
      <c r="Y87" s="310"/>
    </row>
    <row r="88" spans="1:25" ht="32.1" customHeight="1">
      <c r="A88" s="301">
        <f t="shared" si="6"/>
        <v>82</v>
      </c>
      <c r="B88" s="302" t="s">
        <v>5791</v>
      </c>
      <c r="C88" s="303">
        <v>9623.99</v>
      </c>
      <c r="D88" s="304">
        <f>SUMIFS('77X'!$F$3:$F$2353,'77X'!$C$3:$C$2353,$B88)</f>
        <v>4805</v>
      </c>
      <c r="E88" s="306">
        <v>27</v>
      </c>
      <c r="F88" s="306">
        <f>COUNTIFS('77X'!$G$3:$G$2353,"Đ",'77X'!$C$3:$C$2353,B88)</f>
        <v>17</v>
      </c>
      <c r="G88" s="307">
        <f t="shared" si="7"/>
        <v>0.62962962962962965</v>
      </c>
      <c r="H88" s="308">
        <v>10</v>
      </c>
      <c r="I88" s="306">
        <f>COUNTIFS('77X'!$G$3:$G$2353,"K",'77X'!$C$3:$C$2353,B88)</f>
        <v>10</v>
      </c>
      <c r="J88" s="307">
        <f t="shared" si="8"/>
        <v>0.37037037037037035</v>
      </c>
      <c r="K88" s="308">
        <v>10</v>
      </c>
      <c r="L88" s="308">
        <f t="shared" si="9"/>
        <v>0</v>
      </c>
      <c r="M88" s="306">
        <v>21</v>
      </c>
      <c r="N88" s="308">
        <f t="shared" si="10"/>
        <v>6</v>
      </c>
      <c r="O88" s="307">
        <f t="shared" si="11"/>
        <v>0.22222222222222221</v>
      </c>
      <c r="P88" s="306">
        <v>21</v>
      </c>
      <c r="Q88" s="307">
        <f t="shared" si="3"/>
        <v>1</v>
      </c>
      <c r="R88" s="306">
        <f t="shared" si="12"/>
        <v>0</v>
      </c>
      <c r="S88" s="307">
        <f t="shared" si="4"/>
        <v>0</v>
      </c>
      <c r="T88" s="309"/>
      <c r="U88" s="310"/>
      <c r="V88" s="311"/>
      <c r="W88" s="311"/>
      <c r="X88" s="310"/>
      <c r="Y88" s="310"/>
    </row>
    <row r="89" spans="1:25" ht="32.1" customHeight="1">
      <c r="A89" s="301">
        <f t="shared" si="6"/>
        <v>83</v>
      </c>
      <c r="B89" s="302" t="s">
        <v>5845</v>
      </c>
      <c r="C89" s="303">
        <v>17159.330000000002</v>
      </c>
      <c r="D89" s="304">
        <f>SUMIFS('77X'!$F$3:$F$2353,'77X'!$C$3:$C$2353,$B89)</f>
        <v>1634</v>
      </c>
      <c r="E89" s="306">
        <v>19</v>
      </c>
      <c r="F89" s="306">
        <f>COUNTIFS('77X'!$G$3:$G$2353,"Đ",'77X'!$C$3:$C$2353,B89)</f>
        <v>0</v>
      </c>
      <c r="G89" s="307">
        <f t="shared" si="7"/>
        <v>0</v>
      </c>
      <c r="H89" s="308">
        <v>0</v>
      </c>
      <c r="I89" s="306">
        <f>COUNTIFS('77X'!$G$3:$G$2353,"K",'77X'!$C$3:$C$2353,B89)</f>
        <v>19</v>
      </c>
      <c r="J89" s="307">
        <f t="shared" si="8"/>
        <v>1</v>
      </c>
      <c r="K89" s="308">
        <v>15</v>
      </c>
      <c r="L89" s="308">
        <f t="shared" si="9"/>
        <v>4</v>
      </c>
      <c r="M89" s="306">
        <v>9</v>
      </c>
      <c r="N89" s="308">
        <f t="shared" si="10"/>
        <v>10</v>
      </c>
      <c r="O89" s="307">
        <f t="shared" si="11"/>
        <v>0.52631578947368418</v>
      </c>
      <c r="P89" s="306">
        <v>7</v>
      </c>
      <c r="Q89" s="307">
        <f t="shared" si="3"/>
        <v>0.77777777777777779</v>
      </c>
      <c r="R89" s="306">
        <f t="shared" si="12"/>
        <v>2</v>
      </c>
      <c r="S89" s="307">
        <f t="shared" si="4"/>
        <v>0.22222222222222221</v>
      </c>
      <c r="T89" s="309"/>
      <c r="U89" s="310"/>
      <c r="V89" s="311"/>
      <c r="W89" s="311"/>
      <c r="X89" s="310"/>
      <c r="Y89" s="310"/>
    </row>
    <row r="90" spans="1:25" ht="32.1" customHeight="1">
      <c r="A90" s="301">
        <f t="shared" si="6"/>
        <v>84</v>
      </c>
      <c r="B90" s="302" t="s">
        <v>5885</v>
      </c>
      <c r="C90" s="303">
        <v>7531.7</v>
      </c>
      <c r="D90" s="304">
        <f>SUMIFS('77X'!$F$3:$F$2353,'77X'!$C$3:$C$2353,$B90)</f>
        <v>2249</v>
      </c>
      <c r="E90" s="306">
        <v>19</v>
      </c>
      <c r="F90" s="306">
        <f>COUNTIFS('77X'!$G$3:$G$2353,"Đ",'77X'!$C$3:$C$2353,B90)</f>
        <v>6</v>
      </c>
      <c r="G90" s="307">
        <f t="shared" si="7"/>
        <v>0.31578947368421051</v>
      </c>
      <c r="H90" s="308">
        <v>3</v>
      </c>
      <c r="I90" s="306">
        <f>COUNTIFS('77X'!$G$3:$G$2353,"K",'77X'!$C$3:$C$2353,B90)</f>
        <v>13</v>
      </c>
      <c r="J90" s="307">
        <f t="shared" si="8"/>
        <v>0.68421052631578949</v>
      </c>
      <c r="K90" s="308">
        <v>13</v>
      </c>
      <c r="L90" s="308">
        <f t="shared" si="9"/>
        <v>0</v>
      </c>
      <c r="M90" s="306">
        <v>10</v>
      </c>
      <c r="N90" s="308">
        <f t="shared" si="10"/>
        <v>9</v>
      </c>
      <c r="O90" s="307">
        <f t="shared" si="11"/>
        <v>0.47368421052631576</v>
      </c>
      <c r="P90" s="306">
        <v>10</v>
      </c>
      <c r="Q90" s="307">
        <f t="shared" si="3"/>
        <v>1</v>
      </c>
      <c r="R90" s="306">
        <f t="shared" si="12"/>
        <v>0</v>
      </c>
      <c r="S90" s="307">
        <f t="shared" si="4"/>
        <v>0</v>
      </c>
      <c r="T90" s="309"/>
      <c r="U90" s="310"/>
      <c r="V90" s="311"/>
      <c r="W90" s="311"/>
      <c r="X90" s="310"/>
      <c r="Y90" s="310"/>
    </row>
    <row r="91" spans="1:25" ht="32.1" customHeight="1">
      <c r="A91" s="301">
        <f t="shared" si="6"/>
        <v>85</v>
      </c>
      <c r="B91" s="302" t="s">
        <v>5917</v>
      </c>
      <c r="C91" s="303">
        <v>12955.31</v>
      </c>
      <c r="D91" s="304">
        <f>SUMIFS('77X'!$F$3:$F$2353,'77X'!$C$3:$C$2353,$B91)</f>
        <v>1117</v>
      </c>
      <c r="E91" s="306">
        <v>20</v>
      </c>
      <c r="F91" s="306">
        <f>COUNTIFS('77X'!$G$3:$G$2353,"Đ",'77X'!$C$3:$C$2353,B91)</f>
        <v>0</v>
      </c>
      <c r="G91" s="307">
        <f t="shared" si="7"/>
        <v>0</v>
      </c>
      <c r="H91" s="308">
        <v>0</v>
      </c>
      <c r="I91" s="306">
        <f>COUNTIFS('77X'!$G$3:$G$2353,"K",'77X'!$C$3:$C$2353,B91)</f>
        <v>20</v>
      </c>
      <c r="J91" s="307">
        <f t="shared" si="8"/>
        <v>1</v>
      </c>
      <c r="K91" s="308">
        <v>20</v>
      </c>
      <c r="L91" s="308">
        <f t="shared" si="9"/>
        <v>0</v>
      </c>
      <c r="M91" s="306">
        <v>7</v>
      </c>
      <c r="N91" s="308">
        <f t="shared" si="10"/>
        <v>13</v>
      </c>
      <c r="O91" s="307">
        <f t="shared" si="11"/>
        <v>0.65</v>
      </c>
      <c r="P91" s="306">
        <v>5</v>
      </c>
      <c r="Q91" s="307">
        <f t="shared" si="3"/>
        <v>0.7142857142857143</v>
      </c>
      <c r="R91" s="306">
        <f t="shared" si="12"/>
        <v>2</v>
      </c>
      <c r="S91" s="307">
        <f t="shared" si="4"/>
        <v>0.2857142857142857</v>
      </c>
      <c r="T91" s="309"/>
      <c r="U91" s="310"/>
      <c r="V91" s="311"/>
      <c r="W91" s="311"/>
      <c r="X91" s="310"/>
      <c r="Y91" s="310"/>
    </row>
    <row r="92" spans="1:25" ht="32.1" customHeight="1">
      <c r="A92" s="301">
        <f t="shared" si="6"/>
        <v>86</v>
      </c>
      <c r="B92" s="302" t="s">
        <v>5947</v>
      </c>
      <c r="C92" s="303">
        <v>9977.3799999999992</v>
      </c>
      <c r="D92" s="304">
        <f>SUMIFS('77X'!$F$3:$F$2353,'77X'!$C$3:$C$2353,$B92)</f>
        <v>4156</v>
      </c>
      <c r="E92" s="306">
        <v>26</v>
      </c>
      <c r="F92" s="306">
        <f>COUNTIFS('77X'!$G$3:$G$2353,"Đ",'77X'!$C$3:$C$2353,B92)</f>
        <v>16</v>
      </c>
      <c r="G92" s="307">
        <f t="shared" si="7"/>
        <v>0.61538461538461542</v>
      </c>
      <c r="H92" s="308">
        <v>1</v>
      </c>
      <c r="I92" s="306">
        <f>COUNTIFS('77X'!$G$3:$G$2353,"K",'77X'!$C$3:$C$2353,B92)</f>
        <v>10</v>
      </c>
      <c r="J92" s="307">
        <f t="shared" si="8"/>
        <v>0.38461538461538464</v>
      </c>
      <c r="K92" s="308">
        <v>9</v>
      </c>
      <c r="L92" s="308">
        <f t="shared" si="9"/>
        <v>1</v>
      </c>
      <c r="M92" s="306">
        <v>12</v>
      </c>
      <c r="N92" s="308">
        <f t="shared" si="10"/>
        <v>14</v>
      </c>
      <c r="O92" s="307">
        <f t="shared" si="11"/>
        <v>0.53846153846153844</v>
      </c>
      <c r="P92" s="306">
        <v>12</v>
      </c>
      <c r="Q92" s="307">
        <f t="shared" si="3"/>
        <v>1</v>
      </c>
      <c r="R92" s="306">
        <f t="shared" si="12"/>
        <v>0</v>
      </c>
      <c r="S92" s="307">
        <f t="shared" si="4"/>
        <v>0</v>
      </c>
      <c r="T92" s="309" t="s">
        <v>6376</v>
      </c>
      <c r="U92" s="310"/>
      <c r="V92" s="311">
        <v>12</v>
      </c>
      <c r="W92" s="311">
        <v>1</v>
      </c>
      <c r="X92" s="310"/>
      <c r="Y92" s="310"/>
    </row>
    <row r="93" spans="1:25" ht="32.1" customHeight="1">
      <c r="A93" s="301">
        <f t="shared" si="6"/>
        <v>87</v>
      </c>
      <c r="B93" s="302" t="s">
        <v>5999</v>
      </c>
      <c r="C93" s="303">
        <v>8352.6299999999992</v>
      </c>
      <c r="D93" s="304">
        <f>SUMIFS('77X'!$F$3:$F$2353,'77X'!$C$3:$C$2353,$B93)</f>
        <v>9739</v>
      </c>
      <c r="E93" s="306">
        <v>72</v>
      </c>
      <c r="F93" s="306">
        <f>COUNTIFS('77X'!$G$3:$G$2353,"Đ",'77X'!$C$3:$C$2353,B93)</f>
        <v>22</v>
      </c>
      <c r="G93" s="307">
        <f t="shared" si="7"/>
        <v>0.30555555555555558</v>
      </c>
      <c r="H93" s="308">
        <v>0</v>
      </c>
      <c r="I93" s="306">
        <f>COUNTIFS('77X'!$G$3:$G$2353,"K",'77X'!$C$3:$C$2353,B93)</f>
        <v>50</v>
      </c>
      <c r="J93" s="307">
        <f t="shared" si="8"/>
        <v>0.69444444444444442</v>
      </c>
      <c r="K93" s="308">
        <v>50</v>
      </c>
      <c r="L93" s="308">
        <f t="shared" si="9"/>
        <v>0</v>
      </c>
      <c r="M93" s="306">
        <v>30</v>
      </c>
      <c r="N93" s="308">
        <f t="shared" si="10"/>
        <v>42</v>
      </c>
      <c r="O93" s="307">
        <f t="shared" si="11"/>
        <v>0.58333333333333337</v>
      </c>
      <c r="P93" s="306">
        <v>30</v>
      </c>
      <c r="Q93" s="307">
        <f t="shared" si="3"/>
        <v>1</v>
      </c>
      <c r="R93" s="306">
        <f t="shared" si="12"/>
        <v>0</v>
      </c>
      <c r="S93" s="307">
        <f t="shared" si="4"/>
        <v>0</v>
      </c>
      <c r="T93" s="309"/>
      <c r="U93" s="310"/>
      <c r="V93" s="311"/>
      <c r="W93" s="311"/>
      <c r="X93" s="310"/>
      <c r="Y93" s="310"/>
    </row>
    <row r="94" spans="1:25" ht="32.1" customHeight="1">
      <c r="A94" s="301">
        <f t="shared" si="6"/>
        <v>88</v>
      </c>
      <c r="B94" s="302" t="s">
        <v>6091</v>
      </c>
      <c r="C94" s="303">
        <v>16015.47</v>
      </c>
      <c r="D94" s="304">
        <f>SUMIFS('77X'!$F$3:$F$2353,'77X'!$C$3:$C$2353,$B94)</f>
        <v>1569</v>
      </c>
      <c r="E94" s="306">
        <v>22</v>
      </c>
      <c r="F94" s="306">
        <f>COUNTIFS('77X'!$G$3:$G$2353,"Đ",'77X'!$C$3:$C$2353,B94)</f>
        <v>0</v>
      </c>
      <c r="G94" s="307">
        <f t="shared" si="7"/>
        <v>0</v>
      </c>
      <c r="H94" s="308">
        <v>0</v>
      </c>
      <c r="I94" s="306">
        <f>COUNTIFS('77X'!$G$3:$G$2353,"K",'77X'!$C$3:$C$2353,B94)</f>
        <v>22</v>
      </c>
      <c r="J94" s="307">
        <f t="shared" si="8"/>
        <v>1</v>
      </c>
      <c r="K94" s="308">
        <v>21</v>
      </c>
      <c r="L94" s="308">
        <f t="shared" si="9"/>
        <v>1</v>
      </c>
      <c r="M94" s="306">
        <v>9</v>
      </c>
      <c r="N94" s="308">
        <f t="shared" si="10"/>
        <v>13</v>
      </c>
      <c r="O94" s="307">
        <f t="shared" si="11"/>
        <v>0.59090909090909094</v>
      </c>
      <c r="P94" s="306">
        <v>7</v>
      </c>
      <c r="Q94" s="307">
        <f t="shared" si="3"/>
        <v>0.77777777777777779</v>
      </c>
      <c r="R94" s="306">
        <f t="shared" si="12"/>
        <v>2</v>
      </c>
      <c r="S94" s="307">
        <f t="shared" si="4"/>
        <v>0.22222222222222221</v>
      </c>
      <c r="T94" s="309"/>
      <c r="U94" s="310"/>
      <c r="V94" s="311"/>
      <c r="W94" s="311"/>
      <c r="X94" s="310"/>
      <c r="Y94" s="310"/>
    </row>
    <row r="95" spans="1:25" ht="32.1" customHeight="1">
      <c r="A95" s="301">
        <f t="shared" si="6"/>
        <v>89</v>
      </c>
      <c r="B95" s="302" t="s">
        <v>6128</v>
      </c>
      <c r="C95" s="303">
        <v>10070.969999999999</v>
      </c>
      <c r="D95" s="304">
        <f>SUMIFS('77X'!$F$3:$F$2353,'77X'!$C$3:$C$2353,$B95)</f>
        <v>1583</v>
      </c>
      <c r="E95" s="306">
        <v>20</v>
      </c>
      <c r="F95" s="306">
        <f>COUNTIFS('77X'!$G$3:$G$2353,"Đ",'77X'!$C$3:$C$2353,B95)</f>
        <v>0</v>
      </c>
      <c r="G95" s="307">
        <f t="shared" si="7"/>
        <v>0</v>
      </c>
      <c r="H95" s="308">
        <v>0</v>
      </c>
      <c r="I95" s="306">
        <f>COUNTIFS('77X'!$G$3:$G$2353,"K",'77X'!$C$3:$C$2353,B95)</f>
        <v>20</v>
      </c>
      <c r="J95" s="307">
        <f t="shared" si="8"/>
        <v>1</v>
      </c>
      <c r="K95" s="308">
        <v>20</v>
      </c>
      <c r="L95" s="308">
        <f t="shared" si="9"/>
        <v>0</v>
      </c>
      <c r="M95" s="306">
        <v>8</v>
      </c>
      <c r="N95" s="308">
        <f t="shared" si="10"/>
        <v>12</v>
      </c>
      <c r="O95" s="307">
        <f t="shared" si="11"/>
        <v>0.6</v>
      </c>
      <c r="P95" s="306">
        <v>8</v>
      </c>
      <c r="Q95" s="307">
        <f t="shared" si="3"/>
        <v>1</v>
      </c>
      <c r="R95" s="306">
        <f t="shared" si="12"/>
        <v>0</v>
      </c>
      <c r="S95" s="307">
        <f t="shared" si="4"/>
        <v>0</v>
      </c>
      <c r="T95" s="309"/>
      <c r="U95" s="310"/>
      <c r="V95" s="311"/>
      <c r="W95" s="311"/>
      <c r="X95" s="310"/>
      <c r="Y95" s="310"/>
    </row>
    <row r="96" spans="1:25" ht="32.1" customHeight="1">
      <c r="A96" s="301">
        <f t="shared" si="6"/>
        <v>90</v>
      </c>
      <c r="B96" s="302" t="s">
        <v>6174</v>
      </c>
      <c r="C96" s="303">
        <v>11598.18</v>
      </c>
      <c r="D96" s="304">
        <f>SUMIFS('77X'!$F$3:$F$2353,'77X'!$C$3:$C$2353,$B96)</f>
        <v>1762</v>
      </c>
      <c r="E96" s="306">
        <v>17</v>
      </c>
      <c r="F96" s="306">
        <f>COUNTIFS('77X'!$G$3:$G$2353,"Đ",'77X'!$C$3:$C$2353,B96)</f>
        <v>0</v>
      </c>
      <c r="G96" s="307">
        <f t="shared" si="7"/>
        <v>0</v>
      </c>
      <c r="H96" s="308">
        <v>0</v>
      </c>
      <c r="I96" s="306">
        <f>COUNTIFS('77X'!$G$3:$G$2353,"K",'77X'!$C$3:$C$2353,B96)</f>
        <v>17</v>
      </c>
      <c r="J96" s="307">
        <f t="shared" si="8"/>
        <v>1</v>
      </c>
      <c r="K96" s="308">
        <v>17</v>
      </c>
      <c r="L96" s="308">
        <f t="shared" si="9"/>
        <v>0</v>
      </c>
      <c r="M96" s="306">
        <v>10</v>
      </c>
      <c r="N96" s="308">
        <f t="shared" si="10"/>
        <v>7</v>
      </c>
      <c r="O96" s="307">
        <f t="shared" si="11"/>
        <v>0.41176470588235292</v>
      </c>
      <c r="P96" s="306">
        <v>10</v>
      </c>
      <c r="Q96" s="307">
        <f t="shared" si="3"/>
        <v>1</v>
      </c>
      <c r="R96" s="306">
        <f t="shared" si="12"/>
        <v>0</v>
      </c>
      <c r="S96" s="307">
        <f t="shared" si="4"/>
        <v>0</v>
      </c>
      <c r="T96" s="309"/>
      <c r="U96" s="310"/>
      <c r="V96" s="311"/>
      <c r="W96" s="311"/>
      <c r="X96" s="310"/>
      <c r="Y96" s="310"/>
    </row>
    <row r="97" spans="1:25" ht="32.1" customHeight="1">
      <c r="A97" s="301">
        <f t="shared" si="6"/>
        <v>91</v>
      </c>
      <c r="B97" s="302" t="s">
        <v>6208</v>
      </c>
      <c r="C97" s="303">
        <v>16580.39</v>
      </c>
      <c r="D97" s="304">
        <f>SUMIFS('77X'!$F$3:$F$2353,'77X'!$C$3:$C$2353,$B97)</f>
        <v>1309</v>
      </c>
      <c r="E97" s="306">
        <v>17</v>
      </c>
      <c r="F97" s="306">
        <f>COUNTIFS('77X'!$G$3:$G$2353,"Đ",'77X'!$C$3:$C$2353,B97)</f>
        <v>1</v>
      </c>
      <c r="G97" s="307">
        <f t="shared" si="7"/>
        <v>5.8823529411764705E-2</v>
      </c>
      <c r="H97" s="308">
        <v>0</v>
      </c>
      <c r="I97" s="306">
        <f>COUNTIFS('77X'!$G$3:$G$2353,"K",'77X'!$C$3:$C$2353,B97)</f>
        <v>16</v>
      </c>
      <c r="J97" s="307">
        <f t="shared" si="8"/>
        <v>0.94117647058823528</v>
      </c>
      <c r="K97" s="308">
        <v>16</v>
      </c>
      <c r="L97" s="308">
        <f t="shared" si="9"/>
        <v>0</v>
      </c>
      <c r="M97" s="306">
        <v>8</v>
      </c>
      <c r="N97" s="308">
        <f t="shared" si="10"/>
        <v>9</v>
      </c>
      <c r="O97" s="307">
        <f t="shared" si="11"/>
        <v>0.52941176470588236</v>
      </c>
      <c r="P97" s="306">
        <v>6</v>
      </c>
      <c r="Q97" s="307">
        <f t="shared" si="3"/>
        <v>0.75</v>
      </c>
      <c r="R97" s="306">
        <f t="shared" si="12"/>
        <v>2</v>
      </c>
      <c r="S97" s="307">
        <f t="shared" si="4"/>
        <v>0.25</v>
      </c>
      <c r="T97" s="309"/>
      <c r="U97" s="310"/>
      <c r="V97" s="311"/>
      <c r="W97" s="311"/>
      <c r="X97" s="310"/>
      <c r="Y97" s="310"/>
    </row>
    <row r="98" spans="1:25" ht="32.1" customHeight="1">
      <c r="A98" s="301">
        <f t="shared" si="6"/>
        <v>92</v>
      </c>
      <c r="B98" s="302" t="s">
        <v>6241</v>
      </c>
      <c r="C98" s="303">
        <v>11276.22</v>
      </c>
      <c r="D98" s="304">
        <f>SUMIFS('77X'!$F$3:$F$2353,'77X'!$C$3:$C$2353,$B98)</f>
        <v>5512</v>
      </c>
      <c r="E98" s="306">
        <v>40</v>
      </c>
      <c r="F98" s="306">
        <f>COUNTIFS('77X'!$G$3:$G$2353,"Đ",'77X'!$C$3:$C$2353,B98)</f>
        <v>18</v>
      </c>
      <c r="G98" s="307">
        <f t="shared" si="7"/>
        <v>0.45</v>
      </c>
      <c r="H98" s="308">
        <v>12</v>
      </c>
      <c r="I98" s="306">
        <f>COUNTIFS('77X'!$G$3:$G$2353,"K",'77X'!$C$3:$C$2353,B98)</f>
        <v>22</v>
      </c>
      <c r="J98" s="307">
        <f t="shared" si="8"/>
        <v>0.55000000000000004</v>
      </c>
      <c r="K98" s="308">
        <v>22</v>
      </c>
      <c r="L98" s="308">
        <f t="shared" si="9"/>
        <v>0</v>
      </c>
      <c r="M98" s="306">
        <v>28</v>
      </c>
      <c r="N98" s="308">
        <f t="shared" si="10"/>
        <v>12</v>
      </c>
      <c r="O98" s="307">
        <f t="shared" si="11"/>
        <v>0.3</v>
      </c>
      <c r="P98" s="306">
        <v>28</v>
      </c>
      <c r="Q98" s="307">
        <f t="shared" si="3"/>
        <v>1</v>
      </c>
      <c r="R98" s="306">
        <f t="shared" si="12"/>
        <v>0</v>
      </c>
      <c r="S98" s="307">
        <f t="shared" si="4"/>
        <v>0</v>
      </c>
      <c r="T98" s="309"/>
      <c r="U98" s="310"/>
      <c r="V98" s="311"/>
      <c r="W98" s="311"/>
      <c r="X98" s="310"/>
      <c r="Y98" s="310"/>
    </row>
    <row r="99" spans="1:25" ht="12.75" customHeight="1">
      <c r="A99" s="318"/>
      <c r="B99" s="318"/>
      <c r="C99" s="318"/>
      <c r="D99" s="318"/>
      <c r="E99" s="272"/>
      <c r="F99" s="320"/>
      <c r="G99" s="321"/>
      <c r="H99" s="276"/>
      <c r="I99" s="276"/>
      <c r="J99" s="321"/>
      <c r="K99" s="310"/>
      <c r="L99" s="322"/>
      <c r="M99" s="276"/>
      <c r="N99" s="310"/>
      <c r="O99" s="321"/>
      <c r="P99" s="276"/>
      <c r="Q99" s="323"/>
      <c r="R99" s="276"/>
      <c r="S99" s="323"/>
      <c r="T99" s="324"/>
      <c r="U99" s="310"/>
      <c r="V99" s="311"/>
      <c r="W99" s="311"/>
      <c r="X99" s="310"/>
      <c r="Y99" s="310"/>
    </row>
    <row r="100" spans="1:25">
      <c r="A100" s="325"/>
      <c r="B100" s="325">
        <f t="shared" ref="B100:S100" si="13">COUNTBLANK(B7:B98)</f>
        <v>0</v>
      </c>
      <c r="C100" s="325">
        <f t="shared" si="13"/>
        <v>0</v>
      </c>
      <c r="D100" s="325">
        <f t="shared" si="13"/>
        <v>0</v>
      </c>
      <c r="E100" s="325">
        <f t="shared" si="13"/>
        <v>0</v>
      </c>
      <c r="F100" s="325">
        <f t="shared" si="13"/>
        <v>0</v>
      </c>
      <c r="G100" s="325">
        <f t="shared" si="13"/>
        <v>0</v>
      </c>
      <c r="H100" s="325">
        <f t="shared" si="13"/>
        <v>0</v>
      </c>
      <c r="I100" s="325">
        <f t="shared" si="13"/>
        <v>0</v>
      </c>
      <c r="J100" s="325">
        <f t="shared" si="13"/>
        <v>0</v>
      </c>
      <c r="K100" s="325">
        <f t="shared" si="13"/>
        <v>0</v>
      </c>
      <c r="L100" s="325">
        <f t="shared" si="13"/>
        <v>0</v>
      </c>
      <c r="M100" s="325">
        <f t="shared" si="13"/>
        <v>0</v>
      </c>
      <c r="N100" s="325">
        <f t="shared" si="13"/>
        <v>0</v>
      </c>
      <c r="O100" s="325">
        <f t="shared" si="13"/>
        <v>0</v>
      </c>
      <c r="P100" s="325">
        <f t="shared" si="13"/>
        <v>0</v>
      </c>
      <c r="Q100" s="325">
        <f t="shared" si="13"/>
        <v>0</v>
      </c>
      <c r="R100" s="325">
        <f t="shared" si="13"/>
        <v>0</v>
      </c>
      <c r="S100" s="323">
        <f t="shared" si="13"/>
        <v>0</v>
      </c>
      <c r="T100" s="325">
        <f t="shared" ref="T100" si="14">COUNTA(T7:T98)</f>
        <v>13</v>
      </c>
      <c r="U100" s="298"/>
      <c r="V100" s="299">
        <f t="shared" ref="V100:W100" si="15">COUNTA(V7:V98)</f>
        <v>13</v>
      </c>
      <c r="W100" s="299">
        <f t="shared" si="15"/>
        <v>13</v>
      </c>
      <c r="X100" s="325"/>
      <c r="Y100" s="325"/>
    </row>
    <row r="101" spans="1:25">
      <c r="A101" s="318"/>
      <c r="B101" s="318"/>
      <c r="C101" s="318"/>
      <c r="D101" s="318"/>
      <c r="E101" s="272"/>
      <c r="F101" s="320"/>
      <c r="G101" s="321"/>
      <c r="H101" s="276"/>
      <c r="I101" s="276"/>
      <c r="J101" s="321"/>
      <c r="K101" s="310"/>
      <c r="L101" s="322"/>
      <c r="M101" s="276"/>
      <c r="N101" s="310"/>
      <c r="O101" s="321"/>
      <c r="P101" s="276"/>
      <c r="Q101" s="323"/>
      <c r="R101" s="276"/>
      <c r="S101" s="323"/>
      <c r="T101" s="324"/>
      <c r="U101" s="310"/>
      <c r="V101" s="311"/>
      <c r="W101" s="311"/>
      <c r="X101" s="310"/>
      <c r="Y101" s="310"/>
    </row>
    <row r="102" spans="1:25">
      <c r="A102" s="326"/>
      <c r="B102" s="326"/>
      <c r="C102" s="326"/>
      <c r="D102" s="326"/>
      <c r="E102" s="326"/>
      <c r="F102" s="326"/>
      <c r="G102" s="325"/>
      <c r="H102" s="327">
        <f>F6-H6</f>
        <v>482</v>
      </c>
      <c r="I102" s="327">
        <f>H102+K102</f>
        <v>2926</v>
      </c>
      <c r="J102" s="325"/>
      <c r="K102" s="327">
        <f>K6</f>
        <v>2444</v>
      </c>
      <c r="L102" s="325"/>
      <c r="M102" s="325"/>
      <c r="N102" s="325"/>
      <c r="O102" s="325"/>
      <c r="P102" s="325"/>
      <c r="Q102" s="325"/>
      <c r="R102" s="325"/>
      <c r="S102" s="325"/>
      <c r="T102" s="328"/>
      <c r="U102" s="325"/>
      <c r="V102" s="325"/>
      <c r="W102" s="325"/>
      <c r="X102" s="325"/>
      <c r="Y102" s="325"/>
    </row>
    <row r="103" spans="1:25">
      <c r="A103" s="318"/>
      <c r="B103" s="318"/>
      <c r="C103" s="318"/>
      <c r="D103" s="318"/>
      <c r="E103" s="272"/>
      <c r="F103" s="320"/>
      <c r="G103" s="321"/>
      <c r="H103" s="276"/>
      <c r="I103" s="276"/>
      <c r="J103" s="321"/>
      <c r="K103" s="310"/>
      <c r="L103" s="322"/>
      <c r="M103" s="276"/>
      <c r="N103" s="310"/>
      <c r="O103" s="321"/>
      <c r="P103" s="276"/>
      <c r="Q103" s="323"/>
      <c r="R103" s="276"/>
      <c r="S103" s="323"/>
      <c r="T103" s="324"/>
      <c r="U103" s="310"/>
      <c r="V103" s="311"/>
      <c r="W103" s="311"/>
      <c r="X103" s="310"/>
      <c r="Y103" s="310"/>
    </row>
    <row r="104" spans="1:25">
      <c r="A104" s="318"/>
      <c r="B104" s="318"/>
      <c r="C104" s="318"/>
      <c r="D104" s="318"/>
      <c r="E104" s="272"/>
      <c r="F104" s="320"/>
      <c r="G104" s="321"/>
      <c r="H104" s="276"/>
      <c r="I104" s="276"/>
      <c r="J104" s="321"/>
      <c r="K104" s="310"/>
      <c r="L104" s="322"/>
      <c r="M104" s="276"/>
      <c r="N104" s="310"/>
      <c r="O104" s="321"/>
      <c r="P104" s="276"/>
      <c r="Q104" s="323"/>
      <c r="R104" s="276"/>
      <c r="S104" s="323"/>
      <c r="T104" s="324"/>
      <c r="U104" s="310"/>
      <c r="V104" s="311"/>
      <c r="W104" s="311"/>
      <c r="X104" s="310"/>
      <c r="Y104" s="310"/>
    </row>
    <row r="105" spans="1:25">
      <c r="A105" s="318"/>
      <c r="B105" s="318"/>
      <c r="C105" s="318"/>
      <c r="D105" s="318"/>
      <c r="E105" s="272"/>
      <c r="F105" s="320"/>
      <c r="G105" s="321"/>
      <c r="H105" s="276"/>
      <c r="I105" s="276"/>
      <c r="J105" s="321"/>
      <c r="K105" s="310"/>
      <c r="L105" s="322"/>
      <c r="M105" s="276"/>
      <c r="N105" s="310"/>
      <c r="O105" s="321"/>
      <c r="P105" s="276"/>
      <c r="Q105" s="323"/>
      <c r="R105" s="276"/>
      <c r="S105" s="323"/>
      <c r="T105" s="324"/>
      <c r="U105" s="310"/>
      <c r="V105" s="311"/>
      <c r="W105" s="311"/>
      <c r="X105" s="310"/>
      <c r="Y105" s="310"/>
    </row>
    <row r="106" spans="1:25">
      <c r="A106" s="318"/>
      <c r="B106" s="318"/>
      <c r="C106" s="318"/>
      <c r="D106" s="318"/>
      <c r="E106" s="272"/>
      <c r="F106" s="320"/>
      <c r="G106" s="321"/>
      <c r="H106" s="276"/>
      <c r="I106" s="276"/>
      <c r="J106" s="321"/>
      <c r="K106" s="310"/>
      <c r="L106" s="322"/>
      <c r="M106" s="276"/>
      <c r="N106" s="310"/>
      <c r="O106" s="321"/>
      <c r="P106" s="276"/>
      <c r="Q106" s="323"/>
      <c r="R106" s="276"/>
      <c r="S106" s="323"/>
      <c r="T106" s="324"/>
      <c r="U106" s="310"/>
      <c r="V106" s="311"/>
      <c r="W106" s="311"/>
      <c r="X106" s="310"/>
      <c r="Y106" s="310"/>
    </row>
  </sheetData>
  <sheetProtection sheet="1" objects="1" scenarios="1"/>
  <autoFilter ref="A6:W98"/>
  <mergeCells count="17">
    <mergeCell ref="B1:C1"/>
    <mergeCell ref="B2:C2"/>
    <mergeCell ref="A3:T3"/>
    <mergeCell ref="A4:A5"/>
    <mergeCell ref="B4:B5"/>
    <mergeCell ref="C4:C5"/>
    <mergeCell ref="D4:D5"/>
    <mergeCell ref="E4:E5"/>
    <mergeCell ref="T4:T5"/>
    <mergeCell ref="J1:T1"/>
    <mergeCell ref="J2:T2"/>
    <mergeCell ref="F4:H4"/>
    <mergeCell ref="I4:L4"/>
    <mergeCell ref="M4:M5"/>
    <mergeCell ref="N4:O4"/>
    <mergeCell ref="P4:Q4"/>
    <mergeCell ref="R4:S4"/>
  </mergeCells>
  <printOptions horizontalCentered="1"/>
  <pageMargins left="0.23622047244094491" right="0.23622047244094491" top="0.7" bottom="0.42" header="0.36" footer="0"/>
  <pageSetup paperSize="9" scale="81" fitToHeight="0" pageOrder="overThenDown" orientation="landscape" blackAndWhite="1" r:id="rId1"/>
  <headerFooter differentFirst="1">
    <oddHeader>&amp;C&amp;P/ &amp;N</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ummaryRight="0"/>
    <pageSetUpPr fitToPage="1"/>
  </sheetPr>
  <dimension ref="A1:Y106"/>
  <sheetViews>
    <sheetView view="pageBreakPreview" zoomScale="85" zoomScaleNormal="100" zoomScaleSheetLayoutView="85" workbookViewId="0">
      <pane xSplit="4" ySplit="6" topLeftCell="E85" activePane="bottomRight" state="frozen"/>
      <selection activeCell="C68" sqref="C68"/>
      <selection pane="topRight" activeCell="C68" sqref="C68"/>
      <selection pane="bottomLeft" activeCell="C68" sqref="C68"/>
      <selection pane="bottomRight" activeCell="Y88" sqref="Y88"/>
    </sheetView>
  </sheetViews>
  <sheetFormatPr defaultColWidth="10.109375" defaultRowHeight="18.75"/>
  <cols>
    <col min="1" max="1" width="4" style="277" customWidth="1"/>
    <col min="2" max="2" width="16.77734375" style="277" customWidth="1"/>
    <col min="3" max="3" width="10.77734375" style="277" customWidth="1"/>
    <col min="4" max="5" width="10.5546875" style="277" customWidth="1"/>
    <col min="6" max="6" width="7.21875" style="277" hidden="1" customWidth="1"/>
    <col min="7" max="7" width="8.5546875" style="277" hidden="1" customWidth="1"/>
    <col min="8" max="8" width="13.5546875" style="277" hidden="1" customWidth="1"/>
    <col min="9" max="9" width="7.44140625" style="277" hidden="1" customWidth="1"/>
    <col min="10" max="10" width="9.21875" style="277" hidden="1" customWidth="1"/>
    <col min="11" max="11" width="12.77734375" style="277" hidden="1" customWidth="1"/>
    <col min="12" max="12" width="13.6640625" style="277" hidden="1" customWidth="1"/>
    <col min="13" max="13" width="13.5546875" style="277" customWidth="1"/>
    <col min="14" max="14" width="8.33203125" style="277" customWidth="1"/>
    <col min="15" max="15" width="8.109375" style="277" customWidth="1"/>
    <col min="16" max="16" width="8.6640625" style="277" customWidth="1"/>
    <col min="17" max="17" width="9" style="277" customWidth="1"/>
    <col min="18" max="18" width="8.88671875" style="277" customWidth="1"/>
    <col min="19" max="19" width="10.21875" style="277" customWidth="1"/>
    <col min="20" max="20" width="14.33203125" style="277" customWidth="1"/>
    <col min="21" max="21" width="5.6640625" style="277" customWidth="1"/>
    <col min="22" max="22" width="6.21875" style="277" customWidth="1"/>
    <col min="23" max="23" width="7.21875" style="277" customWidth="1"/>
    <col min="24" max="25" width="5.44140625" style="277" customWidth="1"/>
    <col min="26" max="16384" width="10.109375" style="277"/>
  </cols>
  <sheetData>
    <row r="1" spans="1:25" ht="19.5">
      <c r="A1" s="340"/>
      <c r="B1" s="372" t="s">
        <v>6420</v>
      </c>
      <c r="C1" s="372"/>
      <c r="D1" s="340"/>
      <c r="E1" s="341"/>
      <c r="F1" s="340"/>
      <c r="G1" s="329"/>
      <c r="H1" s="340"/>
      <c r="I1" s="340"/>
      <c r="J1" s="342"/>
      <c r="K1" s="340"/>
      <c r="L1" s="340"/>
      <c r="M1" s="343"/>
      <c r="N1" s="340"/>
      <c r="O1" s="372" t="s">
        <v>6342</v>
      </c>
      <c r="P1" s="372"/>
      <c r="Q1" s="372"/>
      <c r="R1" s="372"/>
      <c r="S1" s="372"/>
      <c r="T1" s="372"/>
      <c r="U1" s="345"/>
      <c r="V1" s="346"/>
      <c r="W1" s="346"/>
      <c r="X1" s="345"/>
      <c r="Y1" s="345"/>
    </row>
    <row r="2" spans="1:25" s="339" customFormat="1" ht="21.75" customHeight="1">
      <c r="A2" s="330"/>
      <c r="B2" s="373" t="s">
        <v>6419</v>
      </c>
      <c r="C2" s="373"/>
      <c r="D2" s="330"/>
      <c r="E2" s="331"/>
      <c r="F2" s="330"/>
      <c r="G2" s="332"/>
      <c r="H2" s="333"/>
      <c r="I2" s="333"/>
      <c r="J2" s="334"/>
      <c r="K2" s="333"/>
      <c r="L2" s="333"/>
      <c r="M2" s="335"/>
      <c r="N2" s="333"/>
      <c r="O2" s="373" t="s">
        <v>6344</v>
      </c>
      <c r="P2" s="373"/>
      <c r="Q2" s="373"/>
      <c r="R2" s="373"/>
      <c r="S2" s="373"/>
      <c r="T2" s="373"/>
      <c r="U2" s="337"/>
      <c r="V2" s="338"/>
      <c r="W2" s="338"/>
      <c r="X2" s="337"/>
      <c r="Y2" s="337"/>
    </row>
    <row r="3" spans="1:25" ht="75.75" customHeight="1">
      <c r="A3" s="374" t="s">
        <v>6424</v>
      </c>
      <c r="B3" s="374"/>
      <c r="C3" s="374"/>
      <c r="D3" s="374"/>
      <c r="E3" s="374"/>
      <c r="F3" s="374"/>
      <c r="G3" s="374"/>
      <c r="H3" s="374"/>
      <c r="I3" s="374"/>
      <c r="J3" s="374"/>
      <c r="K3" s="374"/>
      <c r="L3" s="374"/>
      <c r="M3" s="374"/>
      <c r="N3" s="374"/>
      <c r="O3" s="374"/>
      <c r="P3" s="374"/>
      <c r="Q3" s="374"/>
      <c r="R3" s="374"/>
      <c r="S3" s="374"/>
      <c r="T3" s="374"/>
      <c r="U3" s="276"/>
      <c r="V3" s="279"/>
      <c r="W3" s="279"/>
      <c r="X3" s="276"/>
      <c r="Y3" s="276"/>
    </row>
    <row r="4" spans="1:25" ht="33">
      <c r="A4" s="368" t="s">
        <v>0</v>
      </c>
      <c r="B4" s="368" t="s">
        <v>6345</v>
      </c>
      <c r="C4" s="368" t="s">
        <v>6346</v>
      </c>
      <c r="D4" s="368" t="s">
        <v>6347</v>
      </c>
      <c r="E4" s="368" t="s">
        <v>6422</v>
      </c>
      <c r="F4" s="366" t="s">
        <v>6351</v>
      </c>
      <c r="G4" s="371"/>
      <c r="H4" s="367"/>
      <c r="I4" s="366" t="s">
        <v>6352</v>
      </c>
      <c r="J4" s="371"/>
      <c r="K4" s="371"/>
      <c r="L4" s="367"/>
      <c r="M4" s="368" t="s">
        <v>6423</v>
      </c>
      <c r="N4" s="366" t="s">
        <v>6354</v>
      </c>
      <c r="O4" s="367"/>
      <c r="P4" s="366" t="s">
        <v>6355</v>
      </c>
      <c r="Q4" s="367"/>
      <c r="R4" s="366" t="s">
        <v>6356</v>
      </c>
      <c r="S4" s="367"/>
      <c r="T4" s="368" t="s">
        <v>226</v>
      </c>
      <c r="U4" s="288"/>
      <c r="V4" s="289" t="s">
        <v>6359</v>
      </c>
      <c r="W4" s="289" t="s">
        <v>6360</v>
      </c>
      <c r="X4" s="288"/>
      <c r="Y4" s="288"/>
    </row>
    <row r="5" spans="1:25" ht="49.5">
      <c r="A5" s="369"/>
      <c r="B5" s="369"/>
      <c r="C5" s="369"/>
      <c r="D5" s="369"/>
      <c r="E5" s="369"/>
      <c r="F5" s="290" t="s">
        <v>1673</v>
      </c>
      <c r="G5" s="291" t="s">
        <v>6361</v>
      </c>
      <c r="H5" s="286" t="s">
        <v>6362</v>
      </c>
      <c r="I5" s="290" t="s">
        <v>1673</v>
      </c>
      <c r="J5" s="291" t="s">
        <v>6361</v>
      </c>
      <c r="K5" s="290" t="s">
        <v>6363</v>
      </c>
      <c r="L5" s="290" t="s">
        <v>6364</v>
      </c>
      <c r="M5" s="369"/>
      <c r="N5" s="290" t="s">
        <v>1673</v>
      </c>
      <c r="O5" s="291" t="s">
        <v>6361</v>
      </c>
      <c r="P5" s="290" t="s">
        <v>1673</v>
      </c>
      <c r="Q5" s="291" t="s">
        <v>6361</v>
      </c>
      <c r="R5" s="290" t="s">
        <v>1673</v>
      </c>
      <c r="S5" s="291" t="s">
        <v>6361</v>
      </c>
      <c r="T5" s="369"/>
      <c r="U5" s="288"/>
      <c r="V5" s="289"/>
      <c r="W5" s="289"/>
      <c r="X5" s="288"/>
      <c r="Y5" s="288"/>
    </row>
    <row r="6" spans="1:25" s="353" customFormat="1" ht="27.75" customHeight="1">
      <c r="A6" s="347"/>
      <c r="B6" s="347" t="s">
        <v>6365</v>
      </c>
      <c r="C6" s="348">
        <f t="shared" ref="C6:F6" si="0">SUM(C7:C98)</f>
        <v>837452.58999999985</v>
      </c>
      <c r="D6" s="349">
        <f t="shared" si="0"/>
        <v>433407</v>
      </c>
      <c r="E6" s="349">
        <f t="shared" si="0"/>
        <v>3145</v>
      </c>
      <c r="F6" s="349">
        <f t="shared" si="0"/>
        <v>659</v>
      </c>
      <c r="G6" s="350">
        <f>F6/$E$6</f>
        <v>0.20953895071542131</v>
      </c>
      <c r="H6" s="349">
        <f t="shared" ref="H6:I6" si="1">SUM(H7:H98)</f>
        <v>177</v>
      </c>
      <c r="I6" s="349">
        <f t="shared" si="1"/>
        <v>2486</v>
      </c>
      <c r="J6" s="350">
        <f>I6/$E$6</f>
        <v>0.79046104928457872</v>
      </c>
      <c r="K6" s="349">
        <f t="shared" ref="K6:N6" si="2">SUM(K7:K98)</f>
        <v>2444</v>
      </c>
      <c r="L6" s="347">
        <f t="shared" si="2"/>
        <v>42</v>
      </c>
      <c r="M6" s="349">
        <f t="shared" si="2"/>
        <v>1416</v>
      </c>
      <c r="N6" s="349">
        <f t="shared" si="2"/>
        <v>1729</v>
      </c>
      <c r="O6" s="350">
        <f>N6/$E6</f>
        <v>0.54976152623211449</v>
      </c>
      <c r="P6" s="349">
        <f>SUM(P7:P98)</f>
        <v>1358</v>
      </c>
      <c r="Q6" s="350">
        <f t="shared" ref="Q6:Q98" si="3">IF(AND(M6&lt;&gt;"",P6&lt;&gt;""),P6/M6,"")</f>
        <v>0.95903954802259883</v>
      </c>
      <c r="R6" s="347">
        <f>SUM(R7:R98)</f>
        <v>58</v>
      </c>
      <c r="S6" s="350">
        <f t="shared" ref="S6:S98" si="4">IF(AND(M6&lt;&gt;"",R6&lt;&gt;""),R6/M6,"")</f>
        <v>4.0960451977401127E-2</v>
      </c>
      <c r="T6" s="351"/>
      <c r="U6" s="352"/>
      <c r="V6" s="352">
        <f t="shared" ref="V6:W6" si="5">SUM(V7:V98)</f>
        <v>222</v>
      </c>
      <c r="W6" s="352">
        <f t="shared" si="5"/>
        <v>18</v>
      </c>
      <c r="X6" s="352"/>
      <c r="Y6" s="352"/>
    </row>
    <row r="7" spans="1:25" ht="32.1" customHeight="1">
      <c r="A7" s="301">
        <f t="shared" ref="A7:A98" si="6">IF(LEN(B7)=0,"",SUBTOTAL(3,$B$7:B7))</f>
        <v>1</v>
      </c>
      <c r="B7" s="302" t="s">
        <v>263</v>
      </c>
      <c r="C7" s="303">
        <v>2113.2399999999998</v>
      </c>
      <c r="D7" s="304">
        <f>SUMIFS('15P'!$F$3:$F$796,'15P'!$C$3:$C$796,$B7)</f>
        <v>4913</v>
      </c>
      <c r="E7" s="306">
        <v>38</v>
      </c>
      <c r="F7" s="306">
        <f>COUNTIFS('15P'!$G$3:$G$796,"Đ",'15P'!$C$3:$C$796,B7)</f>
        <v>1</v>
      </c>
      <c r="G7" s="307">
        <f t="shared" ref="G7:G98" si="7">F7/E7</f>
        <v>2.6315789473684209E-2</v>
      </c>
      <c r="H7" s="308">
        <v>0</v>
      </c>
      <c r="I7" s="306">
        <f>COUNTIFS('15P'!$G$3:$G$796,"K",'15P'!$C$3:$C$796,B7)</f>
        <v>37</v>
      </c>
      <c r="J7" s="307">
        <f t="shared" ref="J7:J98" si="8">I7/E7</f>
        <v>0.97368421052631582</v>
      </c>
      <c r="K7" s="308">
        <v>37</v>
      </c>
      <c r="L7" s="308">
        <f t="shared" ref="L7:L98" si="9">IF(K7&lt;&gt;"",I7-K7,"")</f>
        <v>0</v>
      </c>
      <c r="M7" s="306">
        <v>12</v>
      </c>
      <c r="N7" s="308">
        <f t="shared" ref="N7:N98" si="10">IF(M7&lt;&gt;"",E7-M7,"")</f>
        <v>26</v>
      </c>
      <c r="O7" s="307">
        <f t="shared" ref="O7:O98" si="11">IF(M7&lt;&gt;"",N7/$E7,"")</f>
        <v>0.68421052631578949</v>
      </c>
      <c r="P7" s="306">
        <v>12</v>
      </c>
      <c r="Q7" s="307">
        <f t="shared" si="3"/>
        <v>1</v>
      </c>
      <c r="R7" s="306">
        <f t="shared" ref="R7:R98" si="12">IF(P7&lt;&gt;"",M7-P7,"")</f>
        <v>0</v>
      </c>
      <c r="S7" s="307">
        <f t="shared" si="4"/>
        <v>0</v>
      </c>
      <c r="T7" s="309"/>
      <c r="U7" s="310"/>
      <c r="V7" s="311"/>
      <c r="W7" s="311"/>
      <c r="X7" s="310"/>
      <c r="Y7" s="310"/>
    </row>
    <row r="8" spans="1:25" ht="32.1" customHeight="1">
      <c r="A8" s="301">
        <f t="shared" si="6"/>
        <v>2</v>
      </c>
      <c r="B8" s="302" t="s">
        <v>365</v>
      </c>
      <c r="C8" s="303">
        <v>3502.26</v>
      </c>
      <c r="D8" s="304">
        <f>SUMIFS('15P'!$F$3:$F$796,'15P'!$C$3:$C$796,$B8)</f>
        <v>6701</v>
      </c>
      <c r="E8" s="306">
        <v>43</v>
      </c>
      <c r="F8" s="306">
        <f>COUNTIFS('15P'!$G$3:$G$796,"Đ",'15P'!$C$3:$C$796,B8)</f>
        <v>0</v>
      </c>
      <c r="G8" s="307">
        <f t="shared" si="7"/>
        <v>0</v>
      </c>
      <c r="H8" s="308">
        <v>0</v>
      </c>
      <c r="I8" s="306">
        <f>COUNTIFS('15P'!$G$3:$G$796,"K",'15P'!$C$3:$C$796,B8)</f>
        <v>43</v>
      </c>
      <c r="J8" s="307">
        <f t="shared" si="8"/>
        <v>1</v>
      </c>
      <c r="K8" s="308">
        <v>43</v>
      </c>
      <c r="L8" s="308">
        <f t="shared" si="9"/>
        <v>0</v>
      </c>
      <c r="M8" s="306">
        <v>15</v>
      </c>
      <c r="N8" s="308">
        <f t="shared" si="10"/>
        <v>28</v>
      </c>
      <c r="O8" s="307">
        <f t="shared" si="11"/>
        <v>0.65116279069767447</v>
      </c>
      <c r="P8" s="306">
        <v>15</v>
      </c>
      <c r="Q8" s="307">
        <f t="shared" si="3"/>
        <v>1</v>
      </c>
      <c r="R8" s="306">
        <f t="shared" si="12"/>
        <v>0</v>
      </c>
      <c r="S8" s="307">
        <f t="shared" si="4"/>
        <v>0</v>
      </c>
      <c r="T8" s="309"/>
      <c r="U8" s="310"/>
      <c r="V8" s="311"/>
      <c r="W8" s="311"/>
      <c r="X8" s="310"/>
      <c r="Y8" s="310"/>
    </row>
    <row r="9" spans="1:25" ht="32.1" customHeight="1">
      <c r="A9" s="301">
        <f t="shared" si="6"/>
        <v>3</v>
      </c>
      <c r="B9" s="302" t="s">
        <v>446</v>
      </c>
      <c r="C9" s="303">
        <v>7199.9</v>
      </c>
      <c r="D9" s="304">
        <f>SUMIFS('15P'!$F$3:$F$796,'15P'!$C$3:$C$796,$B9)</f>
        <v>6327</v>
      </c>
      <c r="E9" s="306">
        <v>45</v>
      </c>
      <c r="F9" s="306">
        <f>COUNTIFS('15P'!$G$3:$G$796,"Đ",'15P'!$C$3:$C$796,B9)</f>
        <v>1</v>
      </c>
      <c r="G9" s="307">
        <f t="shared" si="7"/>
        <v>2.2222222222222223E-2</v>
      </c>
      <c r="H9" s="308">
        <v>0</v>
      </c>
      <c r="I9" s="306">
        <f>COUNTIFS('15P'!$G$3:$G$796,"K",'15P'!$C$3:$C$796,B9)</f>
        <v>44</v>
      </c>
      <c r="J9" s="307">
        <f t="shared" si="8"/>
        <v>0.97777777777777775</v>
      </c>
      <c r="K9" s="308">
        <v>44</v>
      </c>
      <c r="L9" s="308">
        <f t="shared" si="9"/>
        <v>0</v>
      </c>
      <c r="M9" s="306">
        <v>16</v>
      </c>
      <c r="N9" s="308">
        <f t="shared" si="10"/>
        <v>29</v>
      </c>
      <c r="O9" s="307">
        <f t="shared" si="11"/>
        <v>0.64444444444444449</v>
      </c>
      <c r="P9" s="306">
        <v>16</v>
      </c>
      <c r="Q9" s="307">
        <f t="shared" si="3"/>
        <v>1</v>
      </c>
      <c r="R9" s="306">
        <f t="shared" si="12"/>
        <v>0</v>
      </c>
      <c r="S9" s="307">
        <f t="shared" si="4"/>
        <v>0</v>
      </c>
      <c r="T9" s="309"/>
      <c r="U9" s="310"/>
      <c r="V9" s="311"/>
      <c r="W9" s="311"/>
      <c r="X9" s="310"/>
      <c r="Y9" s="310"/>
    </row>
    <row r="10" spans="1:25" ht="32.1" customHeight="1">
      <c r="A10" s="301">
        <f t="shared" si="6"/>
        <v>4</v>
      </c>
      <c r="B10" s="302" t="s">
        <v>522</v>
      </c>
      <c r="C10" s="303">
        <v>3445.9</v>
      </c>
      <c r="D10" s="304">
        <f>SUMIFS('15P'!$F$3:$F$796,'15P'!$C$3:$C$796,$B10)</f>
        <v>6207</v>
      </c>
      <c r="E10" s="306">
        <v>45</v>
      </c>
      <c r="F10" s="306">
        <f>COUNTIFS('15P'!$G$3:$G$796,"Đ",'15P'!$C$3:$C$796,B10)</f>
        <v>2</v>
      </c>
      <c r="G10" s="307">
        <f t="shared" si="7"/>
        <v>4.4444444444444446E-2</v>
      </c>
      <c r="H10" s="308">
        <v>1</v>
      </c>
      <c r="I10" s="306">
        <f>COUNTIFS('15P'!$G$3:$G$796,"K",'15P'!$C$3:$C$796,B10)</f>
        <v>43</v>
      </c>
      <c r="J10" s="307">
        <f t="shared" si="8"/>
        <v>0.9555555555555556</v>
      </c>
      <c r="K10" s="308">
        <v>43</v>
      </c>
      <c r="L10" s="308">
        <f t="shared" si="9"/>
        <v>0</v>
      </c>
      <c r="M10" s="306">
        <v>15</v>
      </c>
      <c r="N10" s="308">
        <f t="shared" si="10"/>
        <v>30</v>
      </c>
      <c r="O10" s="307">
        <f t="shared" si="11"/>
        <v>0.66666666666666663</v>
      </c>
      <c r="P10" s="306">
        <v>15</v>
      </c>
      <c r="Q10" s="307">
        <f t="shared" si="3"/>
        <v>1</v>
      </c>
      <c r="R10" s="306">
        <f t="shared" si="12"/>
        <v>0</v>
      </c>
      <c r="S10" s="307">
        <f t="shared" si="4"/>
        <v>0</v>
      </c>
      <c r="T10" s="309"/>
      <c r="U10" s="310"/>
      <c r="V10" s="311"/>
      <c r="W10" s="311"/>
      <c r="X10" s="310"/>
      <c r="Y10" s="310"/>
    </row>
    <row r="11" spans="1:25" ht="32.1" customHeight="1">
      <c r="A11" s="301">
        <f t="shared" si="6"/>
        <v>5</v>
      </c>
      <c r="B11" s="302" t="s">
        <v>615</v>
      </c>
      <c r="C11" s="303">
        <v>2546.89</v>
      </c>
      <c r="D11" s="304">
        <f>SUMIFS('15P'!$F$3:$F$796,'15P'!$C$3:$C$796,$B11)</f>
        <v>13598</v>
      </c>
      <c r="E11" s="306">
        <v>50</v>
      </c>
      <c r="F11" s="306">
        <f>COUNTIFS('15P'!$G$3:$G$796,"Đ",'15P'!$C$3:$C$796,B11)</f>
        <v>15</v>
      </c>
      <c r="G11" s="307">
        <f t="shared" si="7"/>
        <v>0.3</v>
      </c>
      <c r="H11" s="308">
        <v>13</v>
      </c>
      <c r="I11" s="306">
        <f>COUNTIFS('15P'!$G$3:$G$796,"K",'15P'!$C$3:$C$796,B11)</f>
        <v>35</v>
      </c>
      <c r="J11" s="307">
        <f t="shared" si="8"/>
        <v>0.7</v>
      </c>
      <c r="K11" s="308">
        <v>35</v>
      </c>
      <c r="L11" s="308">
        <f t="shared" si="9"/>
        <v>0</v>
      </c>
      <c r="M11" s="306">
        <v>33</v>
      </c>
      <c r="N11" s="308">
        <f t="shared" si="10"/>
        <v>17</v>
      </c>
      <c r="O11" s="307">
        <f t="shared" si="11"/>
        <v>0.34</v>
      </c>
      <c r="P11" s="306">
        <v>33</v>
      </c>
      <c r="Q11" s="307">
        <f t="shared" si="3"/>
        <v>1</v>
      </c>
      <c r="R11" s="306">
        <f t="shared" si="12"/>
        <v>0</v>
      </c>
      <c r="S11" s="307">
        <f t="shared" si="4"/>
        <v>0</v>
      </c>
      <c r="T11" s="309"/>
      <c r="U11" s="310"/>
      <c r="V11" s="311"/>
      <c r="W11" s="311"/>
      <c r="X11" s="310"/>
      <c r="Y11" s="310"/>
    </row>
    <row r="12" spans="1:25" ht="32.1" customHeight="1">
      <c r="A12" s="301">
        <f t="shared" si="6"/>
        <v>6</v>
      </c>
      <c r="B12" s="302" t="s">
        <v>659</v>
      </c>
      <c r="C12" s="303">
        <v>3928.59</v>
      </c>
      <c r="D12" s="304">
        <f>SUMIFS('15P'!$F$3:$F$796,'15P'!$C$3:$C$796,$B12)</f>
        <v>11841</v>
      </c>
      <c r="E12" s="306">
        <v>60</v>
      </c>
      <c r="F12" s="306">
        <f>COUNTIFS('15P'!$G$3:$G$796,"Đ",'15P'!$C$3:$C$796,B12)</f>
        <v>10</v>
      </c>
      <c r="G12" s="307">
        <f t="shared" si="7"/>
        <v>0.16666666666666666</v>
      </c>
      <c r="H12" s="308">
        <v>7</v>
      </c>
      <c r="I12" s="306">
        <f>COUNTIFS('15P'!$G$3:$G$796,"K",'15P'!$C$3:$C$796,B12)</f>
        <v>50</v>
      </c>
      <c r="J12" s="307">
        <f t="shared" si="8"/>
        <v>0.83333333333333337</v>
      </c>
      <c r="K12" s="308">
        <v>50</v>
      </c>
      <c r="L12" s="308">
        <f t="shared" si="9"/>
        <v>0</v>
      </c>
      <c r="M12" s="306">
        <v>30</v>
      </c>
      <c r="N12" s="308">
        <f t="shared" si="10"/>
        <v>30</v>
      </c>
      <c r="O12" s="307">
        <f t="shared" si="11"/>
        <v>0.5</v>
      </c>
      <c r="P12" s="306">
        <v>30</v>
      </c>
      <c r="Q12" s="307">
        <f t="shared" si="3"/>
        <v>1</v>
      </c>
      <c r="R12" s="306">
        <f t="shared" si="12"/>
        <v>0</v>
      </c>
      <c r="S12" s="307">
        <f t="shared" si="4"/>
        <v>0</v>
      </c>
      <c r="T12" s="309"/>
      <c r="U12" s="310"/>
      <c r="V12" s="311"/>
      <c r="W12" s="311"/>
      <c r="X12" s="310"/>
      <c r="Y12" s="310"/>
    </row>
    <row r="13" spans="1:25" ht="32.1" customHeight="1">
      <c r="A13" s="301">
        <f t="shared" si="6"/>
        <v>7</v>
      </c>
      <c r="B13" s="302" t="s">
        <v>762</v>
      </c>
      <c r="C13" s="303">
        <v>1472.47</v>
      </c>
      <c r="D13" s="304">
        <f>SUMIFS('15P'!$F$3:$F$796,'15P'!$C$3:$C$796,$B13)</f>
        <v>27006</v>
      </c>
      <c r="E13" s="306">
        <v>110</v>
      </c>
      <c r="F13" s="306">
        <f>COUNTIFS('15P'!$G$3:$G$796,"Đ",'15P'!$C$3:$C$796,B13)</f>
        <v>23</v>
      </c>
      <c r="G13" s="307">
        <f t="shared" si="7"/>
        <v>0.20909090909090908</v>
      </c>
      <c r="H13" s="308">
        <v>14</v>
      </c>
      <c r="I13" s="306">
        <f>COUNTIFS('15P'!$G$3:$G$796,"K",'15P'!$C$3:$C$796,B13)</f>
        <v>87</v>
      </c>
      <c r="J13" s="307">
        <f t="shared" si="8"/>
        <v>0.79090909090909089</v>
      </c>
      <c r="K13" s="308">
        <v>87</v>
      </c>
      <c r="L13" s="308">
        <f t="shared" si="9"/>
        <v>0</v>
      </c>
      <c r="M13" s="306">
        <v>61</v>
      </c>
      <c r="N13" s="308">
        <f t="shared" si="10"/>
        <v>49</v>
      </c>
      <c r="O13" s="307">
        <f t="shared" si="11"/>
        <v>0.44545454545454544</v>
      </c>
      <c r="P13" s="306">
        <v>61</v>
      </c>
      <c r="Q13" s="307">
        <f t="shared" si="3"/>
        <v>1</v>
      </c>
      <c r="R13" s="306">
        <f t="shared" si="12"/>
        <v>0</v>
      </c>
      <c r="S13" s="307">
        <f t="shared" si="4"/>
        <v>0</v>
      </c>
      <c r="T13" s="309"/>
      <c r="U13" s="310"/>
      <c r="V13" s="311"/>
      <c r="W13" s="311"/>
      <c r="X13" s="310"/>
      <c r="Y13" s="310"/>
    </row>
    <row r="14" spans="1:25" ht="32.1" customHeight="1">
      <c r="A14" s="301">
        <f t="shared" si="6"/>
        <v>8</v>
      </c>
      <c r="B14" s="302" t="s">
        <v>872</v>
      </c>
      <c r="C14" s="303">
        <v>4101.43</v>
      </c>
      <c r="D14" s="304">
        <f>SUMIFS('15P'!$F$3:$F$796,'15P'!$C$3:$C$796,$B14)</f>
        <v>10721</v>
      </c>
      <c r="E14" s="306">
        <v>57</v>
      </c>
      <c r="F14" s="306">
        <f>COUNTIFS('15P'!$G$3:$G$796,"Đ",'15P'!$C$3:$C$796,B14)</f>
        <v>8</v>
      </c>
      <c r="G14" s="307">
        <f t="shared" si="7"/>
        <v>0.14035087719298245</v>
      </c>
      <c r="H14" s="308">
        <v>1</v>
      </c>
      <c r="I14" s="306">
        <f>COUNTIFS('15P'!$G$3:$G$796,"K",'15P'!$C$3:$C$796,B14)</f>
        <v>49</v>
      </c>
      <c r="J14" s="307">
        <f t="shared" si="8"/>
        <v>0.85964912280701755</v>
      </c>
      <c r="K14" s="308">
        <v>49</v>
      </c>
      <c r="L14" s="308">
        <f t="shared" si="9"/>
        <v>0</v>
      </c>
      <c r="M14" s="306">
        <v>21</v>
      </c>
      <c r="N14" s="308">
        <f t="shared" si="10"/>
        <v>36</v>
      </c>
      <c r="O14" s="307">
        <f t="shared" si="11"/>
        <v>0.63157894736842102</v>
      </c>
      <c r="P14" s="306">
        <v>21</v>
      </c>
      <c r="Q14" s="307">
        <f t="shared" si="3"/>
        <v>1</v>
      </c>
      <c r="R14" s="306">
        <f t="shared" si="12"/>
        <v>0</v>
      </c>
      <c r="S14" s="307">
        <f t="shared" si="4"/>
        <v>0</v>
      </c>
      <c r="T14" s="309"/>
      <c r="U14" s="310"/>
      <c r="V14" s="311"/>
      <c r="W14" s="311"/>
      <c r="X14" s="310"/>
      <c r="Y14" s="310"/>
    </row>
    <row r="15" spans="1:25" ht="32.1" customHeight="1">
      <c r="A15" s="301">
        <f t="shared" si="6"/>
        <v>9</v>
      </c>
      <c r="B15" s="302" t="s">
        <v>950</v>
      </c>
      <c r="C15" s="303">
        <v>7326.58</v>
      </c>
      <c r="D15" s="304">
        <f>SUMIFS('15P'!$F$3:$F$796,'15P'!$C$3:$C$796,$B15)</f>
        <v>7057</v>
      </c>
      <c r="E15" s="306">
        <v>57</v>
      </c>
      <c r="F15" s="306">
        <f>COUNTIFS('15P'!$G$3:$G$796,"Đ",'15P'!$C$3:$C$796,B15)</f>
        <v>0</v>
      </c>
      <c r="G15" s="307">
        <f t="shared" si="7"/>
        <v>0</v>
      </c>
      <c r="H15" s="308">
        <v>0</v>
      </c>
      <c r="I15" s="306">
        <f>COUNTIFS('15P'!$G$3:$G$796,"K",'15P'!$C$3:$C$796,B15)</f>
        <v>57</v>
      </c>
      <c r="J15" s="307">
        <f t="shared" si="8"/>
        <v>1</v>
      </c>
      <c r="K15" s="308">
        <v>57</v>
      </c>
      <c r="L15" s="308">
        <f t="shared" si="9"/>
        <v>0</v>
      </c>
      <c r="M15" s="306">
        <v>19</v>
      </c>
      <c r="N15" s="308">
        <f t="shared" si="10"/>
        <v>38</v>
      </c>
      <c r="O15" s="307">
        <f t="shared" si="11"/>
        <v>0.66666666666666663</v>
      </c>
      <c r="P15" s="306">
        <v>19</v>
      </c>
      <c r="Q15" s="307">
        <f t="shared" si="3"/>
        <v>1</v>
      </c>
      <c r="R15" s="306">
        <f t="shared" si="12"/>
        <v>0</v>
      </c>
      <c r="S15" s="307">
        <f t="shared" si="4"/>
        <v>0</v>
      </c>
      <c r="T15" s="309"/>
      <c r="U15" s="310"/>
      <c r="V15" s="311"/>
      <c r="W15" s="311"/>
      <c r="X15" s="310"/>
      <c r="Y15" s="310"/>
    </row>
    <row r="16" spans="1:25" ht="32.1" customHeight="1">
      <c r="A16" s="301">
        <f t="shared" si="6"/>
        <v>10</v>
      </c>
      <c r="B16" s="302" t="s">
        <v>1097</v>
      </c>
      <c r="C16" s="303">
        <v>2472.2800000000002</v>
      </c>
      <c r="D16" s="304">
        <f>SUMIFS('15P'!$F$3:$F$796,'15P'!$C$3:$C$796,$B16)</f>
        <v>10798</v>
      </c>
      <c r="E16" s="306">
        <v>48</v>
      </c>
      <c r="F16" s="306">
        <f>COUNTIFS('15P'!$G$3:$G$796,"Đ",'15P'!$C$3:$C$796,B16)</f>
        <v>4</v>
      </c>
      <c r="G16" s="307">
        <f t="shared" si="7"/>
        <v>8.3333333333333329E-2</v>
      </c>
      <c r="H16" s="308">
        <v>2</v>
      </c>
      <c r="I16" s="306">
        <f>COUNTIFS('15P'!$G$3:$G$796,"K",'15P'!$C$3:$C$796,B16)</f>
        <v>44</v>
      </c>
      <c r="J16" s="307">
        <f t="shared" si="8"/>
        <v>0.91666666666666663</v>
      </c>
      <c r="K16" s="308">
        <v>44</v>
      </c>
      <c r="L16" s="308">
        <f t="shared" si="9"/>
        <v>0</v>
      </c>
      <c r="M16" s="306">
        <v>25</v>
      </c>
      <c r="N16" s="308">
        <f t="shared" si="10"/>
        <v>23</v>
      </c>
      <c r="O16" s="307">
        <f t="shared" si="11"/>
        <v>0.47916666666666669</v>
      </c>
      <c r="P16" s="306">
        <v>25</v>
      </c>
      <c r="Q16" s="307">
        <f t="shared" si="3"/>
        <v>1</v>
      </c>
      <c r="R16" s="306">
        <f t="shared" si="12"/>
        <v>0</v>
      </c>
      <c r="S16" s="307">
        <f t="shared" si="4"/>
        <v>0</v>
      </c>
      <c r="T16" s="309"/>
      <c r="U16" s="310"/>
      <c r="V16" s="311"/>
      <c r="W16" s="311"/>
      <c r="X16" s="310"/>
      <c r="Y16" s="310"/>
    </row>
    <row r="17" spans="1:25" ht="32.1" customHeight="1">
      <c r="A17" s="301">
        <f t="shared" si="6"/>
        <v>11</v>
      </c>
      <c r="B17" s="302" t="s">
        <v>1171</v>
      </c>
      <c r="C17" s="303">
        <v>2442.92</v>
      </c>
      <c r="D17" s="304">
        <f>SUMIFS('15P'!$F$3:$F$796,'15P'!$C$3:$C$796,$B17)</f>
        <v>7669</v>
      </c>
      <c r="E17" s="306">
        <v>28</v>
      </c>
      <c r="F17" s="306">
        <f>COUNTIFS('15P'!$G$3:$G$796,"Đ",'15P'!$C$3:$C$796,B17)</f>
        <v>11</v>
      </c>
      <c r="G17" s="307">
        <f t="shared" si="7"/>
        <v>0.39285714285714285</v>
      </c>
      <c r="H17" s="308">
        <v>8</v>
      </c>
      <c r="I17" s="306">
        <f>COUNTIFS('15P'!$G$3:$G$796,"K",'15P'!$C$3:$C$796,B17)</f>
        <v>17</v>
      </c>
      <c r="J17" s="307">
        <f t="shared" si="8"/>
        <v>0.6071428571428571</v>
      </c>
      <c r="K17" s="308">
        <v>17</v>
      </c>
      <c r="L17" s="308">
        <f t="shared" si="9"/>
        <v>0</v>
      </c>
      <c r="M17" s="306">
        <v>19</v>
      </c>
      <c r="N17" s="308">
        <f t="shared" si="10"/>
        <v>9</v>
      </c>
      <c r="O17" s="307">
        <f t="shared" si="11"/>
        <v>0.32142857142857145</v>
      </c>
      <c r="P17" s="306">
        <v>19</v>
      </c>
      <c r="Q17" s="307">
        <f t="shared" si="3"/>
        <v>1</v>
      </c>
      <c r="R17" s="306">
        <f t="shared" si="12"/>
        <v>0</v>
      </c>
      <c r="S17" s="307">
        <f t="shared" si="4"/>
        <v>0</v>
      </c>
      <c r="T17" s="309"/>
      <c r="U17" s="310"/>
      <c r="V17" s="311"/>
      <c r="W17" s="311"/>
      <c r="X17" s="310"/>
      <c r="Y17" s="310"/>
    </row>
    <row r="18" spans="1:25" ht="32.1" customHeight="1">
      <c r="A18" s="301">
        <f t="shared" si="6"/>
        <v>12</v>
      </c>
      <c r="B18" s="302" t="s">
        <v>1228</v>
      </c>
      <c r="C18" s="303">
        <v>1397.69</v>
      </c>
      <c r="D18" s="304">
        <f>SUMIFS('15P'!$F$3:$F$796,'15P'!$C$3:$C$796,$B18)</f>
        <v>6128</v>
      </c>
      <c r="E18" s="306">
        <v>39</v>
      </c>
      <c r="F18" s="306">
        <f>COUNTIFS('15P'!$G$3:$G$796,"Đ",'15P'!$C$3:$C$796,B18)</f>
        <v>0</v>
      </c>
      <c r="G18" s="307">
        <f t="shared" si="7"/>
        <v>0</v>
      </c>
      <c r="H18" s="308">
        <v>0</v>
      </c>
      <c r="I18" s="306">
        <f>COUNTIFS('15P'!$G$3:$G$796,"K",'15P'!$C$3:$C$796,B18)</f>
        <v>39</v>
      </c>
      <c r="J18" s="307">
        <f t="shared" si="8"/>
        <v>1</v>
      </c>
      <c r="K18" s="308">
        <v>39</v>
      </c>
      <c r="L18" s="308">
        <f t="shared" si="9"/>
        <v>0</v>
      </c>
      <c r="M18" s="306">
        <v>16</v>
      </c>
      <c r="N18" s="308">
        <f t="shared" si="10"/>
        <v>23</v>
      </c>
      <c r="O18" s="307">
        <f t="shared" si="11"/>
        <v>0.58974358974358976</v>
      </c>
      <c r="P18" s="306">
        <v>15</v>
      </c>
      <c r="Q18" s="307">
        <f t="shared" si="3"/>
        <v>0.9375</v>
      </c>
      <c r="R18" s="306">
        <f t="shared" si="12"/>
        <v>1</v>
      </c>
      <c r="S18" s="307">
        <f t="shared" si="4"/>
        <v>6.25E-2</v>
      </c>
      <c r="T18" s="309"/>
      <c r="U18" s="310"/>
      <c r="V18" s="311"/>
      <c r="W18" s="311"/>
      <c r="X18" s="310"/>
      <c r="Y18" s="310"/>
    </row>
    <row r="19" spans="1:25" ht="32.1" customHeight="1">
      <c r="A19" s="301">
        <f t="shared" si="6"/>
        <v>13</v>
      </c>
      <c r="B19" s="302" t="s">
        <v>1318</v>
      </c>
      <c r="C19" s="303">
        <v>2356.08</v>
      </c>
      <c r="D19" s="304">
        <f>SUMIFS('15P'!$F$3:$F$796,'15P'!$C$3:$C$796,$B19)</f>
        <v>14784</v>
      </c>
      <c r="E19" s="306">
        <v>63</v>
      </c>
      <c r="F19" s="306">
        <f>COUNTIFS('15P'!$G$3:$G$796,"Đ",'15P'!$C$3:$C$796,B19)</f>
        <v>9</v>
      </c>
      <c r="G19" s="307">
        <f t="shared" si="7"/>
        <v>0.14285714285714285</v>
      </c>
      <c r="H19" s="308">
        <v>5</v>
      </c>
      <c r="I19" s="306">
        <f>COUNTIFS('15P'!$G$3:$G$796,"K",'15P'!$C$3:$C$796,B19)</f>
        <v>54</v>
      </c>
      <c r="J19" s="307">
        <f t="shared" si="8"/>
        <v>0.8571428571428571</v>
      </c>
      <c r="K19" s="308">
        <v>54</v>
      </c>
      <c r="L19" s="308">
        <f t="shared" si="9"/>
        <v>0</v>
      </c>
      <c r="M19" s="306">
        <v>39</v>
      </c>
      <c r="N19" s="308">
        <f t="shared" si="10"/>
        <v>24</v>
      </c>
      <c r="O19" s="307">
        <f t="shared" si="11"/>
        <v>0.38095238095238093</v>
      </c>
      <c r="P19" s="306">
        <v>39</v>
      </c>
      <c r="Q19" s="307">
        <f t="shared" si="3"/>
        <v>1</v>
      </c>
      <c r="R19" s="306">
        <f t="shared" si="12"/>
        <v>0</v>
      </c>
      <c r="S19" s="307">
        <f t="shared" si="4"/>
        <v>0</v>
      </c>
      <c r="T19" s="309"/>
      <c r="U19" s="310"/>
      <c r="V19" s="311"/>
      <c r="W19" s="311"/>
      <c r="X19" s="310"/>
      <c r="Y19" s="310"/>
    </row>
    <row r="20" spans="1:25" ht="32.1" customHeight="1">
      <c r="A20" s="301">
        <f t="shared" si="6"/>
        <v>14</v>
      </c>
      <c r="B20" s="302" t="s">
        <v>1445</v>
      </c>
      <c r="C20" s="303">
        <v>2608.14</v>
      </c>
      <c r="D20" s="304">
        <f>SUMIFS('15P'!$F$3:$F$796,'15P'!$C$3:$C$796,$B20)</f>
        <v>8814</v>
      </c>
      <c r="E20" s="306">
        <v>49</v>
      </c>
      <c r="F20" s="306">
        <f>COUNTIFS('15P'!$G$3:$G$796,"Đ",'15P'!$C$3:$C$796,B20)</f>
        <v>4</v>
      </c>
      <c r="G20" s="307">
        <f t="shared" si="7"/>
        <v>8.1632653061224483E-2</v>
      </c>
      <c r="H20" s="308">
        <v>3</v>
      </c>
      <c r="I20" s="306">
        <f>COUNTIFS('15P'!$G$3:$G$796,"K",'15P'!$C$3:$C$796,B20)</f>
        <v>45</v>
      </c>
      <c r="J20" s="307">
        <f t="shared" si="8"/>
        <v>0.91836734693877553</v>
      </c>
      <c r="K20" s="308">
        <v>45</v>
      </c>
      <c r="L20" s="308">
        <f t="shared" si="9"/>
        <v>0</v>
      </c>
      <c r="M20" s="306">
        <v>19</v>
      </c>
      <c r="N20" s="308">
        <f t="shared" si="10"/>
        <v>30</v>
      </c>
      <c r="O20" s="307">
        <f t="shared" si="11"/>
        <v>0.61224489795918369</v>
      </c>
      <c r="P20" s="306">
        <v>19</v>
      </c>
      <c r="Q20" s="307">
        <f t="shared" si="3"/>
        <v>1</v>
      </c>
      <c r="R20" s="306">
        <f t="shared" si="12"/>
        <v>0</v>
      </c>
      <c r="S20" s="307">
        <f t="shared" si="4"/>
        <v>0</v>
      </c>
      <c r="T20" s="309"/>
      <c r="U20" s="310"/>
      <c r="V20" s="311"/>
      <c r="W20" s="311"/>
      <c r="X20" s="310"/>
      <c r="Y20" s="310"/>
    </row>
    <row r="21" spans="1:25" ht="32.1" customHeight="1">
      <c r="A21" s="301">
        <f t="shared" si="6"/>
        <v>15</v>
      </c>
      <c r="B21" s="302" t="s">
        <v>1551</v>
      </c>
      <c r="C21" s="303">
        <v>3984.64</v>
      </c>
      <c r="D21" s="304">
        <f>SUMIFS('15P'!$F$3:$F$796,'15P'!$C$3:$C$796,$B21)</f>
        <v>10614</v>
      </c>
      <c r="E21" s="306">
        <v>62</v>
      </c>
      <c r="F21" s="306">
        <f>COUNTIFS('15P'!$G$3:$G$796,"Đ",'15P'!$C$3:$C$796,B21)</f>
        <v>1</v>
      </c>
      <c r="G21" s="307">
        <f t="shared" si="7"/>
        <v>1.6129032258064516E-2</v>
      </c>
      <c r="H21" s="308">
        <v>0</v>
      </c>
      <c r="I21" s="306">
        <f>COUNTIFS('15P'!$G$3:$G$796,"K",'15P'!$C$3:$C$796,B21)</f>
        <v>61</v>
      </c>
      <c r="J21" s="307">
        <f t="shared" si="8"/>
        <v>0.9838709677419355</v>
      </c>
      <c r="K21" s="308">
        <v>61</v>
      </c>
      <c r="L21" s="308">
        <f t="shared" si="9"/>
        <v>0</v>
      </c>
      <c r="M21" s="306">
        <v>21</v>
      </c>
      <c r="N21" s="308">
        <f t="shared" si="10"/>
        <v>41</v>
      </c>
      <c r="O21" s="307">
        <f t="shared" si="11"/>
        <v>0.66129032258064513</v>
      </c>
      <c r="P21" s="306">
        <v>21</v>
      </c>
      <c r="Q21" s="307">
        <f t="shared" si="3"/>
        <v>1</v>
      </c>
      <c r="R21" s="306">
        <f t="shared" si="12"/>
        <v>0</v>
      </c>
      <c r="S21" s="307">
        <f t="shared" si="4"/>
        <v>0</v>
      </c>
      <c r="T21" s="309"/>
      <c r="U21" s="310"/>
      <c r="V21" s="311"/>
      <c r="W21" s="311"/>
      <c r="X21" s="310"/>
      <c r="Y21" s="310"/>
    </row>
    <row r="22" spans="1:25" ht="32.1" customHeight="1">
      <c r="A22" s="301">
        <f t="shared" si="6"/>
        <v>16</v>
      </c>
      <c r="B22" s="302" t="s">
        <v>1706</v>
      </c>
      <c r="C22" s="303">
        <v>4507.9799999999996</v>
      </c>
      <c r="D22" s="304">
        <f>SUMIFS('77X'!$F$3:$F$2353,'77X'!$C$3:$C$2353,$B22)</f>
        <v>5367</v>
      </c>
      <c r="E22" s="306">
        <v>38</v>
      </c>
      <c r="F22" s="306">
        <f>COUNTIFS('77X'!$G$3:$G$2353,"Đ",'77X'!$C$3:$C$2353,B22)</f>
        <v>15</v>
      </c>
      <c r="G22" s="307">
        <f t="shared" si="7"/>
        <v>0.39473684210526316</v>
      </c>
      <c r="H22" s="308">
        <v>1</v>
      </c>
      <c r="I22" s="306">
        <f>COUNTIFS('77X'!$G$3:$G$2353,"K",'77X'!$C$3:$C$2353,B22)</f>
        <v>23</v>
      </c>
      <c r="J22" s="307">
        <f t="shared" si="8"/>
        <v>0.60526315789473684</v>
      </c>
      <c r="K22" s="308">
        <v>23</v>
      </c>
      <c r="L22" s="308">
        <f t="shared" si="9"/>
        <v>0</v>
      </c>
      <c r="M22" s="306">
        <v>16</v>
      </c>
      <c r="N22" s="308">
        <f t="shared" si="10"/>
        <v>22</v>
      </c>
      <c r="O22" s="307">
        <f t="shared" si="11"/>
        <v>0.57894736842105265</v>
      </c>
      <c r="P22" s="306">
        <v>16</v>
      </c>
      <c r="Q22" s="307">
        <f t="shared" si="3"/>
        <v>1</v>
      </c>
      <c r="R22" s="306">
        <f t="shared" si="12"/>
        <v>0</v>
      </c>
      <c r="S22" s="307">
        <f t="shared" si="4"/>
        <v>0</v>
      </c>
      <c r="T22" s="309"/>
      <c r="U22" s="310"/>
      <c r="V22" s="311"/>
      <c r="W22" s="311"/>
      <c r="X22" s="310"/>
      <c r="Y22" s="310"/>
    </row>
    <row r="23" spans="1:25" ht="32.1" customHeight="1">
      <c r="A23" s="301">
        <f t="shared" si="6"/>
        <v>17</v>
      </c>
      <c r="B23" s="302" t="s">
        <v>1773</v>
      </c>
      <c r="C23" s="303">
        <v>14808.49</v>
      </c>
      <c r="D23" s="304">
        <f>SUMIFS('77X'!$F$3:$F$2353,'77X'!$C$3:$C$2353,$B23)</f>
        <v>2421</v>
      </c>
      <c r="E23" s="306">
        <v>33</v>
      </c>
      <c r="F23" s="306">
        <f>COUNTIFS('77X'!$G$3:$G$2353,"Đ",'77X'!$C$3:$C$2353,B23)</f>
        <v>0</v>
      </c>
      <c r="G23" s="307">
        <f t="shared" si="7"/>
        <v>0</v>
      </c>
      <c r="H23" s="308">
        <v>0</v>
      </c>
      <c r="I23" s="306">
        <f>COUNTIFS('77X'!$G$3:$G$2353,"K",'77X'!$C$3:$C$2353,B23)</f>
        <v>33</v>
      </c>
      <c r="J23" s="307">
        <f t="shared" si="8"/>
        <v>1</v>
      </c>
      <c r="K23" s="308">
        <v>33</v>
      </c>
      <c r="L23" s="308">
        <f t="shared" si="9"/>
        <v>0</v>
      </c>
      <c r="M23" s="306">
        <v>13</v>
      </c>
      <c r="N23" s="308">
        <f t="shared" si="10"/>
        <v>20</v>
      </c>
      <c r="O23" s="307">
        <f t="shared" si="11"/>
        <v>0.60606060606060608</v>
      </c>
      <c r="P23" s="306">
        <v>12</v>
      </c>
      <c r="Q23" s="307">
        <f t="shared" si="3"/>
        <v>0.92307692307692313</v>
      </c>
      <c r="R23" s="306">
        <f t="shared" si="12"/>
        <v>1</v>
      </c>
      <c r="S23" s="307">
        <f t="shared" si="4"/>
        <v>7.6923076923076927E-2</v>
      </c>
      <c r="T23" s="309"/>
      <c r="U23" s="310"/>
      <c r="V23" s="311"/>
      <c r="W23" s="311"/>
      <c r="X23" s="310"/>
      <c r="Y23" s="310"/>
    </row>
    <row r="24" spans="1:25" ht="32.1" customHeight="1">
      <c r="A24" s="301">
        <f t="shared" si="6"/>
        <v>18</v>
      </c>
      <c r="B24" s="302" t="s">
        <v>1837</v>
      </c>
      <c r="C24" s="303">
        <v>12783.71</v>
      </c>
      <c r="D24" s="304">
        <f>SUMIFS('77X'!$F$3:$F$2353,'77X'!$C$3:$C$2353,$B24)</f>
        <v>1998</v>
      </c>
      <c r="E24" s="306">
        <v>20</v>
      </c>
      <c r="F24" s="306">
        <f>COUNTIFS('77X'!$G$3:$G$2353,"Đ",'77X'!$C$3:$C$2353,B24)</f>
        <v>3</v>
      </c>
      <c r="G24" s="307">
        <f t="shared" si="7"/>
        <v>0.15</v>
      </c>
      <c r="H24" s="308">
        <v>1</v>
      </c>
      <c r="I24" s="306">
        <f>COUNTIFS('77X'!$G$3:$G$2353,"K",'77X'!$C$3:$C$2353,B24)</f>
        <v>17</v>
      </c>
      <c r="J24" s="307">
        <f t="shared" si="8"/>
        <v>0.85</v>
      </c>
      <c r="K24" s="308">
        <v>17</v>
      </c>
      <c r="L24" s="308">
        <f t="shared" si="9"/>
        <v>0</v>
      </c>
      <c r="M24" s="306">
        <v>11</v>
      </c>
      <c r="N24" s="308">
        <f t="shared" si="10"/>
        <v>9</v>
      </c>
      <c r="O24" s="307">
        <f t="shared" si="11"/>
        <v>0.45</v>
      </c>
      <c r="P24" s="306">
        <v>10</v>
      </c>
      <c r="Q24" s="307">
        <f t="shared" si="3"/>
        <v>0.90909090909090906</v>
      </c>
      <c r="R24" s="306">
        <f t="shared" si="12"/>
        <v>1</v>
      </c>
      <c r="S24" s="307">
        <f t="shared" si="4"/>
        <v>9.0909090909090912E-2</v>
      </c>
      <c r="T24" s="309"/>
      <c r="U24" s="310"/>
      <c r="V24" s="311"/>
      <c r="W24" s="311"/>
      <c r="X24" s="310"/>
      <c r="Y24" s="310"/>
    </row>
    <row r="25" spans="1:25" ht="32.1" customHeight="1">
      <c r="A25" s="301">
        <f t="shared" si="6"/>
        <v>19</v>
      </c>
      <c r="B25" s="302" t="s">
        <v>1895</v>
      </c>
      <c r="C25" s="303">
        <v>20822.02</v>
      </c>
      <c r="D25" s="304">
        <f>SUMIFS('77X'!$F$3:$F$2353,'77X'!$C$3:$C$2353,$B25)</f>
        <v>2914</v>
      </c>
      <c r="E25" s="306">
        <v>38</v>
      </c>
      <c r="F25" s="306">
        <f>COUNTIFS('77X'!$G$3:$G$2353,"Đ",'77X'!$C$3:$C$2353,B25)</f>
        <v>1</v>
      </c>
      <c r="G25" s="307">
        <f t="shared" si="7"/>
        <v>2.6315789473684209E-2</v>
      </c>
      <c r="H25" s="308">
        <v>0</v>
      </c>
      <c r="I25" s="306">
        <f>COUNTIFS('77X'!$G$3:$G$2353,"K",'77X'!$C$3:$C$2353,B25)</f>
        <v>37</v>
      </c>
      <c r="J25" s="307">
        <f t="shared" si="8"/>
        <v>0.97368421052631582</v>
      </c>
      <c r="K25" s="308">
        <v>37</v>
      </c>
      <c r="L25" s="308">
        <f t="shared" si="9"/>
        <v>0</v>
      </c>
      <c r="M25" s="306">
        <v>16</v>
      </c>
      <c r="N25" s="308">
        <f t="shared" si="10"/>
        <v>22</v>
      </c>
      <c r="O25" s="307">
        <f t="shared" si="11"/>
        <v>0.57894736842105265</v>
      </c>
      <c r="P25" s="306">
        <v>16</v>
      </c>
      <c r="Q25" s="307">
        <f t="shared" si="3"/>
        <v>1</v>
      </c>
      <c r="R25" s="306">
        <f t="shared" si="12"/>
        <v>0</v>
      </c>
      <c r="S25" s="307">
        <f t="shared" si="4"/>
        <v>0</v>
      </c>
      <c r="T25" s="309"/>
      <c r="U25" s="310"/>
      <c r="V25" s="311"/>
      <c r="W25" s="311"/>
      <c r="X25" s="310"/>
      <c r="Y25" s="310"/>
    </row>
    <row r="26" spans="1:25" ht="32.1" customHeight="1">
      <c r="A26" s="301">
        <f t="shared" si="6"/>
        <v>20</v>
      </c>
      <c r="B26" s="302" t="s">
        <v>1970</v>
      </c>
      <c r="C26" s="303">
        <v>13301.24</v>
      </c>
      <c r="D26" s="304">
        <f>SUMIFS('77X'!$F$3:$F$2353,'77X'!$C$3:$C$2353,$B26)</f>
        <v>1250</v>
      </c>
      <c r="E26" s="306">
        <v>16</v>
      </c>
      <c r="F26" s="306">
        <f>COUNTIFS('77X'!$G$3:$G$2353,"Đ",'77X'!$C$3:$C$2353,B26)</f>
        <v>0</v>
      </c>
      <c r="G26" s="307">
        <f t="shared" si="7"/>
        <v>0</v>
      </c>
      <c r="H26" s="308">
        <v>0</v>
      </c>
      <c r="I26" s="306">
        <f>COUNTIFS('77X'!$G$3:$G$2353,"K",'77X'!$C$3:$C$2353,B26)</f>
        <v>16</v>
      </c>
      <c r="J26" s="307">
        <f t="shared" si="8"/>
        <v>1</v>
      </c>
      <c r="K26" s="308">
        <v>15</v>
      </c>
      <c r="L26" s="308">
        <f t="shared" si="9"/>
        <v>1</v>
      </c>
      <c r="M26" s="306">
        <v>7</v>
      </c>
      <c r="N26" s="308">
        <f t="shared" si="10"/>
        <v>9</v>
      </c>
      <c r="O26" s="307">
        <f t="shared" si="11"/>
        <v>0.5625</v>
      </c>
      <c r="P26" s="306">
        <v>4</v>
      </c>
      <c r="Q26" s="307">
        <f t="shared" si="3"/>
        <v>0.5714285714285714</v>
      </c>
      <c r="R26" s="306">
        <f t="shared" si="12"/>
        <v>3</v>
      </c>
      <c r="S26" s="307">
        <f t="shared" si="4"/>
        <v>0.42857142857142855</v>
      </c>
      <c r="T26" s="309"/>
      <c r="U26" s="310"/>
      <c r="V26" s="311"/>
      <c r="W26" s="311"/>
      <c r="X26" s="310"/>
      <c r="Y26" s="310"/>
    </row>
    <row r="27" spans="1:25" ht="32.1" customHeight="1">
      <c r="A27" s="301">
        <f t="shared" si="6"/>
        <v>21</v>
      </c>
      <c r="B27" s="302" t="s">
        <v>2007</v>
      </c>
      <c r="C27" s="303">
        <v>4329.17</v>
      </c>
      <c r="D27" s="304">
        <f>SUMIFS('77X'!$F$3:$F$2353,'77X'!$C$3:$C$2353,$B27)</f>
        <v>2893</v>
      </c>
      <c r="E27" s="306">
        <v>27</v>
      </c>
      <c r="F27" s="306">
        <f>COUNTIFS('77X'!$G$3:$G$2353,"Đ",'77X'!$C$3:$C$2353,B27)</f>
        <v>1</v>
      </c>
      <c r="G27" s="307">
        <f t="shared" si="7"/>
        <v>3.7037037037037035E-2</v>
      </c>
      <c r="H27" s="308">
        <v>1</v>
      </c>
      <c r="I27" s="306">
        <f>COUNTIFS('77X'!$G$3:$G$2353,"K",'77X'!$C$3:$C$2353,B27)</f>
        <v>26</v>
      </c>
      <c r="J27" s="307">
        <f t="shared" si="8"/>
        <v>0.96296296296296291</v>
      </c>
      <c r="K27" s="308">
        <v>26</v>
      </c>
      <c r="L27" s="308">
        <f t="shared" si="9"/>
        <v>0</v>
      </c>
      <c r="M27" s="306">
        <v>14</v>
      </c>
      <c r="N27" s="308">
        <f t="shared" si="10"/>
        <v>13</v>
      </c>
      <c r="O27" s="307">
        <f t="shared" si="11"/>
        <v>0.48148148148148145</v>
      </c>
      <c r="P27" s="306">
        <v>14</v>
      </c>
      <c r="Q27" s="307">
        <f t="shared" si="3"/>
        <v>1</v>
      </c>
      <c r="R27" s="306">
        <f t="shared" si="12"/>
        <v>0</v>
      </c>
      <c r="S27" s="307">
        <f t="shared" si="4"/>
        <v>0</v>
      </c>
      <c r="T27" s="309"/>
      <c r="U27" s="310"/>
      <c r="V27" s="311"/>
      <c r="W27" s="311"/>
      <c r="X27" s="310"/>
      <c r="Y27" s="310"/>
    </row>
    <row r="28" spans="1:25" ht="32.1" customHeight="1">
      <c r="A28" s="301">
        <f t="shared" si="6"/>
        <v>22</v>
      </c>
      <c r="B28" s="302" t="s">
        <v>2065</v>
      </c>
      <c r="C28" s="303">
        <v>4836.76</v>
      </c>
      <c r="D28" s="304">
        <f>SUMIFS('77X'!$F$3:$F$2353,'77X'!$C$3:$C$2353,$B28)</f>
        <v>4040</v>
      </c>
      <c r="E28" s="306">
        <v>35</v>
      </c>
      <c r="F28" s="306">
        <f>COUNTIFS('77X'!$G$3:$G$2353,"Đ",'77X'!$C$3:$C$2353,B28)</f>
        <v>6</v>
      </c>
      <c r="G28" s="307">
        <f t="shared" si="7"/>
        <v>0.17142857142857143</v>
      </c>
      <c r="H28" s="308">
        <v>1</v>
      </c>
      <c r="I28" s="306">
        <f>COUNTIFS('77X'!$G$3:$G$2353,"K",'77X'!$C$3:$C$2353,B28)</f>
        <v>29</v>
      </c>
      <c r="J28" s="307">
        <f t="shared" si="8"/>
        <v>0.82857142857142863</v>
      </c>
      <c r="K28" s="308">
        <v>29</v>
      </c>
      <c r="L28" s="308">
        <f t="shared" si="9"/>
        <v>0</v>
      </c>
      <c r="M28" s="306">
        <v>18</v>
      </c>
      <c r="N28" s="308">
        <f t="shared" si="10"/>
        <v>17</v>
      </c>
      <c r="O28" s="307">
        <f t="shared" si="11"/>
        <v>0.48571428571428571</v>
      </c>
      <c r="P28" s="306">
        <v>18</v>
      </c>
      <c r="Q28" s="307">
        <f t="shared" si="3"/>
        <v>1</v>
      </c>
      <c r="R28" s="306">
        <f t="shared" si="12"/>
        <v>0</v>
      </c>
      <c r="S28" s="307">
        <f t="shared" si="4"/>
        <v>0</v>
      </c>
      <c r="T28" s="309"/>
      <c r="U28" s="310"/>
      <c r="V28" s="311"/>
      <c r="W28" s="311"/>
      <c r="X28" s="310"/>
      <c r="Y28" s="310"/>
    </row>
    <row r="29" spans="1:25" ht="32.1" customHeight="1">
      <c r="A29" s="301">
        <f t="shared" si="6"/>
        <v>23</v>
      </c>
      <c r="B29" s="302" t="s">
        <v>2136</v>
      </c>
      <c r="C29" s="303">
        <v>13488.96</v>
      </c>
      <c r="D29" s="304">
        <f>SUMIFS('77X'!$F$3:$F$2353,'77X'!$C$3:$C$2353,$B29)</f>
        <v>2681</v>
      </c>
      <c r="E29" s="306">
        <v>33</v>
      </c>
      <c r="F29" s="306">
        <f>COUNTIFS('77X'!$G$3:$G$2353,"Đ",'77X'!$C$3:$C$2353,B29)</f>
        <v>0</v>
      </c>
      <c r="G29" s="307">
        <f t="shared" si="7"/>
        <v>0</v>
      </c>
      <c r="H29" s="308">
        <v>0</v>
      </c>
      <c r="I29" s="306">
        <f>COUNTIFS('77X'!$G$3:$G$2353,"K",'77X'!$C$3:$C$2353,B29)</f>
        <v>33</v>
      </c>
      <c r="J29" s="307">
        <f t="shared" si="8"/>
        <v>1</v>
      </c>
      <c r="K29" s="308">
        <v>33</v>
      </c>
      <c r="L29" s="308">
        <f t="shared" si="9"/>
        <v>0</v>
      </c>
      <c r="M29" s="306">
        <v>13</v>
      </c>
      <c r="N29" s="308">
        <f t="shared" si="10"/>
        <v>20</v>
      </c>
      <c r="O29" s="307">
        <f t="shared" si="11"/>
        <v>0.60606060606060608</v>
      </c>
      <c r="P29" s="306">
        <v>13</v>
      </c>
      <c r="Q29" s="307">
        <f t="shared" si="3"/>
        <v>1</v>
      </c>
      <c r="R29" s="306">
        <f t="shared" si="12"/>
        <v>0</v>
      </c>
      <c r="S29" s="307">
        <f t="shared" si="4"/>
        <v>0</v>
      </c>
      <c r="T29" s="309"/>
      <c r="U29" s="310"/>
      <c r="V29" s="311"/>
      <c r="W29" s="311"/>
      <c r="X29" s="310"/>
      <c r="Y29" s="310"/>
    </row>
    <row r="30" spans="1:25" ht="32.1" customHeight="1">
      <c r="A30" s="301">
        <f t="shared" si="6"/>
        <v>24</v>
      </c>
      <c r="B30" s="302" t="s">
        <v>2199</v>
      </c>
      <c r="C30" s="303">
        <v>11079.43</v>
      </c>
      <c r="D30" s="304">
        <f>SUMIFS('77X'!$F$3:$F$2353,'77X'!$C$3:$C$2353,$B30)</f>
        <v>2750</v>
      </c>
      <c r="E30" s="306">
        <v>32</v>
      </c>
      <c r="F30" s="306">
        <f>COUNTIFS('77X'!$G$3:$G$2353,"Đ",'77X'!$C$3:$C$2353,B30)</f>
        <v>3</v>
      </c>
      <c r="G30" s="307">
        <f t="shared" si="7"/>
        <v>9.375E-2</v>
      </c>
      <c r="H30" s="308">
        <v>3</v>
      </c>
      <c r="I30" s="306">
        <f>COUNTIFS('77X'!$G$3:$G$2353,"K",'77X'!$C$3:$C$2353,B30)</f>
        <v>29</v>
      </c>
      <c r="J30" s="307">
        <f t="shared" si="8"/>
        <v>0.90625</v>
      </c>
      <c r="K30" s="308">
        <v>29</v>
      </c>
      <c r="L30" s="308">
        <f t="shared" si="9"/>
        <v>0</v>
      </c>
      <c r="M30" s="306">
        <v>15</v>
      </c>
      <c r="N30" s="308">
        <f t="shared" si="10"/>
        <v>17</v>
      </c>
      <c r="O30" s="307">
        <f t="shared" si="11"/>
        <v>0.53125</v>
      </c>
      <c r="P30" s="306">
        <v>11</v>
      </c>
      <c r="Q30" s="307">
        <f t="shared" si="3"/>
        <v>0.73333333333333328</v>
      </c>
      <c r="R30" s="306">
        <f t="shared" si="12"/>
        <v>4</v>
      </c>
      <c r="S30" s="307">
        <f t="shared" si="4"/>
        <v>0.26666666666666666</v>
      </c>
      <c r="T30" s="309"/>
      <c r="U30" s="310"/>
      <c r="V30" s="311"/>
      <c r="W30" s="311"/>
      <c r="X30" s="310"/>
      <c r="Y30" s="310"/>
    </row>
    <row r="31" spans="1:25" ht="32.1" customHeight="1">
      <c r="A31" s="301">
        <f t="shared" si="6"/>
        <v>25</v>
      </c>
      <c r="B31" s="302" t="s">
        <v>2261</v>
      </c>
      <c r="C31" s="303">
        <v>14625.84</v>
      </c>
      <c r="D31" s="304">
        <f>SUMIFS('77X'!$F$3:$F$2353,'77X'!$C$3:$C$2353,$B31)</f>
        <v>1517</v>
      </c>
      <c r="E31" s="306">
        <v>18</v>
      </c>
      <c r="F31" s="306">
        <f>COUNTIFS('77X'!$G$3:$G$2353,"Đ",'77X'!$C$3:$C$2353,B31)</f>
        <v>2</v>
      </c>
      <c r="G31" s="307">
        <f t="shared" si="7"/>
        <v>0.1111111111111111</v>
      </c>
      <c r="H31" s="308">
        <v>4</v>
      </c>
      <c r="I31" s="306">
        <f>COUNTIFS('77X'!$G$3:$G$2353,"K",'77X'!$C$3:$C$2353,B31)</f>
        <v>16</v>
      </c>
      <c r="J31" s="307">
        <f t="shared" si="8"/>
        <v>0.88888888888888884</v>
      </c>
      <c r="K31" s="308">
        <v>13</v>
      </c>
      <c r="L31" s="308">
        <f t="shared" si="9"/>
        <v>3</v>
      </c>
      <c r="M31" s="306">
        <v>9</v>
      </c>
      <c r="N31" s="308">
        <f t="shared" si="10"/>
        <v>9</v>
      </c>
      <c r="O31" s="307">
        <f t="shared" si="11"/>
        <v>0.5</v>
      </c>
      <c r="P31" s="306">
        <v>5</v>
      </c>
      <c r="Q31" s="307">
        <f t="shared" si="3"/>
        <v>0.55555555555555558</v>
      </c>
      <c r="R31" s="306">
        <f t="shared" si="12"/>
        <v>4</v>
      </c>
      <c r="S31" s="307">
        <f t="shared" si="4"/>
        <v>0.44444444444444442</v>
      </c>
      <c r="T31" s="309"/>
      <c r="U31" s="310"/>
      <c r="V31" s="311"/>
      <c r="W31" s="311"/>
      <c r="X31" s="310"/>
      <c r="Y31" s="310"/>
    </row>
    <row r="32" spans="1:25" ht="32.1" customHeight="1">
      <c r="A32" s="301">
        <f t="shared" si="6"/>
        <v>26</v>
      </c>
      <c r="B32" s="302" t="s">
        <v>2294</v>
      </c>
      <c r="C32" s="303">
        <v>11784.93</v>
      </c>
      <c r="D32" s="304">
        <f>SUMIFS('77X'!$F$3:$F$2353,'77X'!$C$3:$C$2353,$B32)</f>
        <v>1313</v>
      </c>
      <c r="E32" s="306">
        <v>15</v>
      </c>
      <c r="F32" s="306">
        <f>COUNTIFS('77X'!$G$3:$G$2353,"Đ",'77X'!$C$3:$C$2353,B32)</f>
        <v>1</v>
      </c>
      <c r="G32" s="307">
        <f t="shared" si="7"/>
        <v>6.6666666666666666E-2</v>
      </c>
      <c r="H32" s="308">
        <v>1</v>
      </c>
      <c r="I32" s="306">
        <f>COUNTIFS('77X'!$G$3:$G$2353,"K",'77X'!$C$3:$C$2353,B32)</f>
        <v>14</v>
      </c>
      <c r="J32" s="307">
        <f t="shared" si="8"/>
        <v>0.93333333333333335</v>
      </c>
      <c r="K32" s="308">
        <v>13</v>
      </c>
      <c r="L32" s="308">
        <f t="shared" si="9"/>
        <v>1</v>
      </c>
      <c r="M32" s="306">
        <v>9</v>
      </c>
      <c r="N32" s="308">
        <f t="shared" si="10"/>
        <v>6</v>
      </c>
      <c r="O32" s="307">
        <f t="shared" si="11"/>
        <v>0.4</v>
      </c>
      <c r="P32" s="306">
        <v>7</v>
      </c>
      <c r="Q32" s="307">
        <f t="shared" si="3"/>
        <v>0.77777777777777779</v>
      </c>
      <c r="R32" s="306">
        <f t="shared" si="12"/>
        <v>2</v>
      </c>
      <c r="S32" s="307">
        <f t="shared" si="4"/>
        <v>0.22222222222222221</v>
      </c>
      <c r="T32" s="309"/>
      <c r="U32" s="310"/>
      <c r="V32" s="311"/>
      <c r="W32" s="311"/>
      <c r="X32" s="310"/>
      <c r="Y32" s="310"/>
    </row>
    <row r="33" spans="1:25" ht="32.1" customHeight="1">
      <c r="A33" s="301">
        <f t="shared" si="6"/>
        <v>27</v>
      </c>
      <c r="B33" s="302" t="s">
        <v>2325</v>
      </c>
      <c r="C33" s="303">
        <v>14210.1</v>
      </c>
      <c r="D33" s="304">
        <f>SUMIFS('77X'!$F$3:$F$2353,'77X'!$C$3:$C$2353,$B33)</f>
        <v>3841</v>
      </c>
      <c r="E33" s="306">
        <v>39</v>
      </c>
      <c r="F33" s="306">
        <f>COUNTIFS('77X'!$G$3:$G$2353,"Đ",'77X'!$C$3:$C$2353,B33)</f>
        <v>1</v>
      </c>
      <c r="G33" s="307">
        <f t="shared" si="7"/>
        <v>2.564102564102564E-2</v>
      </c>
      <c r="H33" s="308">
        <v>0</v>
      </c>
      <c r="I33" s="306">
        <f>COUNTIFS('77X'!$G$3:$G$2353,"K",'77X'!$C$3:$C$2353,B33)</f>
        <v>38</v>
      </c>
      <c r="J33" s="307">
        <f t="shared" si="8"/>
        <v>0.97435897435897434</v>
      </c>
      <c r="K33" s="308">
        <v>38</v>
      </c>
      <c r="L33" s="308">
        <f t="shared" si="9"/>
        <v>0</v>
      </c>
      <c r="M33" s="306">
        <v>11</v>
      </c>
      <c r="N33" s="308">
        <f t="shared" si="10"/>
        <v>28</v>
      </c>
      <c r="O33" s="307">
        <f t="shared" si="11"/>
        <v>0.71794871794871795</v>
      </c>
      <c r="P33" s="306">
        <v>11</v>
      </c>
      <c r="Q33" s="307">
        <f t="shared" si="3"/>
        <v>1</v>
      </c>
      <c r="R33" s="306">
        <f t="shared" si="12"/>
        <v>0</v>
      </c>
      <c r="S33" s="307">
        <f t="shared" si="4"/>
        <v>0</v>
      </c>
      <c r="T33" s="309" t="s">
        <v>6376</v>
      </c>
      <c r="U33" s="310"/>
      <c r="V33" s="311">
        <v>11</v>
      </c>
      <c r="W33" s="311">
        <v>1</v>
      </c>
      <c r="X33" s="310"/>
      <c r="Y33" s="310"/>
    </row>
    <row r="34" spans="1:25" ht="32.1" customHeight="1">
      <c r="A34" s="301">
        <f t="shared" si="6"/>
        <v>28</v>
      </c>
      <c r="B34" s="302" t="s">
        <v>2403</v>
      </c>
      <c r="C34" s="303">
        <v>11888.62</v>
      </c>
      <c r="D34" s="304">
        <f>SUMIFS('77X'!$F$3:$F$2353,'77X'!$C$3:$C$2353,$B34)</f>
        <v>3391</v>
      </c>
      <c r="E34" s="306">
        <v>27</v>
      </c>
      <c r="F34" s="306">
        <f>COUNTIFS('77X'!$G$3:$G$2353,"Đ",'77X'!$C$3:$C$2353,B34)</f>
        <v>6</v>
      </c>
      <c r="G34" s="307">
        <f t="shared" si="7"/>
        <v>0.22222222222222221</v>
      </c>
      <c r="H34" s="308">
        <v>5</v>
      </c>
      <c r="I34" s="306">
        <f>COUNTIFS('77X'!$G$3:$G$2353,"K",'77X'!$C$3:$C$2353,B34)</f>
        <v>21</v>
      </c>
      <c r="J34" s="307">
        <f t="shared" si="8"/>
        <v>0.77777777777777779</v>
      </c>
      <c r="K34" s="308">
        <v>21</v>
      </c>
      <c r="L34" s="308">
        <f t="shared" si="9"/>
        <v>0</v>
      </c>
      <c r="M34" s="306">
        <v>16</v>
      </c>
      <c r="N34" s="308">
        <f t="shared" si="10"/>
        <v>11</v>
      </c>
      <c r="O34" s="307">
        <f t="shared" si="11"/>
        <v>0.40740740740740738</v>
      </c>
      <c r="P34" s="306">
        <v>16</v>
      </c>
      <c r="Q34" s="307">
        <f t="shared" si="3"/>
        <v>1</v>
      </c>
      <c r="R34" s="306">
        <f t="shared" si="12"/>
        <v>0</v>
      </c>
      <c r="S34" s="307">
        <f t="shared" si="4"/>
        <v>0</v>
      </c>
      <c r="T34" s="309"/>
      <c r="U34" s="310"/>
      <c r="V34" s="311"/>
      <c r="W34" s="311"/>
      <c r="X34" s="310"/>
      <c r="Y34" s="310"/>
    </row>
    <row r="35" spans="1:25" ht="32.1" customHeight="1">
      <c r="A35" s="301">
        <f t="shared" si="6"/>
        <v>29</v>
      </c>
      <c r="B35" s="302" t="s">
        <v>2452</v>
      </c>
      <c r="C35" s="303">
        <v>9281.4599999999991</v>
      </c>
      <c r="D35" s="304">
        <f>SUMIFS('77X'!$F$3:$F$2353,'77X'!$C$3:$C$2353,$B35)</f>
        <v>3380</v>
      </c>
      <c r="E35" s="306">
        <v>31</v>
      </c>
      <c r="F35" s="306">
        <f>COUNTIFS('77X'!$G$3:$G$2353,"Đ",'77X'!$C$3:$C$2353,B35)</f>
        <v>7</v>
      </c>
      <c r="G35" s="307">
        <f t="shared" si="7"/>
        <v>0.22580645161290322</v>
      </c>
      <c r="H35" s="308">
        <v>0</v>
      </c>
      <c r="I35" s="306">
        <f>COUNTIFS('77X'!$G$3:$G$2353,"K",'77X'!$C$3:$C$2353,B35)</f>
        <v>24</v>
      </c>
      <c r="J35" s="307">
        <f t="shared" si="8"/>
        <v>0.77419354838709675</v>
      </c>
      <c r="K35" s="308">
        <v>24</v>
      </c>
      <c r="L35" s="308">
        <f t="shared" si="9"/>
        <v>0</v>
      </c>
      <c r="M35" s="306">
        <v>13</v>
      </c>
      <c r="N35" s="308">
        <f t="shared" si="10"/>
        <v>18</v>
      </c>
      <c r="O35" s="307">
        <f t="shared" si="11"/>
        <v>0.58064516129032262</v>
      </c>
      <c r="P35" s="306">
        <v>13</v>
      </c>
      <c r="Q35" s="307">
        <f t="shared" si="3"/>
        <v>1</v>
      </c>
      <c r="R35" s="306">
        <f t="shared" si="12"/>
        <v>0</v>
      </c>
      <c r="S35" s="307">
        <f t="shared" si="4"/>
        <v>0</v>
      </c>
      <c r="T35" s="309"/>
      <c r="U35" s="310"/>
      <c r="V35" s="311"/>
      <c r="W35" s="311"/>
      <c r="X35" s="310"/>
      <c r="Y35" s="310"/>
    </row>
    <row r="36" spans="1:25" ht="32.1" customHeight="1">
      <c r="A36" s="301">
        <f t="shared" si="6"/>
        <v>30</v>
      </c>
      <c r="B36" s="302" t="s">
        <v>2505</v>
      </c>
      <c r="C36" s="303">
        <v>14428.16</v>
      </c>
      <c r="D36" s="304">
        <f>SUMIFS('77X'!$F$3:$F$2353,'77X'!$C$3:$C$2353,$B36)</f>
        <v>4391</v>
      </c>
      <c r="E36" s="306">
        <v>36</v>
      </c>
      <c r="F36" s="306">
        <f>COUNTIFS('77X'!$G$3:$G$2353,"Đ",'77X'!$C$3:$C$2353,B36)</f>
        <v>8</v>
      </c>
      <c r="G36" s="307">
        <f t="shared" si="7"/>
        <v>0.22222222222222221</v>
      </c>
      <c r="H36" s="308">
        <v>6</v>
      </c>
      <c r="I36" s="306">
        <f>COUNTIFS('77X'!$G$3:$G$2353,"K",'77X'!$C$3:$C$2353,B36)</f>
        <v>28</v>
      </c>
      <c r="J36" s="307">
        <f t="shared" si="8"/>
        <v>0.77777777777777779</v>
      </c>
      <c r="K36" s="308">
        <v>26</v>
      </c>
      <c r="L36" s="308">
        <f t="shared" si="9"/>
        <v>2</v>
      </c>
      <c r="M36" s="306">
        <v>20</v>
      </c>
      <c r="N36" s="308">
        <f t="shared" si="10"/>
        <v>16</v>
      </c>
      <c r="O36" s="307">
        <f t="shared" si="11"/>
        <v>0.44444444444444442</v>
      </c>
      <c r="P36" s="306">
        <v>18</v>
      </c>
      <c r="Q36" s="307">
        <f t="shared" si="3"/>
        <v>0.9</v>
      </c>
      <c r="R36" s="306">
        <f t="shared" si="12"/>
        <v>2</v>
      </c>
      <c r="S36" s="307">
        <f t="shared" si="4"/>
        <v>0.1</v>
      </c>
      <c r="T36" s="309"/>
      <c r="U36" s="310"/>
      <c r="V36" s="311"/>
      <c r="W36" s="311"/>
      <c r="X36" s="310"/>
      <c r="Y36" s="310"/>
    </row>
    <row r="37" spans="1:25" ht="32.1" customHeight="1">
      <c r="A37" s="301">
        <f t="shared" si="6"/>
        <v>31</v>
      </c>
      <c r="B37" s="302" t="s">
        <v>2599</v>
      </c>
      <c r="C37" s="303">
        <v>10756.03</v>
      </c>
      <c r="D37" s="304">
        <f>SUMIFS('77X'!$F$3:$F$2353,'77X'!$C$3:$C$2353,$B37)</f>
        <v>10234</v>
      </c>
      <c r="E37" s="306">
        <v>57</v>
      </c>
      <c r="F37" s="306">
        <f>COUNTIFS('77X'!$G$3:$G$2353,"Đ",'77X'!$C$3:$C$2353,B37)</f>
        <v>35</v>
      </c>
      <c r="G37" s="307">
        <f t="shared" si="7"/>
        <v>0.61403508771929827</v>
      </c>
      <c r="H37" s="308">
        <v>0</v>
      </c>
      <c r="I37" s="306">
        <f>COUNTIFS('77X'!$G$3:$G$2353,"K",'77X'!$C$3:$C$2353,B37)</f>
        <v>22</v>
      </c>
      <c r="J37" s="307">
        <f t="shared" si="8"/>
        <v>0.38596491228070173</v>
      </c>
      <c r="K37" s="308">
        <v>22</v>
      </c>
      <c r="L37" s="308">
        <f t="shared" si="9"/>
        <v>0</v>
      </c>
      <c r="M37" s="306">
        <v>26</v>
      </c>
      <c r="N37" s="308">
        <f t="shared" si="10"/>
        <v>31</v>
      </c>
      <c r="O37" s="307">
        <f t="shared" si="11"/>
        <v>0.54385964912280704</v>
      </c>
      <c r="P37" s="306">
        <v>26</v>
      </c>
      <c r="Q37" s="307">
        <f t="shared" si="3"/>
        <v>1</v>
      </c>
      <c r="R37" s="306">
        <f t="shared" si="12"/>
        <v>0</v>
      </c>
      <c r="S37" s="307">
        <f t="shared" si="4"/>
        <v>0</v>
      </c>
      <c r="T37" s="309" t="s">
        <v>6376</v>
      </c>
      <c r="U37" s="310"/>
      <c r="V37" s="311">
        <v>26</v>
      </c>
      <c r="W37" s="311">
        <v>0</v>
      </c>
      <c r="X37" s="310"/>
      <c r="Y37" s="310"/>
    </row>
    <row r="38" spans="1:25" ht="32.1" customHeight="1">
      <c r="A38" s="301">
        <f t="shared" si="6"/>
        <v>32</v>
      </c>
      <c r="B38" s="302" t="s">
        <v>2719</v>
      </c>
      <c r="C38" s="303">
        <v>6942.08</v>
      </c>
      <c r="D38" s="304">
        <f>SUMIFS('77X'!$F$3:$F$2353,'77X'!$C$3:$C$2353,$B38)</f>
        <v>6953</v>
      </c>
      <c r="E38" s="306">
        <v>50</v>
      </c>
      <c r="F38" s="306">
        <f>COUNTIFS('77X'!$G$3:$G$2353,"Đ",'77X'!$C$3:$C$2353,B38)</f>
        <v>19</v>
      </c>
      <c r="G38" s="307">
        <f t="shared" si="7"/>
        <v>0.38</v>
      </c>
      <c r="H38" s="308">
        <v>0</v>
      </c>
      <c r="I38" s="306">
        <f>COUNTIFS('77X'!$G$3:$G$2353,"K",'77X'!$C$3:$C$2353,B38)</f>
        <v>31</v>
      </c>
      <c r="J38" s="307">
        <f t="shared" si="8"/>
        <v>0.62</v>
      </c>
      <c r="K38" s="308">
        <v>31</v>
      </c>
      <c r="L38" s="308">
        <f t="shared" si="9"/>
        <v>0</v>
      </c>
      <c r="M38" s="306">
        <v>18</v>
      </c>
      <c r="N38" s="308">
        <f t="shared" si="10"/>
        <v>32</v>
      </c>
      <c r="O38" s="307">
        <f t="shared" si="11"/>
        <v>0.64</v>
      </c>
      <c r="P38" s="306">
        <v>18</v>
      </c>
      <c r="Q38" s="307">
        <f t="shared" si="3"/>
        <v>1</v>
      </c>
      <c r="R38" s="306">
        <f t="shared" si="12"/>
        <v>0</v>
      </c>
      <c r="S38" s="307">
        <f t="shared" si="4"/>
        <v>0</v>
      </c>
      <c r="T38" s="309"/>
      <c r="U38" s="310"/>
      <c r="V38" s="311"/>
      <c r="W38" s="311"/>
      <c r="X38" s="310"/>
      <c r="Y38" s="310"/>
    </row>
    <row r="39" spans="1:25" ht="32.1" customHeight="1">
      <c r="A39" s="301">
        <f t="shared" si="6"/>
        <v>33</v>
      </c>
      <c r="B39" s="302" t="s">
        <v>2840</v>
      </c>
      <c r="C39" s="303">
        <v>4206.95</v>
      </c>
      <c r="D39" s="304">
        <f>SUMIFS('77X'!$F$3:$F$2353,'77X'!$C$3:$C$2353,$B39)</f>
        <v>9005</v>
      </c>
      <c r="E39" s="306">
        <v>63</v>
      </c>
      <c r="F39" s="306">
        <f>COUNTIFS('77X'!$G$3:$G$2353,"Đ",'77X'!$C$3:$C$2353,B39)</f>
        <v>20</v>
      </c>
      <c r="G39" s="307">
        <f t="shared" si="7"/>
        <v>0.31746031746031744</v>
      </c>
      <c r="H39" s="308">
        <v>4</v>
      </c>
      <c r="I39" s="306">
        <f>COUNTIFS('77X'!$G$3:$G$2353,"K",'77X'!$C$3:$C$2353,B39)</f>
        <v>43</v>
      </c>
      <c r="J39" s="307">
        <f t="shared" si="8"/>
        <v>0.68253968253968256</v>
      </c>
      <c r="K39" s="308">
        <v>43</v>
      </c>
      <c r="L39" s="308">
        <f t="shared" si="9"/>
        <v>0</v>
      </c>
      <c r="M39" s="306">
        <v>23</v>
      </c>
      <c r="N39" s="308">
        <f t="shared" si="10"/>
        <v>40</v>
      </c>
      <c r="O39" s="307">
        <f t="shared" si="11"/>
        <v>0.63492063492063489</v>
      </c>
      <c r="P39" s="306">
        <v>23</v>
      </c>
      <c r="Q39" s="307">
        <f t="shared" si="3"/>
        <v>1</v>
      </c>
      <c r="R39" s="306">
        <f t="shared" si="12"/>
        <v>0</v>
      </c>
      <c r="S39" s="307">
        <f t="shared" si="4"/>
        <v>0</v>
      </c>
      <c r="T39" s="309" t="s">
        <v>6376</v>
      </c>
      <c r="U39" s="310"/>
      <c r="V39" s="311">
        <v>23</v>
      </c>
      <c r="W39" s="311">
        <v>1</v>
      </c>
      <c r="X39" s="310"/>
      <c r="Y39" s="310"/>
    </row>
    <row r="40" spans="1:25" ht="32.1" customHeight="1">
      <c r="A40" s="301">
        <f t="shared" si="6"/>
        <v>34</v>
      </c>
      <c r="B40" s="302" t="s">
        <v>3012</v>
      </c>
      <c r="C40" s="303">
        <v>6725.59</v>
      </c>
      <c r="D40" s="304">
        <f>SUMIFS('77X'!$F$3:$F$2353,'77X'!$C$3:$C$2353,$B40)</f>
        <v>5492</v>
      </c>
      <c r="E40" s="306">
        <v>41</v>
      </c>
      <c r="F40" s="306">
        <f>COUNTIFS('77X'!$G$3:$G$2353,"Đ",'77X'!$C$3:$C$2353,B40)</f>
        <v>14</v>
      </c>
      <c r="G40" s="307">
        <f t="shared" si="7"/>
        <v>0.34146341463414637</v>
      </c>
      <c r="H40" s="308">
        <v>0</v>
      </c>
      <c r="I40" s="306">
        <f>COUNTIFS('77X'!$G$3:$G$2353,"K",'77X'!$C$3:$C$2353,B40)</f>
        <v>27</v>
      </c>
      <c r="J40" s="307">
        <f t="shared" si="8"/>
        <v>0.65853658536585369</v>
      </c>
      <c r="K40" s="308">
        <v>27</v>
      </c>
      <c r="L40" s="308">
        <f t="shared" si="9"/>
        <v>0</v>
      </c>
      <c r="M40" s="306">
        <v>14</v>
      </c>
      <c r="N40" s="308">
        <f t="shared" si="10"/>
        <v>27</v>
      </c>
      <c r="O40" s="307">
        <f t="shared" si="11"/>
        <v>0.65853658536585369</v>
      </c>
      <c r="P40" s="306">
        <v>14</v>
      </c>
      <c r="Q40" s="307">
        <f t="shared" si="3"/>
        <v>1</v>
      </c>
      <c r="R40" s="306">
        <f t="shared" si="12"/>
        <v>0</v>
      </c>
      <c r="S40" s="307">
        <f t="shared" si="4"/>
        <v>0</v>
      </c>
      <c r="T40" s="309" t="s">
        <v>6376</v>
      </c>
      <c r="U40" s="310"/>
      <c r="V40" s="311">
        <v>14</v>
      </c>
      <c r="W40" s="311">
        <v>1</v>
      </c>
      <c r="X40" s="310"/>
      <c r="Y40" s="310"/>
    </row>
    <row r="41" spans="1:25" ht="32.1" customHeight="1">
      <c r="A41" s="301">
        <f t="shared" si="6"/>
        <v>35</v>
      </c>
      <c r="B41" s="302" t="s">
        <v>3112</v>
      </c>
      <c r="C41" s="303">
        <v>5371.54</v>
      </c>
      <c r="D41" s="304">
        <f>SUMIFS('77X'!$F$3:$F$2353,'77X'!$C$3:$C$2353,$B41)</f>
        <v>7409</v>
      </c>
      <c r="E41" s="306">
        <v>34</v>
      </c>
      <c r="F41" s="306">
        <f>COUNTIFS('77X'!$G$3:$G$2353,"Đ",'77X'!$C$3:$C$2353,B41)</f>
        <v>31</v>
      </c>
      <c r="G41" s="307">
        <f t="shared" si="7"/>
        <v>0.91176470588235292</v>
      </c>
      <c r="H41" s="308">
        <v>3</v>
      </c>
      <c r="I41" s="306">
        <f>COUNTIFS('77X'!$G$3:$G$2353,"K",'77X'!$C$3:$C$2353,B41)</f>
        <v>3</v>
      </c>
      <c r="J41" s="307">
        <f t="shared" si="8"/>
        <v>8.8235294117647065E-2</v>
      </c>
      <c r="K41" s="308">
        <v>3</v>
      </c>
      <c r="L41" s="308">
        <f t="shared" si="9"/>
        <v>0</v>
      </c>
      <c r="M41" s="306">
        <v>19</v>
      </c>
      <c r="N41" s="308">
        <f t="shared" si="10"/>
        <v>15</v>
      </c>
      <c r="O41" s="307">
        <f t="shared" si="11"/>
        <v>0.44117647058823528</v>
      </c>
      <c r="P41" s="306">
        <v>19</v>
      </c>
      <c r="Q41" s="307">
        <f t="shared" si="3"/>
        <v>1</v>
      </c>
      <c r="R41" s="306">
        <f t="shared" si="12"/>
        <v>0</v>
      </c>
      <c r="S41" s="307">
        <f t="shared" si="4"/>
        <v>0</v>
      </c>
      <c r="T41" s="309" t="s">
        <v>6376</v>
      </c>
      <c r="U41" s="310"/>
      <c r="V41" s="311">
        <v>19</v>
      </c>
      <c r="W41" s="311">
        <v>0</v>
      </c>
      <c r="X41" s="310"/>
      <c r="Y41" s="310"/>
    </row>
    <row r="42" spans="1:25" ht="32.1" customHeight="1">
      <c r="A42" s="301">
        <f t="shared" si="6"/>
        <v>36</v>
      </c>
      <c r="B42" s="302" t="s">
        <v>3173</v>
      </c>
      <c r="C42" s="303">
        <v>19910.97</v>
      </c>
      <c r="D42" s="304">
        <f>SUMIFS('77X'!$F$3:$F$2353,'77X'!$C$3:$C$2353,$B42)</f>
        <v>2593</v>
      </c>
      <c r="E42" s="306">
        <v>32</v>
      </c>
      <c r="F42" s="306">
        <f>COUNTIFS('77X'!$G$3:$G$2353,"Đ",'77X'!$C$3:$C$2353,B42)</f>
        <v>2</v>
      </c>
      <c r="G42" s="307">
        <f t="shared" si="7"/>
        <v>6.25E-2</v>
      </c>
      <c r="H42" s="308">
        <v>1</v>
      </c>
      <c r="I42" s="306">
        <f>COUNTIFS('77X'!$G$3:$G$2353,"K",'77X'!$C$3:$C$2353,B42)</f>
        <v>30</v>
      </c>
      <c r="J42" s="307">
        <f t="shared" si="8"/>
        <v>0.9375</v>
      </c>
      <c r="K42" s="308">
        <v>30</v>
      </c>
      <c r="L42" s="308">
        <f t="shared" si="9"/>
        <v>0</v>
      </c>
      <c r="M42" s="306">
        <v>13</v>
      </c>
      <c r="N42" s="308">
        <f t="shared" si="10"/>
        <v>19</v>
      </c>
      <c r="O42" s="307">
        <f t="shared" si="11"/>
        <v>0.59375</v>
      </c>
      <c r="P42" s="306">
        <v>11</v>
      </c>
      <c r="Q42" s="307">
        <f t="shared" si="3"/>
        <v>0.84615384615384615</v>
      </c>
      <c r="R42" s="306">
        <f t="shared" si="12"/>
        <v>2</v>
      </c>
      <c r="S42" s="307">
        <f t="shared" si="4"/>
        <v>0.15384615384615385</v>
      </c>
      <c r="T42" s="309"/>
      <c r="U42" s="310"/>
      <c r="V42" s="311"/>
      <c r="W42" s="311"/>
      <c r="X42" s="310"/>
      <c r="Y42" s="310"/>
    </row>
    <row r="43" spans="1:25" ht="32.1" customHeight="1">
      <c r="A43" s="301">
        <f t="shared" si="6"/>
        <v>37</v>
      </c>
      <c r="B43" s="302" t="s">
        <v>3234</v>
      </c>
      <c r="C43" s="303">
        <v>6089.58</v>
      </c>
      <c r="D43" s="304">
        <f>SUMIFS('77X'!$F$3:$F$2353,'77X'!$C$3:$C$2353,$B43)</f>
        <v>3411</v>
      </c>
      <c r="E43" s="306">
        <v>27</v>
      </c>
      <c r="F43" s="306">
        <f>COUNTIFS('77X'!$G$3:$G$2353,"Đ",'77X'!$C$3:$C$2353,B43)</f>
        <v>8</v>
      </c>
      <c r="G43" s="307">
        <f t="shared" si="7"/>
        <v>0.29629629629629628</v>
      </c>
      <c r="H43" s="308">
        <v>3</v>
      </c>
      <c r="I43" s="306">
        <f>COUNTIFS('77X'!$G$3:$G$2353,"K",'77X'!$C$3:$C$2353,B43)</f>
        <v>19</v>
      </c>
      <c r="J43" s="307">
        <f t="shared" si="8"/>
        <v>0.70370370370370372</v>
      </c>
      <c r="K43" s="308">
        <v>19</v>
      </c>
      <c r="L43" s="308">
        <f t="shared" si="9"/>
        <v>0</v>
      </c>
      <c r="M43" s="306">
        <v>14</v>
      </c>
      <c r="N43" s="308">
        <f t="shared" si="10"/>
        <v>13</v>
      </c>
      <c r="O43" s="307">
        <f t="shared" si="11"/>
        <v>0.48148148148148145</v>
      </c>
      <c r="P43" s="306">
        <v>14</v>
      </c>
      <c r="Q43" s="307">
        <f t="shared" si="3"/>
        <v>1</v>
      </c>
      <c r="R43" s="306">
        <f t="shared" si="12"/>
        <v>0</v>
      </c>
      <c r="S43" s="307">
        <f t="shared" si="4"/>
        <v>0</v>
      </c>
      <c r="T43" s="309"/>
      <c r="U43" s="310"/>
      <c r="V43" s="311"/>
      <c r="W43" s="311"/>
      <c r="X43" s="310"/>
      <c r="Y43" s="310"/>
    </row>
    <row r="44" spans="1:25" ht="32.1" customHeight="1">
      <c r="A44" s="301">
        <f t="shared" si="6"/>
        <v>38</v>
      </c>
      <c r="B44" s="302" t="s">
        <v>3285</v>
      </c>
      <c r="C44" s="303">
        <v>10501.89</v>
      </c>
      <c r="D44" s="304">
        <f>SUMIFS('77X'!$F$3:$F$2353,'77X'!$C$3:$C$2353,$B44)</f>
        <v>1644</v>
      </c>
      <c r="E44" s="306">
        <v>21</v>
      </c>
      <c r="F44" s="306">
        <f>COUNTIFS('77X'!$G$3:$G$2353,"Đ",'77X'!$C$3:$C$2353,B44)</f>
        <v>2</v>
      </c>
      <c r="G44" s="307">
        <f t="shared" si="7"/>
        <v>9.5238095238095233E-2</v>
      </c>
      <c r="H44" s="308">
        <v>0</v>
      </c>
      <c r="I44" s="306">
        <f>COUNTIFS('77X'!$G$3:$G$2353,"K",'77X'!$C$3:$C$2353,B44)</f>
        <v>19</v>
      </c>
      <c r="J44" s="307">
        <f t="shared" si="8"/>
        <v>0.90476190476190477</v>
      </c>
      <c r="K44" s="308">
        <v>19</v>
      </c>
      <c r="L44" s="308">
        <f t="shared" si="9"/>
        <v>0</v>
      </c>
      <c r="M44" s="306">
        <v>9</v>
      </c>
      <c r="N44" s="308">
        <f t="shared" si="10"/>
        <v>12</v>
      </c>
      <c r="O44" s="307">
        <f t="shared" si="11"/>
        <v>0.5714285714285714</v>
      </c>
      <c r="P44" s="306">
        <v>9</v>
      </c>
      <c r="Q44" s="307">
        <f t="shared" si="3"/>
        <v>1</v>
      </c>
      <c r="R44" s="306">
        <f t="shared" si="12"/>
        <v>0</v>
      </c>
      <c r="S44" s="307">
        <f t="shared" si="4"/>
        <v>0</v>
      </c>
      <c r="T44" s="309"/>
      <c r="U44" s="310"/>
      <c r="V44" s="311"/>
      <c r="W44" s="311"/>
      <c r="X44" s="310"/>
      <c r="Y44" s="310"/>
    </row>
    <row r="45" spans="1:25" ht="32.1" customHeight="1">
      <c r="A45" s="301">
        <f t="shared" si="6"/>
        <v>39</v>
      </c>
      <c r="B45" s="302" t="s">
        <v>3331</v>
      </c>
      <c r="C45" s="303">
        <v>4119.84</v>
      </c>
      <c r="D45" s="304">
        <f>SUMIFS('77X'!$F$3:$F$2353,'77X'!$C$3:$C$2353,$B45)</f>
        <v>2623</v>
      </c>
      <c r="E45" s="306">
        <v>25</v>
      </c>
      <c r="F45" s="306">
        <f>COUNTIFS('77X'!$G$3:$G$2353,"Đ",'77X'!$C$3:$C$2353,B45)</f>
        <v>0</v>
      </c>
      <c r="G45" s="307">
        <f t="shared" si="7"/>
        <v>0</v>
      </c>
      <c r="H45" s="308">
        <v>0</v>
      </c>
      <c r="I45" s="306">
        <f>COUNTIFS('77X'!$G$3:$G$2353,"K",'77X'!$C$3:$C$2353,B45)</f>
        <v>25</v>
      </c>
      <c r="J45" s="307">
        <f t="shared" si="8"/>
        <v>1</v>
      </c>
      <c r="K45" s="308">
        <v>25</v>
      </c>
      <c r="L45" s="308">
        <f t="shared" si="9"/>
        <v>0</v>
      </c>
      <c r="M45" s="306">
        <v>15</v>
      </c>
      <c r="N45" s="308">
        <f t="shared" si="10"/>
        <v>10</v>
      </c>
      <c r="O45" s="307">
        <f t="shared" si="11"/>
        <v>0.4</v>
      </c>
      <c r="P45" s="306">
        <v>15</v>
      </c>
      <c r="Q45" s="307">
        <f t="shared" si="3"/>
        <v>1</v>
      </c>
      <c r="R45" s="306">
        <f t="shared" si="12"/>
        <v>0</v>
      </c>
      <c r="S45" s="307">
        <f t="shared" si="4"/>
        <v>0</v>
      </c>
      <c r="T45" s="309"/>
      <c r="U45" s="310"/>
      <c r="V45" s="311"/>
      <c r="W45" s="311"/>
      <c r="X45" s="310"/>
      <c r="Y45" s="310"/>
    </row>
    <row r="46" spans="1:25" ht="32.1" customHeight="1">
      <c r="A46" s="301">
        <f t="shared" si="6"/>
        <v>40</v>
      </c>
      <c r="B46" s="302" t="s">
        <v>3396</v>
      </c>
      <c r="C46" s="303">
        <v>7811.51</v>
      </c>
      <c r="D46" s="304">
        <f>SUMIFS('77X'!$F$3:$F$2353,'77X'!$C$3:$C$2353,$B46)</f>
        <v>2636</v>
      </c>
      <c r="E46" s="306">
        <v>26</v>
      </c>
      <c r="F46" s="306">
        <f>COUNTIFS('77X'!$G$3:$G$2353,"Đ",'77X'!$C$3:$C$2353,B46)</f>
        <v>3</v>
      </c>
      <c r="G46" s="307">
        <f t="shared" si="7"/>
        <v>0.11538461538461539</v>
      </c>
      <c r="H46" s="308">
        <v>1</v>
      </c>
      <c r="I46" s="306">
        <f>COUNTIFS('77X'!$G$3:$G$2353,"K",'77X'!$C$3:$C$2353,B46)</f>
        <v>23</v>
      </c>
      <c r="J46" s="307">
        <f t="shared" si="8"/>
        <v>0.88461538461538458</v>
      </c>
      <c r="K46" s="308">
        <v>23</v>
      </c>
      <c r="L46" s="308">
        <f t="shared" si="9"/>
        <v>0</v>
      </c>
      <c r="M46" s="306">
        <v>12</v>
      </c>
      <c r="N46" s="308">
        <f t="shared" si="10"/>
        <v>14</v>
      </c>
      <c r="O46" s="307">
        <f t="shared" si="11"/>
        <v>0.53846153846153844</v>
      </c>
      <c r="P46" s="306">
        <v>12</v>
      </c>
      <c r="Q46" s="307">
        <f t="shared" si="3"/>
        <v>1</v>
      </c>
      <c r="R46" s="306">
        <f t="shared" si="12"/>
        <v>0</v>
      </c>
      <c r="S46" s="307">
        <f t="shared" si="4"/>
        <v>0</v>
      </c>
      <c r="T46" s="309"/>
      <c r="U46" s="310"/>
      <c r="V46" s="311"/>
      <c r="W46" s="311"/>
      <c r="X46" s="310"/>
      <c r="Y46" s="310"/>
    </row>
    <row r="47" spans="1:25" ht="32.1" customHeight="1">
      <c r="A47" s="301">
        <f t="shared" si="6"/>
        <v>41</v>
      </c>
      <c r="B47" s="302" t="s">
        <v>3444</v>
      </c>
      <c r="C47" s="303">
        <v>3784.19</v>
      </c>
      <c r="D47" s="304">
        <f>SUMIFS('77X'!$F$3:$F$2353,'77X'!$C$3:$C$2353,$B47)</f>
        <v>9093</v>
      </c>
      <c r="E47" s="306">
        <v>69</v>
      </c>
      <c r="F47" s="306">
        <f>COUNTIFS('77X'!$G$3:$G$2353,"Đ",'77X'!$C$3:$C$2353,B47)</f>
        <v>23</v>
      </c>
      <c r="G47" s="307">
        <f t="shared" si="7"/>
        <v>0.33333333333333331</v>
      </c>
      <c r="H47" s="308">
        <v>3</v>
      </c>
      <c r="I47" s="306">
        <f>COUNTIFS('77X'!$G$3:$G$2353,"K",'77X'!$C$3:$C$2353,B47)</f>
        <v>46</v>
      </c>
      <c r="J47" s="307">
        <f t="shared" si="8"/>
        <v>0.66666666666666663</v>
      </c>
      <c r="K47" s="308">
        <v>46</v>
      </c>
      <c r="L47" s="308">
        <f t="shared" si="9"/>
        <v>0</v>
      </c>
      <c r="M47" s="306">
        <v>25</v>
      </c>
      <c r="N47" s="308">
        <f t="shared" si="10"/>
        <v>44</v>
      </c>
      <c r="O47" s="307">
        <f t="shared" si="11"/>
        <v>0.6376811594202898</v>
      </c>
      <c r="P47" s="306">
        <v>25</v>
      </c>
      <c r="Q47" s="307">
        <f t="shared" si="3"/>
        <v>1</v>
      </c>
      <c r="R47" s="306">
        <f t="shared" si="12"/>
        <v>0</v>
      </c>
      <c r="S47" s="307">
        <f t="shared" si="4"/>
        <v>0</v>
      </c>
      <c r="T47" s="309"/>
      <c r="U47" s="310"/>
      <c r="V47" s="311"/>
      <c r="W47" s="311"/>
      <c r="X47" s="310"/>
      <c r="Y47" s="310"/>
    </row>
    <row r="48" spans="1:25" ht="32.1" customHeight="1">
      <c r="A48" s="301">
        <f t="shared" si="6"/>
        <v>42</v>
      </c>
      <c r="B48" s="302" t="s">
        <v>3579</v>
      </c>
      <c r="C48" s="303">
        <v>6083.66</v>
      </c>
      <c r="D48" s="304">
        <f>SUMIFS('77X'!$F$3:$F$2353,'77X'!$C$3:$C$2353,$B48)</f>
        <v>4695</v>
      </c>
      <c r="E48" s="306">
        <v>36</v>
      </c>
      <c r="F48" s="306">
        <f>COUNTIFS('77X'!$G$3:$G$2353,"Đ",'77X'!$C$3:$C$2353,B48)</f>
        <v>11</v>
      </c>
      <c r="G48" s="307">
        <f t="shared" si="7"/>
        <v>0.30555555555555558</v>
      </c>
      <c r="H48" s="308">
        <v>0</v>
      </c>
      <c r="I48" s="306">
        <f>COUNTIFS('77X'!$G$3:$G$2353,"K",'77X'!$C$3:$C$2353,B48)</f>
        <v>25</v>
      </c>
      <c r="J48" s="307">
        <f t="shared" si="8"/>
        <v>0.69444444444444442</v>
      </c>
      <c r="K48" s="308">
        <v>25</v>
      </c>
      <c r="L48" s="308">
        <f t="shared" si="9"/>
        <v>0</v>
      </c>
      <c r="M48" s="306">
        <v>14</v>
      </c>
      <c r="N48" s="308">
        <f t="shared" si="10"/>
        <v>22</v>
      </c>
      <c r="O48" s="307">
        <f t="shared" si="11"/>
        <v>0.61111111111111116</v>
      </c>
      <c r="P48" s="306">
        <v>14</v>
      </c>
      <c r="Q48" s="307">
        <f t="shared" si="3"/>
        <v>1</v>
      </c>
      <c r="R48" s="306">
        <f t="shared" si="12"/>
        <v>0</v>
      </c>
      <c r="S48" s="307">
        <f t="shared" si="4"/>
        <v>0</v>
      </c>
      <c r="T48" s="309"/>
      <c r="U48" s="310"/>
      <c r="V48" s="311"/>
      <c r="W48" s="311"/>
      <c r="X48" s="310"/>
      <c r="Y48" s="310"/>
    </row>
    <row r="49" spans="1:25" ht="32.1" customHeight="1">
      <c r="A49" s="301">
        <f t="shared" si="6"/>
        <v>43</v>
      </c>
      <c r="B49" s="302" t="s">
        <v>3650</v>
      </c>
      <c r="C49" s="303">
        <v>7155.56</v>
      </c>
      <c r="D49" s="304">
        <f>SUMIFS('77X'!$F$3:$F$2353,'77X'!$C$3:$C$2353,$B49)</f>
        <v>2924</v>
      </c>
      <c r="E49" s="306">
        <v>21</v>
      </c>
      <c r="F49" s="306">
        <f>COUNTIFS('77X'!$G$3:$G$2353,"Đ",'77X'!$C$3:$C$2353,B49)</f>
        <v>7</v>
      </c>
      <c r="G49" s="307">
        <f t="shared" si="7"/>
        <v>0.33333333333333331</v>
      </c>
      <c r="H49" s="308">
        <v>2</v>
      </c>
      <c r="I49" s="306">
        <f>COUNTIFS('77X'!$G$3:$G$2353,"K",'77X'!$C$3:$C$2353,B49)</f>
        <v>14</v>
      </c>
      <c r="J49" s="307">
        <f t="shared" si="8"/>
        <v>0.66666666666666663</v>
      </c>
      <c r="K49" s="308">
        <v>13</v>
      </c>
      <c r="L49" s="308">
        <f t="shared" si="9"/>
        <v>1</v>
      </c>
      <c r="M49" s="306">
        <v>11</v>
      </c>
      <c r="N49" s="308">
        <f t="shared" si="10"/>
        <v>10</v>
      </c>
      <c r="O49" s="307">
        <f t="shared" si="11"/>
        <v>0.47619047619047616</v>
      </c>
      <c r="P49" s="306">
        <v>10</v>
      </c>
      <c r="Q49" s="307">
        <f t="shared" si="3"/>
        <v>0.90909090909090906</v>
      </c>
      <c r="R49" s="306">
        <f t="shared" si="12"/>
        <v>1</v>
      </c>
      <c r="S49" s="307">
        <f t="shared" si="4"/>
        <v>9.0909090909090912E-2</v>
      </c>
      <c r="T49" s="309"/>
      <c r="U49" s="310"/>
      <c r="V49" s="311"/>
      <c r="W49" s="311"/>
      <c r="X49" s="310"/>
      <c r="Y49" s="310"/>
    </row>
    <row r="50" spans="1:25" ht="32.1" customHeight="1">
      <c r="A50" s="301">
        <f t="shared" si="6"/>
        <v>44</v>
      </c>
      <c r="B50" s="302" t="s">
        <v>3692</v>
      </c>
      <c r="C50" s="303">
        <v>7142.17</v>
      </c>
      <c r="D50" s="304">
        <f>SUMIFS('77X'!$F$3:$F$2353,'77X'!$C$3:$C$2353,$B50)</f>
        <v>1838</v>
      </c>
      <c r="E50" s="306">
        <v>19</v>
      </c>
      <c r="F50" s="306">
        <f>COUNTIFS('77X'!$G$3:$G$2353,"Đ",'77X'!$C$3:$C$2353,B50)</f>
        <v>0</v>
      </c>
      <c r="G50" s="307">
        <f t="shared" si="7"/>
        <v>0</v>
      </c>
      <c r="H50" s="308">
        <v>0</v>
      </c>
      <c r="I50" s="306">
        <f>COUNTIFS('77X'!$G$3:$G$2353,"K",'77X'!$C$3:$C$2353,B50)</f>
        <v>19</v>
      </c>
      <c r="J50" s="307">
        <f t="shared" si="8"/>
        <v>1</v>
      </c>
      <c r="K50" s="308">
        <v>19</v>
      </c>
      <c r="L50" s="308">
        <f t="shared" si="9"/>
        <v>0</v>
      </c>
      <c r="M50" s="306">
        <v>8</v>
      </c>
      <c r="N50" s="308">
        <f t="shared" si="10"/>
        <v>11</v>
      </c>
      <c r="O50" s="307">
        <f t="shared" si="11"/>
        <v>0.57894736842105265</v>
      </c>
      <c r="P50" s="306">
        <v>8</v>
      </c>
      <c r="Q50" s="307">
        <f t="shared" si="3"/>
        <v>1</v>
      </c>
      <c r="R50" s="306">
        <f t="shared" si="12"/>
        <v>0</v>
      </c>
      <c r="S50" s="307">
        <f t="shared" si="4"/>
        <v>0</v>
      </c>
      <c r="T50" s="309"/>
      <c r="U50" s="310"/>
      <c r="V50" s="311"/>
      <c r="W50" s="311"/>
      <c r="X50" s="310"/>
      <c r="Y50" s="310"/>
    </row>
    <row r="51" spans="1:25" ht="32.1" customHeight="1">
      <c r="A51" s="301">
        <f t="shared" si="6"/>
        <v>45</v>
      </c>
      <c r="B51" s="302" t="s">
        <v>3730</v>
      </c>
      <c r="C51" s="303">
        <v>10118</v>
      </c>
      <c r="D51" s="304">
        <f>SUMIFS('77X'!$F$3:$F$2353,'77X'!$C$3:$C$2353,$B51)</f>
        <v>2103</v>
      </c>
      <c r="E51" s="306">
        <v>26</v>
      </c>
      <c r="F51" s="306">
        <f>COUNTIFS('77X'!$G$3:$G$2353,"Đ",'77X'!$C$3:$C$2353,B51)</f>
        <v>1</v>
      </c>
      <c r="G51" s="307">
        <f t="shared" si="7"/>
        <v>3.8461538461538464E-2</v>
      </c>
      <c r="H51" s="308">
        <v>0</v>
      </c>
      <c r="I51" s="306">
        <f>COUNTIFS('77X'!$G$3:$G$2353,"K",'77X'!$C$3:$C$2353,B51)</f>
        <v>25</v>
      </c>
      <c r="J51" s="307">
        <f t="shared" si="8"/>
        <v>0.96153846153846156</v>
      </c>
      <c r="K51" s="308">
        <v>25</v>
      </c>
      <c r="L51" s="308">
        <f t="shared" si="9"/>
        <v>0</v>
      </c>
      <c r="M51" s="306">
        <v>11</v>
      </c>
      <c r="N51" s="308">
        <f t="shared" si="10"/>
        <v>15</v>
      </c>
      <c r="O51" s="307">
        <f t="shared" si="11"/>
        <v>0.57692307692307687</v>
      </c>
      <c r="P51" s="306">
        <v>11</v>
      </c>
      <c r="Q51" s="307">
        <f t="shared" si="3"/>
        <v>1</v>
      </c>
      <c r="R51" s="306">
        <f t="shared" si="12"/>
        <v>0</v>
      </c>
      <c r="S51" s="307">
        <f t="shared" si="4"/>
        <v>0</v>
      </c>
      <c r="T51" s="309"/>
      <c r="U51" s="310"/>
      <c r="V51" s="311"/>
      <c r="W51" s="311"/>
      <c r="X51" s="310"/>
      <c r="Y51" s="310"/>
    </row>
    <row r="52" spans="1:25" ht="32.1" customHeight="1">
      <c r="A52" s="301">
        <f t="shared" si="6"/>
        <v>46</v>
      </c>
      <c r="B52" s="302" t="s">
        <v>3785</v>
      </c>
      <c r="C52" s="303">
        <v>11273.24</v>
      </c>
      <c r="D52" s="304">
        <f>SUMIFS('77X'!$F$3:$F$2353,'77X'!$C$3:$C$2353,$B52)</f>
        <v>2854</v>
      </c>
      <c r="E52" s="306">
        <v>26</v>
      </c>
      <c r="F52" s="306">
        <f>COUNTIFS('77X'!$G$3:$G$2353,"Đ",'77X'!$C$3:$C$2353,B52)</f>
        <v>6</v>
      </c>
      <c r="G52" s="307">
        <f t="shared" si="7"/>
        <v>0.23076923076923078</v>
      </c>
      <c r="H52" s="308">
        <v>0</v>
      </c>
      <c r="I52" s="306">
        <f>COUNTIFS('77X'!$G$3:$G$2353,"K",'77X'!$C$3:$C$2353,B52)</f>
        <v>20</v>
      </c>
      <c r="J52" s="307">
        <f t="shared" si="8"/>
        <v>0.76923076923076927</v>
      </c>
      <c r="K52" s="308">
        <v>20</v>
      </c>
      <c r="L52" s="308">
        <f t="shared" si="9"/>
        <v>0</v>
      </c>
      <c r="M52" s="306">
        <v>9</v>
      </c>
      <c r="N52" s="308">
        <f t="shared" si="10"/>
        <v>17</v>
      </c>
      <c r="O52" s="307">
        <f t="shared" si="11"/>
        <v>0.65384615384615385</v>
      </c>
      <c r="P52" s="306">
        <v>9</v>
      </c>
      <c r="Q52" s="307">
        <f t="shared" si="3"/>
        <v>1</v>
      </c>
      <c r="R52" s="306">
        <f t="shared" si="12"/>
        <v>0</v>
      </c>
      <c r="S52" s="307">
        <f t="shared" si="4"/>
        <v>0</v>
      </c>
      <c r="T52" s="309"/>
      <c r="U52" s="310"/>
      <c r="V52" s="311"/>
      <c r="W52" s="311"/>
      <c r="X52" s="310"/>
      <c r="Y52" s="310"/>
    </row>
    <row r="53" spans="1:25" ht="32.1" customHeight="1">
      <c r="A53" s="301">
        <f t="shared" si="6"/>
        <v>47</v>
      </c>
      <c r="B53" s="302" t="s">
        <v>3834</v>
      </c>
      <c r="C53" s="303">
        <v>14964.97</v>
      </c>
      <c r="D53" s="304">
        <f>SUMIFS('77X'!$F$3:$F$2353,'77X'!$C$3:$C$2353,$B53)</f>
        <v>2323</v>
      </c>
      <c r="E53" s="306">
        <v>23</v>
      </c>
      <c r="F53" s="306">
        <f>COUNTIFS('77X'!$G$3:$G$2353,"Đ",'77X'!$C$3:$C$2353,B53)</f>
        <v>2</v>
      </c>
      <c r="G53" s="307">
        <f t="shared" si="7"/>
        <v>8.6956521739130432E-2</v>
      </c>
      <c r="H53" s="308">
        <v>2</v>
      </c>
      <c r="I53" s="306">
        <f>COUNTIFS('77X'!$G$3:$G$2353,"K",'77X'!$C$3:$C$2353,B53)</f>
        <v>21</v>
      </c>
      <c r="J53" s="307">
        <f t="shared" si="8"/>
        <v>0.91304347826086951</v>
      </c>
      <c r="K53" s="308">
        <v>12</v>
      </c>
      <c r="L53" s="308">
        <f t="shared" si="9"/>
        <v>9</v>
      </c>
      <c r="M53" s="306">
        <v>16</v>
      </c>
      <c r="N53" s="308">
        <f t="shared" si="10"/>
        <v>7</v>
      </c>
      <c r="O53" s="307">
        <f t="shared" si="11"/>
        <v>0.30434782608695654</v>
      </c>
      <c r="P53" s="306">
        <v>9</v>
      </c>
      <c r="Q53" s="307">
        <f t="shared" si="3"/>
        <v>0.5625</v>
      </c>
      <c r="R53" s="306">
        <f t="shared" si="12"/>
        <v>7</v>
      </c>
      <c r="S53" s="307">
        <f t="shared" si="4"/>
        <v>0.4375</v>
      </c>
      <c r="T53" s="309"/>
      <c r="U53" s="310"/>
      <c r="V53" s="311"/>
      <c r="W53" s="311"/>
      <c r="X53" s="310"/>
      <c r="Y53" s="310"/>
    </row>
    <row r="54" spans="1:25" ht="32.1" customHeight="1">
      <c r="A54" s="301">
        <f t="shared" si="6"/>
        <v>48</v>
      </c>
      <c r="B54" s="302" t="s">
        <v>3875</v>
      </c>
      <c r="C54" s="303">
        <v>6502.07</v>
      </c>
      <c r="D54" s="304">
        <f>SUMIFS('77X'!$F$3:$F$2353,'77X'!$C$3:$C$2353,$B54)</f>
        <v>3709</v>
      </c>
      <c r="E54" s="306">
        <v>23</v>
      </c>
      <c r="F54" s="306">
        <f>COUNTIFS('77X'!$G$3:$G$2353,"Đ",'77X'!$C$3:$C$2353,B54)</f>
        <v>16</v>
      </c>
      <c r="G54" s="307">
        <f t="shared" si="7"/>
        <v>0.69565217391304346</v>
      </c>
      <c r="H54" s="308">
        <v>11</v>
      </c>
      <c r="I54" s="306">
        <f>COUNTIFS('77X'!$G$3:$G$2353,"K",'77X'!$C$3:$C$2353,B54)</f>
        <v>7</v>
      </c>
      <c r="J54" s="307">
        <f t="shared" si="8"/>
        <v>0.30434782608695654</v>
      </c>
      <c r="K54" s="308">
        <v>7</v>
      </c>
      <c r="L54" s="308">
        <f t="shared" si="9"/>
        <v>0</v>
      </c>
      <c r="M54" s="306">
        <v>17</v>
      </c>
      <c r="N54" s="308">
        <f t="shared" si="10"/>
        <v>6</v>
      </c>
      <c r="O54" s="307">
        <f t="shared" si="11"/>
        <v>0.2608695652173913</v>
      </c>
      <c r="P54" s="306">
        <v>17</v>
      </c>
      <c r="Q54" s="307">
        <f t="shared" si="3"/>
        <v>1</v>
      </c>
      <c r="R54" s="306">
        <f t="shared" si="12"/>
        <v>0</v>
      </c>
      <c r="S54" s="307">
        <f t="shared" si="4"/>
        <v>0</v>
      </c>
      <c r="T54" s="309"/>
      <c r="U54" s="310"/>
      <c r="V54" s="311"/>
      <c r="W54" s="311"/>
      <c r="X54" s="310"/>
      <c r="Y54" s="310"/>
    </row>
    <row r="55" spans="1:25" ht="32.1" customHeight="1">
      <c r="A55" s="301">
        <f t="shared" si="6"/>
        <v>49</v>
      </c>
      <c r="B55" s="302" t="s">
        <v>3921</v>
      </c>
      <c r="C55" s="303">
        <v>14556.76</v>
      </c>
      <c r="D55" s="304">
        <f>SUMIFS('77X'!$F$3:$F$2353,'77X'!$C$3:$C$2353,$B55)</f>
        <v>2018</v>
      </c>
      <c r="E55" s="306">
        <v>27</v>
      </c>
      <c r="F55" s="306">
        <f>COUNTIFS('77X'!$G$3:$G$2353,"Đ",'77X'!$C$3:$C$2353,B55)</f>
        <v>4</v>
      </c>
      <c r="G55" s="307">
        <f t="shared" si="7"/>
        <v>0.14814814814814814</v>
      </c>
      <c r="H55" s="308">
        <v>3</v>
      </c>
      <c r="I55" s="306">
        <f>COUNTIFS('77X'!$G$3:$G$2353,"K",'77X'!$C$3:$C$2353,B55)</f>
        <v>23</v>
      </c>
      <c r="J55" s="307">
        <f t="shared" si="8"/>
        <v>0.85185185185185186</v>
      </c>
      <c r="K55" s="308">
        <v>23</v>
      </c>
      <c r="L55" s="308">
        <f t="shared" si="9"/>
        <v>0</v>
      </c>
      <c r="M55" s="306">
        <v>11</v>
      </c>
      <c r="N55" s="308">
        <f t="shared" si="10"/>
        <v>16</v>
      </c>
      <c r="O55" s="307">
        <f t="shared" si="11"/>
        <v>0.59259259259259256</v>
      </c>
      <c r="P55" s="306">
        <v>11</v>
      </c>
      <c r="Q55" s="307">
        <f t="shared" si="3"/>
        <v>1</v>
      </c>
      <c r="R55" s="306">
        <f t="shared" si="12"/>
        <v>0</v>
      </c>
      <c r="S55" s="307">
        <f t="shared" si="4"/>
        <v>0</v>
      </c>
      <c r="T55" s="309"/>
      <c r="U55" s="310"/>
      <c r="V55" s="311"/>
      <c r="W55" s="311"/>
      <c r="X55" s="310"/>
      <c r="Y55" s="310"/>
    </row>
    <row r="56" spans="1:25" ht="32.1" customHeight="1">
      <c r="A56" s="301">
        <f t="shared" si="6"/>
        <v>50</v>
      </c>
      <c r="B56" s="302" t="s">
        <v>3987</v>
      </c>
      <c r="C56" s="303">
        <v>16688.689999999999</v>
      </c>
      <c r="D56" s="304">
        <f>SUMIFS('77X'!$F$3:$F$2353,'77X'!$C$3:$C$2353,$B56)</f>
        <v>1848</v>
      </c>
      <c r="E56" s="306">
        <v>27</v>
      </c>
      <c r="F56" s="306">
        <f>COUNTIFS('77X'!$G$3:$G$2353,"Đ",'77X'!$C$3:$C$2353,B56)</f>
        <v>0</v>
      </c>
      <c r="G56" s="307">
        <f t="shared" si="7"/>
        <v>0</v>
      </c>
      <c r="H56" s="308">
        <v>0</v>
      </c>
      <c r="I56" s="306">
        <f>COUNTIFS('77X'!$G$3:$G$2353,"K",'77X'!$C$3:$C$2353,B56)</f>
        <v>27</v>
      </c>
      <c r="J56" s="307">
        <f t="shared" si="8"/>
        <v>1</v>
      </c>
      <c r="K56" s="308">
        <v>26</v>
      </c>
      <c r="L56" s="308">
        <f t="shared" si="9"/>
        <v>1</v>
      </c>
      <c r="M56" s="306">
        <v>12</v>
      </c>
      <c r="N56" s="308">
        <f t="shared" si="10"/>
        <v>15</v>
      </c>
      <c r="O56" s="307">
        <f t="shared" si="11"/>
        <v>0.55555555555555558</v>
      </c>
      <c r="P56" s="306">
        <v>10</v>
      </c>
      <c r="Q56" s="307">
        <f t="shared" si="3"/>
        <v>0.83333333333333337</v>
      </c>
      <c r="R56" s="306">
        <f t="shared" si="12"/>
        <v>2</v>
      </c>
      <c r="S56" s="307">
        <f t="shared" si="4"/>
        <v>0.16666666666666666</v>
      </c>
      <c r="T56" s="309"/>
      <c r="U56" s="310"/>
      <c r="V56" s="311"/>
      <c r="W56" s="311"/>
      <c r="X56" s="310"/>
      <c r="Y56" s="310"/>
    </row>
    <row r="57" spans="1:25" ht="32.1" customHeight="1">
      <c r="A57" s="301">
        <f t="shared" si="6"/>
        <v>51</v>
      </c>
      <c r="B57" s="302" t="s">
        <v>4037</v>
      </c>
      <c r="C57" s="303">
        <v>13033.07</v>
      </c>
      <c r="D57" s="304">
        <f>SUMIFS('77X'!$F$3:$F$2353,'77X'!$C$3:$C$2353,$B57)</f>
        <v>2359</v>
      </c>
      <c r="E57" s="306">
        <v>28</v>
      </c>
      <c r="F57" s="306">
        <f>COUNTIFS('77X'!$G$3:$G$2353,"Đ",'77X'!$C$3:$C$2353,B57)</f>
        <v>1</v>
      </c>
      <c r="G57" s="307">
        <f t="shared" si="7"/>
        <v>3.5714285714285712E-2</v>
      </c>
      <c r="H57" s="308">
        <v>0</v>
      </c>
      <c r="I57" s="306">
        <f>COUNTIFS('77X'!$G$3:$G$2353,"K",'77X'!$C$3:$C$2353,B57)</f>
        <v>27</v>
      </c>
      <c r="J57" s="307">
        <f t="shared" si="8"/>
        <v>0.9642857142857143</v>
      </c>
      <c r="K57" s="308">
        <v>27</v>
      </c>
      <c r="L57" s="308">
        <f t="shared" si="9"/>
        <v>0</v>
      </c>
      <c r="M57" s="306">
        <v>12</v>
      </c>
      <c r="N57" s="308">
        <f t="shared" si="10"/>
        <v>16</v>
      </c>
      <c r="O57" s="307">
        <f t="shared" si="11"/>
        <v>0.5714285714285714</v>
      </c>
      <c r="P57" s="306">
        <v>11</v>
      </c>
      <c r="Q57" s="307">
        <f t="shared" si="3"/>
        <v>0.91666666666666663</v>
      </c>
      <c r="R57" s="306">
        <f t="shared" si="12"/>
        <v>1</v>
      </c>
      <c r="S57" s="307">
        <f t="shared" si="4"/>
        <v>8.3333333333333329E-2</v>
      </c>
      <c r="T57" s="309"/>
      <c r="U57" s="310"/>
      <c r="V57" s="311"/>
      <c r="W57" s="311"/>
      <c r="X57" s="310"/>
      <c r="Y57" s="310"/>
    </row>
    <row r="58" spans="1:25" ht="32.1" customHeight="1">
      <c r="A58" s="301">
        <f t="shared" si="6"/>
        <v>52</v>
      </c>
      <c r="B58" s="302" t="s">
        <v>4085</v>
      </c>
      <c r="C58" s="303">
        <v>16072.86</v>
      </c>
      <c r="D58" s="304">
        <f>SUMIFS('77X'!$F$3:$F$2353,'77X'!$C$3:$C$2353,$B58)</f>
        <v>1435</v>
      </c>
      <c r="E58" s="306">
        <v>15</v>
      </c>
      <c r="F58" s="306">
        <f>COUNTIFS('77X'!$G$3:$G$2353,"Đ",'77X'!$C$3:$C$2353,B58)</f>
        <v>0</v>
      </c>
      <c r="G58" s="307">
        <f t="shared" si="7"/>
        <v>0</v>
      </c>
      <c r="H58" s="308">
        <v>0</v>
      </c>
      <c r="I58" s="306">
        <f>COUNTIFS('77X'!$G$3:$G$2353,"K",'77X'!$C$3:$C$2353,B58)</f>
        <v>15</v>
      </c>
      <c r="J58" s="307">
        <f t="shared" si="8"/>
        <v>1</v>
      </c>
      <c r="K58" s="308">
        <v>15</v>
      </c>
      <c r="L58" s="308">
        <f t="shared" si="9"/>
        <v>0</v>
      </c>
      <c r="M58" s="306">
        <v>7</v>
      </c>
      <c r="N58" s="308">
        <f t="shared" si="10"/>
        <v>8</v>
      </c>
      <c r="O58" s="307">
        <f t="shared" si="11"/>
        <v>0.53333333333333333</v>
      </c>
      <c r="P58" s="306">
        <v>7</v>
      </c>
      <c r="Q58" s="307">
        <f t="shared" si="3"/>
        <v>1</v>
      </c>
      <c r="R58" s="306">
        <f t="shared" si="12"/>
        <v>0</v>
      </c>
      <c r="S58" s="307">
        <f t="shared" si="4"/>
        <v>0</v>
      </c>
      <c r="T58" s="309"/>
      <c r="U58" s="310"/>
      <c r="V58" s="311"/>
      <c r="W58" s="311"/>
      <c r="X58" s="310"/>
      <c r="Y58" s="310"/>
    </row>
    <row r="59" spans="1:25" ht="32.1" customHeight="1">
      <c r="A59" s="301">
        <f t="shared" si="6"/>
        <v>53</v>
      </c>
      <c r="B59" s="302" t="s">
        <v>4112</v>
      </c>
      <c r="C59" s="303">
        <v>15346.01</v>
      </c>
      <c r="D59" s="304">
        <f>SUMIFS('77X'!$F$3:$F$2353,'77X'!$C$3:$C$2353,$B59)</f>
        <v>1601</v>
      </c>
      <c r="E59" s="306">
        <v>18</v>
      </c>
      <c r="F59" s="306">
        <f>COUNTIFS('77X'!$G$3:$G$2353,"Đ",'77X'!$C$3:$C$2353,B59)</f>
        <v>2</v>
      </c>
      <c r="G59" s="307">
        <f t="shared" si="7"/>
        <v>0.1111111111111111</v>
      </c>
      <c r="H59" s="308">
        <v>0</v>
      </c>
      <c r="I59" s="306">
        <f>COUNTIFS('77X'!$G$3:$G$2353,"K",'77X'!$C$3:$C$2353,B59)</f>
        <v>16</v>
      </c>
      <c r="J59" s="307">
        <f t="shared" si="8"/>
        <v>0.88888888888888884</v>
      </c>
      <c r="K59" s="308">
        <v>16</v>
      </c>
      <c r="L59" s="308">
        <f t="shared" si="9"/>
        <v>0</v>
      </c>
      <c r="M59" s="306">
        <v>11</v>
      </c>
      <c r="N59" s="308">
        <f t="shared" si="10"/>
        <v>7</v>
      </c>
      <c r="O59" s="307">
        <f t="shared" si="11"/>
        <v>0.3888888888888889</v>
      </c>
      <c r="P59" s="306">
        <v>8</v>
      </c>
      <c r="Q59" s="307">
        <f t="shared" si="3"/>
        <v>0.72727272727272729</v>
      </c>
      <c r="R59" s="306">
        <f t="shared" si="12"/>
        <v>3</v>
      </c>
      <c r="S59" s="307">
        <f t="shared" si="4"/>
        <v>0.27272727272727271</v>
      </c>
      <c r="T59" s="309"/>
      <c r="U59" s="310"/>
      <c r="V59" s="311"/>
      <c r="W59" s="311"/>
      <c r="X59" s="310"/>
      <c r="Y59" s="310"/>
    </row>
    <row r="60" spans="1:25" ht="32.1" customHeight="1">
      <c r="A60" s="301">
        <f t="shared" si="6"/>
        <v>54</v>
      </c>
      <c r="B60" s="302" t="s">
        <v>4148</v>
      </c>
      <c r="C60" s="303">
        <v>4415.75</v>
      </c>
      <c r="D60" s="304">
        <f>SUMIFS('77X'!$F$3:$F$2353,'77X'!$C$3:$C$2353,$B60)</f>
        <v>10407</v>
      </c>
      <c r="E60" s="306">
        <v>67</v>
      </c>
      <c r="F60" s="306">
        <f>COUNTIFS('77X'!$G$3:$G$2353,"Đ",'77X'!$C$3:$C$2353,B60)</f>
        <v>28</v>
      </c>
      <c r="G60" s="307">
        <f t="shared" si="7"/>
        <v>0.41791044776119401</v>
      </c>
      <c r="H60" s="308">
        <v>0</v>
      </c>
      <c r="I60" s="306">
        <f>COUNTIFS('77X'!$G$3:$G$2353,"K",'77X'!$C$3:$C$2353,B60)</f>
        <v>39</v>
      </c>
      <c r="J60" s="307">
        <f t="shared" si="8"/>
        <v>0.58208955223880599</v>
      </c>
      <c r="K60" s="308">
        <v>39</v>
      </c>
      <c r="L60" s="308">
        <f t="shared" si="9"/>
        <v>0</v>
      </c>
      <c r="M60" s="306">
        <v>25</v>
      </c>
      <c r="N60" s="308">
        <f t="shared" si="10"/>
        <v>42</v>
      </c>
      <c r="O60" s="307">
        <f t="shared" si="11"/>
        <v>0.62686567164179108</v>
      </c>
      <c r="P60" s="306">
        <v>25</v>
      </c>
      <c r="Q60" s="307">
        <f t="shared" si="3"/>
        <v>1</v>
      </c>
      <c r="R60" s="306">
        <f t="shared" si="12"/>
        <v>0</v>
      </c>
      <c r="S60" s="307">
        <f t="shared" si="4"/>
        <v>0</v>
      </c>
      <c r="T60" s="309" t="s">
        <v>6376</v>
      </c>
      <c r="U60" s="310"/>
      <c r="V60" s="311">
        <v>25</v>
      </c>
      <c r="W60" s="311">
        <v>0</v>
      </c>
      <c r="X60" s="310"/>
      <c r="Y60" s="310"/>
    </row>
    <row r="61" spans="1:25" ht="32.1" customHeight="1">
      <c r="A61" s="301">
        <f t="shared" si="6"/>
        <v>55</v>
      </c>
      <c r="B61" s="302" t="s">
        <v>4270</v>
      </c>
      <c r="C61" s="303">
        <v>4786.24</v>
      </c>
      <c r="D61" s="304">
        <f>SUMIFS('77X'!$F$3:$F$2353,'77X'!$C$3:$C$2353,$B61)</f>
        <v>2856</v>
      </c>
      <c r="E61" s="306">
        <v>24</v>
      </c>
      <c r="F61" s="306">
        <f>COUNTIFS('77X'!$G$3:$G$2353,"Đ",'77X'!$C$3:$C$2353,B61)</f>
        <v>3</v>
      </c>
      <c r="G61" s="307">
        <f t="shared" si="7"/>
        <v>0.125</v>
      </c>
      <c r="H61" s="308">
        <v>0</v>
      </c>
      <c r="I61" s="306">
        <f>COUNTIFS('77X'!$G$3:$G$2353,"K",'77X'!$C$3:$C$2353,B61)</f>
        <v>21</v>
      </c>
      <c r="J61" s="307">
        <f t="shared" si="8"/>
        <v>0.875</v>
      </c>
      <c r="K61" s="308">
        <v>20</v>
      </c>
      <c r="L61" s="308">
        <f t="shared" si="9"/>
        <v>1</v>
      </c>
      <c r="M61" s="306">
        <v>12</v>
      </c>
      <c r="N61" s="308">
        <f t="shared" si="10"/>
        <v>12</v>
      </c>
      <c r="O61" s="307">
        <f t="shared" si="11"/>
        <v>0.5</v>
      </c>
      <c r="P61" s="306">
        <v>12</v>
      </c>
      <c r="Q61" s="307">
        <f t="shared" si="3"/>
        <v>1</v>
      </c>
      <c r="R61" s="306">
        <f t="shared" si="12"/>
        <v>0</v>
      </c>
      <c r="S61" s="307">
        <f t="shared" si="4"/>
        <v>0</v>
      </c>
      <c r="T61" s="309"/>
      <c r="U61" s="310"/>
      <c r="V61" s="311"/>
      <c r="W61" s="311"/>
      <c r="X61" s="310"/>
      <c r="Y61" s="310"/>
    </row>
    <row r="62" spans="1:25" ht="32.1" customHeight="1">
      <c r="A62" s="301">
        <f t="shared" si="6"/>
        <v>56</v>
      </c>
      <c r="B62" s="302" t="s">
        <v>4313</v>
      </c>
      <c r="C62" s="303">
        <v>5806.89</v>
      </c>
      <c r="D62" s="304">
        <f>SUMIFS('77X'!$F$3:$F$2353,'77X'!$C$3:$C$2353,$B62)</f>
        <v>5491</v>
      </c>
      <c r="E62" s="306">
        <v>48</v>
      </c>
      <c r="F62" s="306">
        <f>COUNTIFS('77X'!$G$3:$G$2353,"Đ",'77X'!$C$3:$C$2353,B62)</f>
        <v>4</v>
      </c>
      <c r="G62" s="307">
        <f t="shared" si="7"/>
        <v>8.3333333333333329E-2</v>
      </c>
      <c r="H62" s="308">
        <v>0</v>
      </c>
      <c r="I62" s="306">
        <f>COUNTIFS('77X'!$G$3:$G$2353,"K",'77X'!$C$3:$C$2353,B62)</f>
        <v>44</v>
      </c>
      <c r="J62" s="307">
        <f t="shared" si="8"/>
        <v>0.91666666666666663</v>
      </c>
      <c r="K62" s="308">
        <v>44</v>
      </c>
      <c r="L62" s="308">
        <f t="shared" si="9"/>
        <v>0</v>
      </c>
      <c r="M62" s="306">
        <v>15</v>
      </c>
      <c r="N62" s="308">
        <f t="shared" si="10"/>
        <v>33</v>
      </c>
      <c r="O62" s="307">
        <f t="shared" si="11"/>
        <v>0.6875</v>
      </c>
      <c r="P62" s="306">
        <v>15</v>
      </c>
      <c r="Q62" s="307">
        <f t="shared" si="3"/>
        <v>1</v>
      </c>
      <c r="R62" s="306">
        <f t="shared" si="12"/>
        <v>0</v>
      </c>
      <c r="S62" s="307">
        <f t="shared" si="4"/>
        <v>0</v>
      </c>
      <c r="T62" s="309"/>
      <c r="U62" s="310"/>
      <c r="V62" s="311"/>
      <c r="W62" s="311"/>
      <c r="X62" s="310"/>
      <c r="Y62" s="310"/>
    </row>
    <row r="63" spans="1:25" ht="32.1" customHeight="1">
      <c r="A63" s="301">
        <f t="shared" si="6"/>
        <v>57</v>
      </c>
      <c r="B63" s="302" t="s">
        <v>4390</v>
      </c>
      <c r="C63" s="303">
        <v>11238.7</v>
      </c>
      <c r="D63" s="304">
        <f>SUMIFS('77X'!$F$3:$F$2353,'77X'!$C$3:$C$2353,$B63)</f>
        <v>10565</v>
      </c>
      <c r="E63" s="306">
        <v>74</v>
      </c>
      <c r="F63" s="306">
        <f>COUNTIFS('77X'!$G$3:$G$2353,"Đ",'77X'!$C$3:$C$2353,B63)</f>
        <v>26</v>
      </c>
      <c r="G63" s="307">
        <f t="shared" si="7"/>
        <v>0.35135135135135137</v>
      </c>
      <c r="H63" s="308">
        <v>0</v>
      </c>
      <c r="I63" s="306">
        <f>COUNTIFS('77X'!$G$3:$G$2353,"K",'77X'!$C$3:$C$2353,B63)</f>
        <v>48</v>
      </c>
      <c r="J63" s="307">
        <f t="shared" si="8"/>
        <v>0.64864864864864868</v>
      </c>
      <c r="K63" s="308">
        <v>48</v>
      </c>
      <c r="L63" s="308">
        <f t="shared" si="9"/>
        <v>0</v>
      </c>
      <c r="M63" s="306">
        <v>25</v>
      </c>
      <c r="N63" s="308">
        <f t="shared" si="10"/>
        <v>49</v>
      </c>
      <c r="O63" s="307">
        <f t="shared" si="11"/>
        <v>0.66216216216216217</v>
      </c>
      <c r="P63" s="306">
        <v>25</v>
      </c>
      <c r="Q63" s="307">
        <f t="shared" si="3"/>
        <v>1</v>
      </c>
      <c r="R63" s="306">
        <f t="shared" si="12"/>
        <v>0</v>
      </c>
      <c r="S63" s="307">
        <f t="shared" si="4"/>
        <v>0</v>
      </c>
      <c r="T63" s="309" t="s">
        <v>6376</v>
      </c>
      <c r="U63" s="310"/>
      <c r="V63" s="311">
        <v>25</v>
      </c>
      <c r="W63" s="311">
        <v>0</v>
      </c>
      <c r="X63" s="310"/>
      <c r="Y63" s="310"/>
    </row>
    <row r="64" spans="1:25" ht="32.1" customHeight="1">
      <c r="A64" s="301">
        <f t="shared" si="6"/>
        <v>58</v>
      </c>
      <c r="B64" s="302" t="s">
        <v>4552</v>
      </c>
      <c r="C64" s="303">
        <v>4525.04</v>
      </c>
      <c r="D64" s="304">
        <f>SUMIFS('77X'!$F$3:$F$2353,'77X'!$C$3:$C$2353,$B64)</f>
        <v>5357</v>
      </c>
      <c r="E64" s="306">
        <v>43</v>
      </c>
      <c r="F64" s="306">
        <f>COUNTIFS('77X'!$G$3:$G$2353,"Đ",'77X'!$C$3:$C$2353,B64)</f>
        <v>9</v>
      </c>
      <c r="G64" s="307">
        <f t="shared" si="7"/>
        <v>0.20930232558139536</v>
      </c>
      <c r="H64" s="308">
        <v>0</v>
      </c>
      <c r="I64" s="306">
        <f>COUNTIFS('77X'!$G$3:$G$2353,"K",'77X'!$C$3:$C$2353,B64)</f>
        <v>34</v>
      </c>
      <c r="J64" s="307">
        <f t="shared" si="8"/>
        <v>0.79069767441860461</v>
      </c>
      <c r="K64" s="308">
        <v>34</v>
      </c>
      <c r="L64" s="308">
        <f t="shared" si="9"/>
        <v>0</v>
      </c>
      <c r="M64" s="306">
        <v>15</v>
      </c>
      <c r="N64" s="308">
        <f t="shared" si="10"/>
        <v>28</v>
      </c>
      <c r="O64" s="307">
        <f t="shared" si="11"/>
        <v>0.65116279069767447</v>
      </c>
      <c r="P64" s="306">
        <v>15</v>
      </c>
      <c r="Q64" s="307">
        <f t="shared" si="3"/>
        <v>1</v>
      </c>
      <c r="R64" s="306">
        <f t="shared" si="12"/>
        <v>0</v>
      </c>
      <c r="S64" s="307">
        <f t="shared" si="4"/>
        <v>0</v>
      </c>
      <c r="T64" s="309"/>
      <c r="U64" s="310"/>
      <c r="V64" s="311"/>
      <c r="W64" s="311"/>
      <c r="X64" s="310"/>
      <c r="Y64" s="310"/>
    </row>
    <row r="65" spans="1:25" ht="32.1" customHeight="1">
      <c r="A65" s="301">
        <f t="shared" si="6"/>
        <v>59</v>
      </c>
      <c r="B65" s="302" t="s">
        <v>4633</v>
      </c>
      <c r="C65" s="303">
        <v>9693.89</v>
      </c>
      <c r="D65" s="304">
        <f>SUMIFS('77X'!$F$3:$F$2353,'77X'!$C$3:$C$2353,$B65)</f>
        <v>3253</v>
      </c>
      <c r="E65" s="306">
        <v>26</v>
      </c>
      <c r="F65" s="306">
        <f>COUNTIFS('77X'!$G$3:$G$2353,"Đ",'77X'!$C$3:$C$2353,B65)</f>
        <v>8</v>
      </c>
      <c r="G65" s="307">
        <f t="shared" si="7"/>
        <v>0.30769230769230771</v>
      </c>
      <c r="H65" s="308">
        <v>2</v>
      </c>
      <c r="I65" s="306">
        <f>COUNTIFS('77X'!$G$3:$G$2353,"K",'77X'!$C$3:$C$2353,B65)</f>
        <v>18</v>
      </c>
      <c r="J65" s="307">
        <f t="shared" si="8"/>
        <v>0.69230769230769229</v>
      </c>
      <c r="K65" s="308">
        <v>18</v>
      </c>
      <c r="L65" s="308">
        <f t="shared" si="9"/>
        <v>0</v>
      </c>
      <c r="M65" s="306">
        <v>12</v>
      </c>
      <c r="N65" s="308">
        <f t="shared" si="10"/>
        <v>14</v>
      </c>
      <c r="O65" s="307">
        <f t="shared" si="11"/>
        <v>0.53846153846153844</v>
      </c>
      <c r="P65" s="306">
        <v>12</v>
      </c>
      <c r="Q65" s="307">
        <f t="shared" si="3"/>
        <v>1</v>
      </c>
      <c r="R65" s="306">
        <f t="shared" si="12"/>
        <v>0</v>
      </c>
      <c r="S65" s="307">
        <f t="shared" si="4"/>
        <v>0</v>
      </c>
      <c r="T65" s="309" t="s">
        <v>6376</v>
      </c>
      <c r="U65" s="310"/>
      <c r="V65" s="311">
        <v>12</v>
      </c>
      <c r="W65" s="311">
        <v>4</v>
      </c>
      <c r="X65" s="310"/>
      <c r="Y65" s="310"/>
    </row>
    <row r="66" spans="1:25" ht="32.1" customHeight="1">
      <c r="A66" s="301">
        <f t="shared" si="6"/>
        <v>60</v>
      </c>
      <c r="B66" s="302" t="s">
        <v>4686</v>
      </c>
      <c r="C66" s="303">
        <v>6470</v>
      </c>
      <c r="D66" s="304">
        <f>SUMIFS('77X'!$F$3:$F$2353,'77X'!$C$3:$C$2353,$B66)</f>
        <v>5668</v>
      </c>
      <c r="E66" s="306">
        <v>45</v>
      </c>
      <c r="F66" s="306">
        <f>COUNTIFS('77X'!$G$3:$G$2353,"Đ",'77X'!$C$3:$C$2353,B66)</f>
        <v>12</v>
      </c>
      <c r="G66" s="307">
        <f t="shared" si="7"/>
        <v>0.26666666666666666</v>
      </c>
      <c r="H66" s="308">
        <v>0</v>
      </c>
      <c r="I66" s="306">
        <f>COUNTIFS('77X'!$G$3:$G$2353,"K",'77X'!$C$3:$C$2353,B66)</f>
        <v>33</v>
      </c>
      <c r="J66" s="307">
        <f t="shared" si="8"/>
        <v>0.73333333333333328</v>
      </c>
      <c r="K66" s="308">
        <v>33</v>
      </c>
      <c r="L66" s="308">
        <f t="shared" si="9"/>
        <v>0</v>
      </c>
      <c r="M66" s="306">
        <v>20</v>
      </c>
      <c r="N66" s="308">
        <f t="shared" si="10"/>
        <v>25</v>
      </c>
      <c r="O66" s="307">
        <f t="shared" si="11"/>
        <v>0.55555555555555558</v>
      </c>
      <c r="P66" s="306">
        <v>20</v>
      </c>
      <c r="Q66" s="307">
        <f t="shared" si="3"/>
        <v>1</v>
      </c>
      <c r="R66" s="306">
        <f t="shared" si="12"/>
        <v>0</v>
      </c>
      <c r="S66" s="307">
        <f t="shared" si="4"/>
        <v>0</v>
      </c>
      <c r="T66" s="309"/>
      <c r="U66" s="310"/>
      <c r="V66" s="311"/>
      <c r="W66" s="311"/>
      <c r="X66" s="310"/>
      <c r="Y66" s="310"/>
    </row>
    <row r="67" spans="1:25" ht="32.1" customHeight="1">
      <c r="A67" s="301">
        <f t="shared" si="6"/>
        <v>61</v>
      </c>
      <c r="B67" s="302" t="s">
        <v>4756</v>
      </c>
      <c r="C67" s="303">
        <v>16305.74</v>
      </c>
      <c r="D67" s="304">
        <f>SUMIFS('77X'!$F$3:$F$2353,'77X'!$C$3:$C$2353,$B67)</f>
        <v>2230</v>
      </c>
      <c r="E67" s="306">
        <v>36</v>
      </c>
      <c r="F67" s="306">
        <f>COUNTIFS('77X'!$G$3:$G$2353,"Đ",'77X'!$C$3:$C$2353,B67)</f>
        <v>0</v>
      </c>
      <c r="G67" s="307">
        <f t="shared" si="7"/>
        <v>0</v>
      </c>
      <c r="H67" s="308">
        <v>0</v>
      </c>
      <c r="I67" s="306">
        <f>COUNTIFS('77X'!$G$3:$G$2353,"K",'77X'!$C$3:$C$2353,B67)</f>
        <v>36</v>
      </c>
      <c r="J67" s="307">
        <f t="shared" si="8"/>
        <v>1</v>
      </c>
      <c r="K67" s="308">
        <v>36</v>
      </c>
      <c r="L67" s="308">
        <f t="shared" si="9"/>
        <v>0</v>
      </c>
      <c r="M67" s="306">
        <v>12</v>
      </c>
      <c r="N67" s="308">
        <f t="shared" si="10"/>
        <v>24</v>
      </c>
      <c r="O67" s="307">
        <f t="shared" si="11"/>
        <v>0.66666666666666663</v>
      </c>
      <c r="P67" s="306">
        <v>11</v>
      </c>
      <c r="Q67" s="307">
        <f t="shared" si="3"/>
        <v>0.91666666666666663</v>
      </c>
      <c r="R67" s="306">
        <f t="shared" si="12"/>
        <v>1</v>
      </c>
      <c r="S67" s="307">
        <f t="shared" si="4"/>
        <v>8.3333333333333329E-2</v>
      </c>
      <c r="T67" s="309"/>
      <c r="U67" s="310"/>
      <c r="V67" s="311"/>
      <c r="W67" s="311"/>
      <c r="X67" s="310"/>
      <c r="Y67" s="310"/>
    </row>
    <row r="68" spans="1:25" ht="32.1" customHeight="1">
      <c r="A68" s="301">
        <f t="shared" si="6"/>
        <v>62</v>
      </c>
      <c r="B68" s="302" t="s">
        <v>4847</v>
      </c>
      <c r="C68" s="303">
        <v>10269.61</v>
      </c>
      <c r="D68" s="304">
        <f>SUMIFS('77X'!$F$3:$F$2353,'77X'!$C$3:$C$2353,$B68)</f>
        <v>3218</v>
      </c>
      <c r="E68" s="306">
        <v>27</v>
      </c>
      <c r="F68" s="306">
        <f>COUNTIFS('77X'!$G$3:$G$2353,"Đ",'77X'!$C$3:$C$2353,B68)</f>
        <v>6</v>
      </c>
      <c r="G68" s="307">
        <f t="shared" si="7"/>
        <v>0.22222222222222221</v>
      </c>
      <c r="H68" s="308">
        <v>2</v>
      </c>
      <c r="I68" s="306">
        <f>COUNTIFS('77X'!$G$3:$G$2353,"K",'77X'!$C$3:$C$2353,B68)</f>
        <v>21</v>
      </c>
      <c r="J68" s="307">
        <f t="shared" si="8"/>
        <v>0.77777777777777779</v>
      </c>
      <c r="K68" s="308">
        <v>21</v>
      </c>
      <c r="L68" s="308">
        <f t="shared" si="9"/>
        <v>0</v>
      </c>
      <c r="M68" s="306">
        <v>13</v>
      </c>
      <c r="N68" s="308">
        <f t="shared" si="10"/>
        <v>14</v>
      </c>
      <c r="O68" s="307">
        <f t="shared" si="11"/>
        <v>0.51851851851851849</v>
      </c>
      <c r="P68" s="306">
        <v>13</v>
      </c>
      <c r="Q68" s="307">
        <f t="shared" si="3"/>
        <v>1</v>
      </c>
      <c r="R68" s="306">
        <f t="shared" si="12"/>
        <v>0</v>
      </c>
      <c r="S68" s="307">
        <f t="shared" si="4"/>
        <v>0</v>
      </c>
      <c r="T68" s="309"/>
      <c r="U68" s="310"/>
      <c r="V68" s="311"/>
      <c r="W68" s="311"/>
      <c r="X68" s="310"/>
      <c r="Y68" s="310"/>
    </row>
    <row r="69" spans="1:25" ht="32.1" customHeight="1">
      <c r="A69" s="301">
        <f t="shared" si="6"/>
        <v>63</v>
      </c>
      <c r="B69" s="302" t="s">
        <v>4903</v>
      </c>
      <c r="C69" s="303">
        <v>7522.17</v>
      </c>
      <c r="D69" s="304">
        <f>SUMIFS('77X'!$F$3:$F$2353,'77X'!$C$3:$C$2353,$B69)</f>
        <v>879</v>
      </c>
      <c r="E69" s="306">
        <v>11</v>
      </c>
      <c r="F69" s="306">
        <f>COUNTIFS('77X'!$G$3:$G$2353,"Đ",'77X'!$C$3:$C$2353,B69)</f>
        <v>0</v>
      </c>
      <c r="G69" s="307">
        <f t="shared" si="7"/>
        <v>0</v>
      </c>
      <c r="H69" s="308">
        <v>0</v>
      </c>
      <c r="I69" s="306">
        <f>COUNTIFS('77X'!$G$3:$G$2353,"K",'77X'!$C$3:$C$2353,B69)</f>
        <v>11</v>
      </c>
      <c r="J69" s="307">
        <f t="shared" si="8"/>
        <v>1</v>
      </c>
      <c r="K69" s="308">
        <v>11</v>
      </c>
      <c r="L69" s="308">
        <f t="shared" si="9"/>
        <v>0</v>
      </c>
      <c r="M69" s="306">
        <v>5</v>
      </c>
      <c r="N69" s="308">
        <f t="shared" si="10"/>
        <v>6</v>
      </c>
      <c r="O69" s="307">
        <f t="shared" si="11"/>
        <v>0.54545454545454541</v>
      </c>
      <c r="P69" s="306">
        <v>4</v>
      </c>
      <c r="Q69" s="307">
        <f t="shared" si="3"/>
        <v>0.8</v>
      </c>
      <c r="R69" s="306">
        <f t="shared" si="12"/>
        <v>1</v>
      </c>
      <c r="S69" s="307">
        <f t="shared" si="4"/>
        <v>0.2</v>
      </c>
      <c r="T69" s="309"/>
      <c r="U69" s="310"/>
      <c r="V69" s="311"/>
      <c r="W69" s="311"/>
      <c r="X69" s="310"/>
      <c r="Y69" s="310"/>
    </row>
    <row r="70" spans="1:25" ht="32.1" customHeight="1">
      <c r="A70" s="301">
        <f t="shared" si="6"/>
        <v>64</v>
      </c>
      <c r="B70" s="302" t="s">
        <v>4924</v>
      </c>
      <c r="C70" s="303">
        <v>5862.89</v>
      </c>
      <c r="D70" s="304">
        <f>SUMIFS('77X'!$F$3:$F$2353,'77X'!$C$3:$C$2353,$B70)</f>
        <v>2480</v>
      </c>
      <c r="E70" s="306">
        <v>16</v>
      </c>
      <c r="F70" s="306">
        <f>COUNTIFS('77X'!$G$3:$G$2353,"Đ",'77X'!$C$3:$C$2353,B70)</f>
        <v>12</v>
      </c>
      <c r="G70" s="307">
        <f t="shared" si="7"/>
        <v>0.75</v>
      </c>
      <c r="H70" s="308">
        <v>12</v>
      </c>
      <c r="I70" s="306">
        <f>COUNTIFS('77X'!$G$3:$G$2353,"K",'77X'!$C$3:$C$2353,B70)</f>
        <v>4</v>
      </c>
      <c r="J70" s="307">
        <f t="shared" si="8"/>
        <v>0.25</v>
      </c>
      <c r="K70" s="308">
        <v>4</v>
      </c>
      <c r="L70" s="308">
        <f t="shared" si="9"/>
        <v>0</v>
      </c>
      <c r="M70" s="306">
        <v>14</v>
      </c>
      <c r="N70" s="308">
        <f t="shared" si="10"/>
        <v>2</v>
      </c>
      <c r="O70" s="307">
        <f t="shared" si="11"/>
        <v>0.125</v>
      </c>
      <c r="P70" s="306">
        <v>14</v>
      </c>
      <c r="Q70" s="307">
        <f t="shared" si="3"/>
        <v>1</v>
      </c>
      <c r="R70" s="306">
        <f t="shared" si="12"/>
        <v>0</v>
      </c>
      <c r="S70" s="307">
        <f t="shared" si="4"/>
        <v>0</v>
      </c>
      <c r="T70" s="309"/>
      <c r="U70" s="310"/>
      <c r="V70" s="311"/>
      <c r="W70" s="311"/>
      <c r="X70" s="310"/>
      <c r="Y70" s="310"/>
    </row>
    <row r="71" spans="1:25" ht="32.1" customHeight="1">
      <c r="A71" s="301">
        <f t="shared" si="6"/>
        <v>65</v>
      </c>
      <c r="B71" s="302" t="s">
        <v>4957</v>
      </c>
      <c r="C71" s="303">
        <v>7937.75</v>
      </c>
      <c r="D71" s="304">
        <f>SUMIFS('77X'!$F$3:$F$2353,'77X'!$C$3:$C$2353,$B71)</f>
        <v>3530</v>
      </c>
      <c r="E71" s="306">
        <v>29</v>
      </c>
      <c r="F71" s="306">
        <f>COUNTIFS('77X'!$G$3:$G$2353,"Đ",'77X'!$C$3:$C$2353,B71)</f>
        <v>5</v>
      </c>
      <c r="G71" s="307">
        <f t="shared" si="7"/>
        <v>0.17241379310344829</v>
      </c>
      <c r="H71" s="308">
        <v>0</v>
      </c>
      <c r="I71" s="306">
        <f>COUNTIFS('77X'!$G$3:$G$2353,"K",'77X'!$C$3:$C$2353,B71)</f>
        <v>24</v>
      </c>
      <c r="J71" s="307">
        <f t="shared" si="8"/>
        <v>0.82758620689655171</v>
      </c>
      <c r="K71" s="308">
        <v>24</v>
      </c>
      <c r="L71" s="308">
        <f t="shared" si="9"/>
        <v>0</v>
      </c>
      <c r="M71" s="306">
        <v>9</v>
      </c>
      <c r="N71" s="308">
        <f t="shared" si="10"/>
        <v>20</v>
      </c>
      <c r="O71" s="307">
        <f t="shared" si="11"/>
        <v>0.68965517241379315</v>
      </c>
      <c r="P71" s="306">
        <v>9</v>
      </c>
      <c r="Q71" s="307">
        <f t="shared" si="3"/>
        <v>1</v>
      </c>
      <c r="R71" s="306">
        <f t="shared" si="12"/>
        <v>0</v>
      </c>
      <c r="S71" s="307">
        <f t="shared" si="4"/>
        <v>0</v>
      </c>
      <c r="T71" s="309" t="s">
        <v>6376</v>
      </c>
      <c r="U71" s="310"/>
      <c r="V71" s="311">
        <v>9</v>
      </c>
      <c r="W71" s="311">
        <v>0</v>
      </c>
      <c r="X71" s="310"/>
      <c r="Y71" s="310"/>
    </row>
    <row r="72" spans="1:25" ht="32.1" customHeight="1">
      <c r="A72" s="301">
        <f t="shared" si="6"/>
        <v>66</v>
      </c>
      <c r="B72" s="302" t="s">
        <v>5001</v>
      </c>
      <c r="C72" s="303">
        <v>9678.8799999999992</v>
      </c>
      <c r="D72" s="304">
        <f>SUMIFS('77X'!$F$3:$F$2353,'77X'!$C$3:$C$2353,$B72)</f>
        <v>716</v>
      </c>
      <c r="E72" s="306">
        <v>8</v>
      </c>
      <c r="F72" s="306">
        <f>COUNTIFS('77X'!$G$3:$G$2353,"Đ",'77X'!$C$3:$C$2353,B72)</f>
        <v>0</v>
      </c>
      <c r="G72" s="307">
        <f t="shared" si="7"/>
        <v>0</v>
      </c>
      <c r="H72" s="308">
        <v>0</v>
      </c>
      <c r="I72" s="306">
        <f>COUNTIFS('77X'!$G$3:$G$2353,"K",'77X'!$C$3:$C$2353,B72)</f>
        <v>8</v>
      </c>
      <c r="J72" s="307">
        <f t="shared" si="8"/>
        <v>1</v>
      </c>
      <c r="K72" s="308">
        <v>7</v>
      </c>
      <c r="L72" s="308">
        <f t="shared" si="9"/>
        <v>1</v>
      </c>
      <c r="M72" s="306">
        <v>4</v>
      </c>
      <c r="N72" s="308">
        <f t="shared" si="10"/>
        <v>4</v>
      </c>
      <c r="O72" s="307">
        <f t="shared" si="11"/>
        <v>0.5</v>
      </c>
      <c r="P72" s="306">
        <v>3</v>
      </c>
      <c r="Q72" s="307">
        <f t="shared" si="3"/>
        <v>0.75</v>
      </c>
      <c r="R72" s="306">
        <f t="shared" si="12"/>
        <v>1</v>
      </c>
      <c r="S72" s="307">
        <f t="shared" si="4"/>
        <v>0.25</v>
      </c>
      <c r="T72" s="309"/>
      <c r="U72" s="310"/>
      <c r="V72" s="311"/>
      <c r="W72" s="311"/>
      <c r="X72" s="310"/>
      <c r="Y72" s="310"/>
    </row>
    <row r="73" spans="1:25" ht="32.1" customHeight="1">
      <c r="A73" s="301">
        <f t="shared" si="6"/>
        <v>67</v>
      </c>
      <c r="B73" s="302" t="s">
        <v>5015</v>
      </c>
      <c r="C73" s="303">
        <v>5792.05</v>
      </c>
      <c r="D73" s="304">
        <f>SUMIFS('77X'!$F$3:$F$2353,'77X'!$C$3:$C$2353,$B73)</f>
        <v>6552</v>
      </c>
      <c r="E73" s="306">
        <v>46</v>
      </c>
      <c r="F73" s="306">
        <f>COUNTIFS('77X'!$G$3:$G$2353,"Đ",'77X'!$C$3:$C$2353,B73)</f>
        <v>19</v>
      </c>
      <c r="G73" s="307">
        <f t="shared" si="7"/>
        <v>0.41304347826086957</v>
      </c>
      <c r="H73" s="308">
        <v>0</v>
      </c>
      <c r="I73" s="306">
        <f>COUNTIFS('77X'!$G$3:$G$2353,"K",'77X'!$C$3:$C$2353,B73)</f>
        <v>27</v>
      </c>
      <c r="J73" s="307">
        <f t="shared" si="8"/>
        <v>0.58695652173913049</v>
      </c>
      <c r="K73" s="308">
        <v>27</v>
      </c>
      <c r="L73" s="308">
        <f t="shared" si="9"/>
        <v>0</v>
      </c>
      <c r="M73" s="306">
        <v>18</v>
      </c>
      <c r="N73" s="308">
        <f t="shared" si="10"/>
        <v>28</v>
      </c>
      <c r="O73" s="307">
        <f t="shared" si="11"/>
        <v>0.60869565217391308</v>
      </c>
      <c r="P73" s="306">
        <v>18</v>
      </c>
      <c r="Q73" s="307">
        <f t="shared" si="3"/>
        <v>1</v>
      </c>
      <c r="R73" s="306">
        <f t="shared" si="12"/>
        <v>0</v>
      </c>
      <c r="S73" s="307">
        <f t="shared" si="4"/>
        <v>0</v>
      </c>
      <c r="T73" s="309" t="s">
        <v>6376</v>
      </c>
      <c r="U73" s="310"/>
      <c r="V73" s="311">
        <v>18</v>
      </c>
      <c r="W73" s="311">
        <v>6</v>
      </c>
      <c r="X73" s="310"/>
      <c r="Y73" s="310"/>
    </row>
    <row r="74" spans="1:25" ht="32.1" customHeight="1">
      <c r="A74" s="301">
        <f t="shared" si="6"/>
        <v>68</v>
      </c>
      <c r="B74" s="302" t="s">
        <v>5082</v>
      </c>
      <c r="C74" s="303">
        <v>16781.64</v>
      </c>
      <c r="D74" s="304">
        <f>SUMIFS('77X'!$F$3:$F$2353,'77X'!$C$3:$C$2353,$B74)</f>
        <v>1868</v>
      </c>
      <c r="E74" s="306">
        <v>22</v>
      </c>
      <c r="F74" s="306">
        <f>COUNTIFS('77X'!$G$3:$G$2353,"Đ",'77X'!$C$3:$C$2353,B74)</f>
        <v>3</v>
      </c>
      <c r="G74" s="307">
        <f t="shared" si="7"/>
        <v>0.13636363636363635</v>
      </c>
      <c r="H74" s="308">
        <v>3</v>
      </c>
      <c r="I74" s="306">
        <f>COUNTIFS('77X'!$G$3:$G$2353,"K",'77X'!$C$3:$C$2353,B74)</f>
        <v>19</v>
      </c>
      <c r="J74" s="307">
        <f t="shared" si="8"/>
        <v>0.86363636363636365</v>
      </c>
      <c r="K74" s="308">
        <v>18</v>
      </c>
      <c r="L74" s="308">
        <f t="shared" si="9"/>
        <v>1</v>
      </c>
      <c r="M74" s="306">
        <v>11</v>
      </c>
      <c r="N74" s="308">
        <f t="shared" si="10"/>
        <v>11</v>
      </c>
      <c r="O74" s="307">
        <f t="shared" si="11"/>
        <v>0.5</v>
      </c>
      <c r="P74" s="306">
        <v>9</v>
      </c>
      <c r="Q74" s="307">
        <f t="shared" si="3"/>
        <v>0.81818181818181823</v>
      </c>
      <c r="R74" s="306">
        <f t="shared" si="12"/>
        <v>2</v>
      </c>
      <c r="S74" s="307">
        <f t="shared" si="4"/>
        <v>0.18181818181818182</v>
      </c>
      <c r="T74" s="309"/>
      <c r="U74" s="310"/>
      <c r="V74" s="311"/>
      <c r="W74" s="311"/>
      <c r="X74" s="310"/>
      <c r="Y74" s="310"/>
    </row>
    <row r="75" spans="1:25" ht="32.1" customHeight="1">
      <c r="A75" s="301">
        <f t="shared" si="6"/>
        <v>69</v>
      </c>
      <c r="B75" s="302" t="s">
        <v>5137</v>
      </c>
      <c r="C75" s="303">
        <v>4829.4399999999996</v>
      </c>
      <c r="D75" s="304">
        <f>SUMIFS('77X'!$F$3:$F$2353,'77X'!$C$3:$C$2353,$B75)</f>
        <v>5497</v>
      </c>
      <c r="E75" s="306">
        <v>37</v>
      </c>
      <c r="F75" s="306">
        <f>COUNTIFS('77X'!$G$3:$G$2353,"Đ",'77X'!$C$3:$C$2353,B75)</f>
        <v>14</v>
      </c>
      <c r="G75" s="307">
        <f t="shared" si="7"/>
        <v>0.3783783783783784</v>
      </c>
      <c r="H75" s="308">
        <v>0</v>
      </c>
      <c r="I75" s="306">
        <f>COUNTIFS('77X'!$G$3:$G$2353,"K",'77X'!$C$3:$C$2353,B75)</f>
        <v>23</v>
      </c>
      <c r="J75" s="307">
        <f t="shared" si="8"/>
        <v>0.6216216216216216</v>
      </c>
      <c r="K75" s="308">
        <v>23</v>
      </c>
      <c r="L75" s="308">
        <f t="shared" si="9"/>
        <v>0</v>
      </c>
      <c r="M75" s="306">
        <v>15</v>
      </c>
      <c r="N75" s="308">
        <f t="shared" si="10"/>
        <v>22</v>
      </c>
      <c r="O75" s="307">
        <f t="shared" si="11"/>
        <v>0.59459459459459463</v>
      </c>
      <c r="P75" s="306">
        <v>15</v>
      </c>
      <c r="Q75" s="307">
        <f t="shared" si="3"/>
        <v>1</v>
      </c>
      <c r="R75" s="306">
        <f t="shared" si="12"/>
        <v>0</v>
      </c>
      <c r="S75" s="307">
        <f t="shared" si="4"/>
        <v>0</v>
      </c>
      <c r="T75" s="309"/>
      <c r="U75" s="310"/>
      <c r="V75" s="311"/>
      <c r="W75" s="311"/>
      <c r="X75" s="310"/>
      <c r="Y75" s="310"/>
    </row>
    <row r="76" spans="1:25" ht="32.1" customHeight="1">
      <c r="A76" s="301">
        <f t="shared" si="6"/>
        <v>70</v>
      </c>
      <c r="B76" s="302" t="s">
        <v>5187</v>
      </c>
      <c r="C76" s="303">
        <v>6886.84</v>
      </c>
      <c r="D76" s="304">
        <f>SUMIFS('77X'!$F$3:$F$2353,'77X'!$C$3:$C$2353,$B76)</f>
        <v>5675</v>
      </c>
      <c r="E76" s="306">
        <v>40</v>
      </c>
      <c r="F76" s="306">
        <f>COUNTIFS('77X'!$G$3:$G$2353,"Đ",'77X'!$C$3:$C$2353,B76)</f>
        <v>13</v>
      </c>
      <c r="G76" s="307">
        <f t="shared" si="7"/>
        <v>0.32500000000000001</v>
      </c>
      <c r="H76" s="308">
        <v>0</v>
      </c>
      <c r="I76" s="306">
        <f>COUNTIFS('77X'!$G$3:$G$2353,"K",'77X'!$C$3:$C$2353,B76)</f>
        <v>27</v>
      </c>
      <c r="J76" s="307">
        <f t="shared" si="8"/>
        <v>0.67500000000000004</v>
      </c>
      <c r="K76" s="308">
        <v>27</v>
      </c>
      <c r="L76" s="308">
        <f t="shared" si="9"/>
        <v>0</v>
      </c>
      <c r="M76" s="306">
        <v>16</v>
      </c>
      <c r="N76" s="308">
        <f t="shared" si="10"/>
        <v>24</v>
      </c>
      <c r="O76" s="307">
        <f t="shared" si="11"/>
        <v>0.6</v>
      </c>
      <c r="P76" s="306">
        <v>16</v>
      </c>
      <c r="Q76" s="307">
        <f t="shared" si="3"/>
        <v>1</v>
      </c>
      <c r="R76" s="306">
        <f t="shared" si="12"/>
        <v>0</v>
      </c>
      <c r="S76" s="307">
        <f t="shared" si="4"/>
        <v>0</v>
      </c>
      <c r="T76" s="309"/>
      <c r="U76" s="310"/>
      <c r="V76" s="311"/>
      <c r="W76" s="311"/>
      <c r="X76" s="310"/>
      <c r="Y76" s="310"/>
    </row>
    <row r="77" spans="1:25" ht="32.1" customHeight="1">
      <c r="A77" s="301">
        <f t="shared" si="6"/>
        <v>71</v>
      </c>
      <c r="B77" s="302" t="s">
        <v>5262</v>
      </c>
      <c r="C77" s="303">
        <v>4424.96</v>
      </c>
      <c r="D77" s="304">
        <f>SUMIFS('77X'!$F$3:$F$2353,'77X'!$C$3:$C$2353,$B77)</f>
        <v>6803</v>
      </c>
      <c r="E77" s="306">
        <v>48</v>
      </c>
      <c r="F77" s="306">
        <f>COUNTIFS('77X'!$G$3:$G$2353,"Đ",'77X'!$C$3:$C$2353,B77)</f>
        <v>19</v>
      </c>
      <c r="G77" s="307">
        <f t="shared" si="7"/>
        <v>0.39583333333333331</v>
      </c>
      <c r="H77" s="308">
        <v>2</v>
      </c>
      <c r="I77" s="306">
        <f>COUNTIFS('77X'!$G$3:$G$2353,"K",'77X'!$C$3:$C$2353,B77)</f>
        <v>29</v>
      </c>
      <c r="J77" s="307">
        <f t="shared" si="8"/>
        <v>0.60416666666666663</v>
      </c>
      <c r="K77" s="308">
        <v>29</v>
      </c>
      <c r="L77" s="308">
        <f t="shared" si="9"/>
        <v>0</v>
      </c>
      <c r="M77" s="306">
        <v>16</v>
      </c>
      <c r="N77" s="308">
        <f t="shared" si="10"/>
        <v>32</v>
      </c>
      <c r="O77" s="307">
        <f t="shared" si="11"/>
        <v>0.66666666666666663</v>
      </c>
      <c r="P77" s="306">
        <v>16</v>
      </c>
      <c r="Q77" s="307">
        <f t="shared" si="3"/>
        <v>1</v>
      </c>
      <c r="R77" s="306">
        <f t="shared" si="12"/>
        <v>0</v>
      </c>
      <c r="S77" s="307">
        <f t="shared" si="4"/>
        <v>0</v>
      </c>
      <c r="T77" s="309" t="s">
        <v>6376</v>
      </c>
      <c r="U77" s="310"/>
      <c r="V77" s="311">
        <v>16</v>
      </c>
      <c r="W77" s="311">
        <v>3</v>
      </c>
      <c r="X77" s="310"/>
      <c r="Y77" s="310"/>
    </row>
    <row r="78" spans="1:25" ht="32.1" customHeight="1">
      <c r="A78" s="301">
        <f t="shared" si="6"/>
        <v>72</v>
      </c>
      <c r="B78" s="302" t="s">
        <v>5359</v>
      </c>
      <c r="C78" s="303">
        <v>11108.37</v>
      </c>
      <c r="D78" s="304">
        <f>SUMIFS('77X'!$F$3:$F$2353,'77X'!$C$3:$C$2353,$B78)</f>
        <v>1759</v>
      </c>
      <c r="E78" s="306">
        <v>20</v>
      </c>
      <c r="F78" s="306">
        <f>COUNTIFS('77X'!$G$3:$G$2353,"Đ",'77X'!$C$3:$C$2353,B78)</f>
        <v>0</v>
      </c>
      <c r="G78" s="307">
        <f t="shared" si="7"/>
        <v>0</v>
      </c>
      <c r="H78" s="308">
        <v>0</v>
      </c>
      <c r="I78" s="306">
        <f>COUNTIFS('77X'!$G$3:$G$2353,"K",'77X'!$C$3:$C$2353,B78)</f>
        <v>20</v>
      </c>
      <c r="J78" s="307">
        <f t="shared" si="8"/>
        <v>1</v>
      </c>
      <c r="K78" s="308">
        <v>20</v>
      </c>
      <c r="L78" s="308">
        <f t="shared" si="9"/>
        <v>0</v>
      </c>
      <c r="M78" s="306">
        <v>10</v>
      </c>
      <c r="N78" s="308">
        <f t="shared" si="10"/>
        <v>10</v>
      </c>
      <c r="O78" s="307">
        <f t="shared" si="11"/>
        <v>0.5</v>
      </c>
      <c r="P78" s="306">
        <v>10</v>
      </c>
      <c r="Q78" s="307">
        <f t="shared" si="3"/>
        <v>1</v>
      </c>
      <c r="R78" s="306">
        <f t="shared" si="12"/>
        <v>0</v>
      </c>
      <c r="S78" s="307">
        <f t="shared" si="4"/>
        <v>0</v>
      </c>
      <c r="T78" s="309"/>
      <c r="U78" s="310"/>
      <c r="V78" s="311"/>
      <c r="W78" s="311"/>
      <c r="X78" s="310"/>
      <c r="Y78" s="310"/>
    </row>
    <row r="79" spans="1:25" ht="32.1" customHeight="1">
      <c r="A79" s="301">
        <f t="shared" si="6"/>
        <v>73</v>
      </c>
      <c r="B79" s="302" t="s">
        <v>5381</v>
      </c>
      <c r="C79" s="303">
        <v>11230.62</v>
      </c>
      <c r="D79" s="304">
        <f>SUMIFS('77X'!$F$3:$F$2353,'77X'!$C$3:$C$2353,$B79)</f>
        <v>2092</v>
      </c>
      <c r="E79" s="306">
        <v>26</v>
      </c>
      <c r="F79" s="306">
        <f>COUNTIFS('77X'!$G$3:$G$2353,"Đ",'77X'!$C$3:$C$2353,B79)</f>
        <v>1</v>
      </c>
      <c r="G79" s="307">
        <f t="shared" si="7"/>
        <v>3.8461538461538464E-2</v>
      </c>
      <c r="H79" s="308">
        <v>2</v>
      </c>
      <c r="I79" s="306">
        <f>COUNTIFS('77X'!$G$3:$G$2353,"K",'77X'!$C$3:$C$2353,B79)</f>
        <v>25</v>
      </c>
      <c r="J79" s="307">
        <f t="shared" si="8"/>
        <v>0.96153846153846156</v>
      </c>
      <c r="K79" s="308">
        <v>23</v>
      </c>
      <c r="L79" s="308">
        <f t="shared" si="9"/>
        <v>2</v>
      </c>
      <c r="M79" s="306">
        <v>12</v>
      </c>
      <c r="N79" s="308">
        <f t="shared" si="10"/>
        <v>14</v>
      </c>
      <c r="O79" s="307">
        <f t="shared" si="11"/>
        <v>0.53846153846153844</v>
      </c>
      <c r="P79" s="306">
        <v>9</v>
      </c>
      <c r="Q79" s="307">
        <f t="shared" si="3"/>
        <v>0.75</v>
      </c>
      <c r="R79" s="306">
        <f t="shared" si="12"/>
        <v>3</v>
      </c>
      <c r="S79" s="307">
        <f t="shared" si="4"/>
        <v>0.25</v>
      </c>
      <c r="T79" s="309"/>
      <c r="U79" s="310"/>
      <c r="V79" s="311"/>
      <c r="W79" s="311"/>
      <c r="X79" s="310"/>
      <c r="Y79" s="310"/>
    </row>
    <row r="80" spans="1:25" ht="32.1" customHeight="1">
      <c r="A80" s="301">
        <f t="shared" si="6"/>
        <v>74</v>
      </c>
      <c r="B80" s="302" t="s">
        <v>5437</v>
      </c>
      <c r="C80" s="303">
        <v>14587.7</v>
      </c>
      <c r="D80" s="304">
        <f>SUMIFS('77X'!$F$3:$F$2353,'77X'!$C$3:$C$2353,$B80)</f>
        <v>1174</v>
      </c>
      <c r="E80" s="306">
        <v>11</v>
      </c>
      <c r="F80" s="306">
        <f>COUNTIFS('77X'!$G$3:$G$2353,"Đ",'77X'!$C$3:$C$2353,B80)</f>
        <v>1</v>
      </c>
      <c r="G80" s="307">
        <f t="shared" si="7"/>
        <v>9.0909090909090912E-2</v>
      </c>
      <c r="H80" s="308">
        <v>1</v>
      </c>
      <c r="I80" s="306">
        <f>COUNTIFS('77X'!$G$3:$G$2353,"K",'77X'!$C$3:$C$2353,B80)</f>
        <v>10</v>
      </c>
      <c r="J80" s="307">
        <f t="shared" si="8"/>
        <v>0.90909090909090906</v>
      </c>
      <c r="K80" s="308">
        <v>9</v>
      </c>
      <c r="L80" s="308">
        <f t="shared" si="9"/>
        <v>1</v>
      </c>
      <c r="M80" s="306">
        <v>6</v>
      </c>
      <c r="N80" s="308">
        <f t="shared" si="10"/>
        <v>5</v>
      </c>
      <c r="O80" s="307">
        <f t="shared" si="11"/>
        <v>0.45454545454545453</v>
      </c>
      <c r="P80" s="306">
        <v>5</v>
      </c>
      <c r="Q80" s="307">
        <f t="shared" si="3"/>
        <v>0.83333333333333337</v>
      </c>
      <c r="R80" s="306">
        <f t="shared" si="12"/>
        <v>1</v>
      </c>
      <c r="S80" s="307">
        <f t="shared" si="4"/>
        <v>0.16666666666666666</v>
      </c>
      <c r="T80" s="309"/>
      <c r="U80" s="310"/>
      <c r="V80" s="311"/>
      <c r="W80" s="311"/>
      <c r="X80" s="310"/>
      <c r="Y80" s="310"/>
    </row>
    <row r="81" spans="1:25" ht="32.1" customHeight="1">
      <c r="A81" s="301">
        <f t="shared" si="6"/>
        <v>75</v>
      </c>
      <c r="B81" s="302" t="s">
        <v>5447</v>
      </c>
      <c r="C81" s="303">
        <v>13164.26</v>
      </c>
      <c r="D81" s="304">
        <f>SUMIFS('77X'!$F$3:$F$2353,'77X'!$C$3:$C$2353,$B81)</f>
        <v>2536</v>
      </c>
      <c r="E81" s="306">
        <v>30</v>
      </c>
      <c r="F81" s="306">
        <f>COUNTIFS('77X'!$G$3:$G$2353,"Đ",'77X'!$C$3:$C$2353,B81)</f>
        <v>2</v>
      </c>
      <c r="G81" s="307">
        <f t="shared" si="7"/>
        <v>6.6666666666666666E-2</v>
      </c>
      <c r="H81" s="308">
        <v>2</v>
      </c>
      <c r="I81" s="306">
        <f>COUNTIFS('77X'!$G$3:$G$2353,"K",'77X'!$C$3:$C$2353,B81)</f>
        <v>28</v>
      </c>
      <c r="J81" s="307">
        <f t="shared" si="8"/>
        <v>0.93333333333333335</v>
      </c>
      <c r="K81" s="308">
        <v>26</v>
      </c>
      <c r="L81" s="308">
        <f t="shared" si="9"/>
        <v>2</v>
      </c>
      <c r="M81" s="306">
        <v>15</v>
      </c>
      <c r="N81" s="308">
        <f t="shared" si="10"/>
        <v>15</v>
      </c>
      <c r="O81" s="307">
        <f t="shared" si="11"/>
        <v>0.5</v>
      </c>
      <c r="P81" s="306">
        <v>11</v>
      </c>
      <c r="Q81" s="307">
        <f t="shared" si="3"/>
        <v>0.73333333333333328</v>
      </c>
      <c r="R81" s="306">
        <f t="shared" si="12"/>
        <v>4</v>
      </c>
      <c r="S81" s="307">
        <f t="shared" si="4"/>
        <v>0.26666666666666666</v>
      </c>
      <c r="T81" s="309"/>
      <c r="U81" s="310"/>
      <c r="V81" s="311"/>
      <c r="W81" s="311"/>
      <c r="X81" s="310"/>
      <c r="Y81" s="310"/>
    </row>
    <row r="82" spans="1:25" ht="32.1" customHeight="1">
      <c r="A82" s="301">
        <f t="shared" si="6"/>
        <v>76</v>
      </c>
      <c r="B82" s="302" t="s">
        <v>5509</v>
      </c>
      <c r="C82" s="303">
        <v>15486.15</v>
      </c>
      <c r="D82" s="304">
        <f>SUMIFS('77X'!$F$3:$F$2353,'77X'!$C$3:$C$2353,$B82)</f>
        <v>800</v>
      </c>
      <c r="E82" s="306">
        <v>13</v>
      </c>
      <c r="F82" s="306">
        <f>COUNTIFS('77X'!$G$3:$G$2353,"Đ",'77X'!$C$3:$C$2353,B82)</f>
        <v>0</v>
      </c>
      <c r="G82" s="307">
        <f t="shared" si="7"/>
        <v>0</v>
      </c>
      <c r="H82" s="308">
        <v>0</v>
      </c>
      <c r="I82" s="306">
        <f>COUNTIFS('77X'!$G$3:$G$2353,"K",'77X'!$C$3:$C$2353,B82)</f>
        <v>13</v>
      </c>
      <c r="J82" s="307">
        <f t="shared" si="8"/>
        <v>1</v>
      </c>
      <c r="K82" s="308">
        <v>13</v>
      </c>
      <c r="L82" s="308">
        <f t="shared" si="9"/>
        <v>0</v>
      </c>
      <c r="M82" s="306">
        <v>5</v>
      </c>
      <c r="N82" s="308">
        <f t="shared" si="10"/>
        <v>8</v>
      </c>
      <c r="O82" s="307">
        <f t="shared" si="11"/>
        <v>0.61538461538461542</v>
      </c>
      <c r="P82" s="306">
        <v>5</v>
      </c>
      <c r="Q82" s="307">
        <f t="shared" si="3"/>
        <v>1</v>
      </c>
      <c r="R82" s="306">
        <f t="shared" si="12"/>
        <v>0</v>
      </c>
      <c r="S82" s="307">
        <f t="shared" si="4"/>
        <v>0</v>
      </c>
      <c r="T82" s="309"/>
      <c r="U82" s="310"/>
      <c r="V82" s="311"/>
      <c r="W82" s="311"/>
      <c r="X82" s="310"/>
      <c r="Y82" s="310"/>
    </row>
    <row r="83" spans="1:25" ht="32.1" customHeight="1">
      <c r="A83" s="301">
        <f t="shared" si="6"/>
        <v>77</v>
      </c>
      <c r="B83" s="302" t="s">
        <v>5535</v>
      </c>
      <c r="C83" s="303">
        <v>8284.93</v>
      </c>
      <c r="D83" s="304">
        <f>SUMIFS('77X'!$F$3:$F$2353,'77X'!$C$3:$C$2353,$B83)</f>
        <v>4003</v>
      </c>
      <c r="E83" s="306">
        <v>24</v>
      </c>
      <c r="F83" s="306">
        <f>COUNTIFS('77X'!$G$3:$G$2353,"Đ",'77X'!$C$3:$C$2353,B83)</f>
        <v>11</v>
      </c>
      <c r="G83" s="307">
        <f t="shared" si="7"/>
        <v>0.45833333333333331</v>
      </c>
      <c r="H83" s="308">
        <v>0</v>
      </c>
      <c r="I83" s="306">
        <f>COUNTIFS('77X'!$G$3:$G$2353,"K",'77X'!$C$3:$C$2353,B83)</f>
        <v>13</v>
      </c>
      <c r="J83" s="307">
        <f t="shared" si="8"/>
        <v>0.54166666666666663</v>
      </c>
      <c r="K83" s="308">
        <v>12</v>
      </c>
      <c r="L83" s="308">
        <f t="shared" si="9"/>
        <v>1</v>
      </c>
      <c r="M83" s="306">
        <v>12</v>
      </c>
      <c r="N83" s="308">
        <f t="shared" si="10"/>
        <v>12</v>
      </c>
      <c r="O83" s="307">
        <f t="shared" si="11"/>
        <v>0.5</v>
      </c>
      <c r="P83" s="306">
        <v>11</v>
      </c>
      <c r="Q83" s="307">
        <f t="shared" si="3"/>
        <v>0.91666666666666663</v>
      </c>
      <c r="R83" s="306">
        <f t="shared" si="12"/>
        <v>1</v>
      </c>
      <c r="S83" s="307">
        <f t="shared" si="4"/>
        <v>8.3333333333333329E-2</v>
      </c>
      <c r="T83" s="309" t="s">
        <v>6376</v>
      </c>
      <c r="U83" s="310"/>
      <c r="V83" s="311">
        <v>12</v>
      </c>
      <c r="W83" s="311">
        <v>1</v>
      </c>
      <c r="X83" s="310"/>
      <c r="Y83" s="310"/>
    </row>
    <row r="84" spans="1:25" ht="32.1" customHeight="1">
      <c r="A84" s="301">
        <f t="shared" si="6"/>
        <v>78</v>
      </c>
      <c r="B84" s="302" t="s">
        <v>5582</v>
      </c>
      <c r="C84" s="303">
        <v>11918.45</v>
      </c>
      <c r="D84" s="304">
        <f>SUMIFS('77X'!$F$3:$F$2353,'77X'!$C$3:$C$2353,$B84)</f>
        <v>3404</v>
      </c>
      <c r="E84" s="306">
        <v>25</v>
      </c>
      <c r="F84" s="306">
        <f>COUNTIFS('77X'!$G$3:$G$2353,"Đ",'77X'!$C$3:$C$2353,B84)</f>
        <v>8</v>
      </c>
      <c r="G84" s="307">
        <f t="shared" si="7"/>
        <v>0.32</v>
      </c>
      <c r="H84" s="308">
        <v>8</v>
      </c>
      <c r="I84" s="306">
        <f>COUNTIFS('77X'!$G$3:$G$2353,"K",'77X'!$C$3:$C$2353,B84)</f>
        <v>17</v>
      </c>
      <c r="J84" s="307">
        <f t="shared" si="8"/>
        <v>0.68</v>
      </c>
      <c r="K84" s="308">
        <v>8</v>
      </c>
      <c r="L84" s="308">
        <f t="shared" si="9"/>
        <v>9</v>
      </c>
      <c r="M84" s="306">
        <v>16</v>
      </c>
      <c r="N84" s="308">
        <f t="shared" si="10"/>
        <v>9</v>
      </c>
      <c r="O84" s="307">
        <f t="shared" si="11"/>
        <v>0.36</v>
      </c>
      <c r="P84" s="306">
        <v>14</v>
      </c>
      <c r="Q84" s="307">
        <f t="shared" si="3"/>
        <v>0.875</v>
      </c>
      <c r="R84" s="306">
        <f t="shared" si="12"/>
        <v>2</v>
      </c>
      <c r="S84" s="307">
        <f t="shared" si="4"/>
        <v>0.125</v>
      </c>
      <c r="T84" s="309"/>
      <c r="U84" s="310"/>
      <c r="V84" s="311"/>
      <c r="W84" s="311"/>
      <c r="X84" s="310"/>
      <c r="Y84" s="310"/>
    </row>
    <row r="85" spans="1:25" ht="32.1" customHeight="1">
      <c r="A85" s="301">
        <f t="shared" si="6"/>
        <v>79</v>
      </c>
      <c r="B85" s="302" t="s">
        <v>5630</v>
      </c>
      <c r="C85" s="303">
        <v>14528.85</v>
      </c>
      <c r="D85" s="304">
        <f>SUMIFS('77X'!$F$3:$F$2353,'77X'!$C$3:$C$2353,$B85)</f>
        <v>1627</v>
      </c>
      <c r="E85" s="306">
        <v>20</v>
      </c>
      <c r="F85" s="306">
        <f>COUNTIFS('77X'!$G$3:$G$2353,"Đ",'77X'!$C$3:$C$2353,B85)</f>
        <v>0</v>
      </c>
      <c r="G85" s="307">
        <f t="shared" si="7"/>
        <v>0</v>
      </c>
      <c r="H85" s="308">
        <v>0</v>
      </c>
      <c r="I85" s="306">
        <f>COUNTIFS('77X'!$G$3:$G$2353,"K",'77X'!$C$3:$C$2353,B85)</f>
        <v>20</v>
      </c>
      <c r="J85" s="307">
        <f t="shared" si="8"/>
        <v>1</v>
      </c>
      <c r="K85" s="308">
        <v>20</v>
      </c>
      <c r="L85" s="308">
        <f t="shared" si="9"/>
        <v>0</v>
      </c>
      <c r="M85" s="306">
        <v>10</v>
      </c>
      <c r="N85" s="308">
        <f t="shared" si="10"/>
        <v>10</v>
      </c>
      <c r="O85" s="307">
        <f t="shared" si="11"/>
        <v>0.5</v>
      </c>
      <c r="P85" s="306">
        <v>10</v>
      </c>
      <c r="Q85" s="307">
        <f t="shared" si="3"/>
        <v>1</v>
      </c>
      <c r="R85" s="306">
        <f t="shared" si="12"/>
        <v>0</v>
      </c>
      <c r="S85" s="307">
        <f t="shared" si="4"/>
        <v>0</v>
      </c>
      <c r="T85" s="309"/>
      <c r="U85" s="310"/>
      <c r="V85" s="311"/>
      <c r="W85" s="311"/>
      <c r="X85" s="310"/>
      <c r="Y85" s="310"/>
    </row>
    <row r="86" spans="1:25" ht="32.1" customHeight="1">
      <c r="A86" s="301">
        <f t="shared" si="6"/>
        <v>80</v>
      </c>
      <c r="B86" s="302" t="s">
        <v>5667</v>
      </c>
      <c r="C86" s="303">
        <v>5419.83</v>
      </c>
      <c r="D86" s="304">
        <f>SUMIFS('77X'!$F$3:$F$2353,'77X'!$C$3:$C$2353,$B86)</f>
        <v>3483</v>
      </c>
      <c r="E86" s="306">
        <v>29</v>
      </c>
      <c r="F86" s="306">
        <f>COUNTIFS('77X'!$G$3:$G$2353,"Đ",'77X'!$C$3:$C$2353,B86)</f>
        <v>5</v>
      </c>
      <c r="G86" s="307">
        <f t="shared" si="7"/>
        <v>0.17241379310344829</v>
      </c>
      <c r="H86" s="308">
        <v>0</v>
      </c>
      <c r="I86" s="306">
        <f>COUNTIFS('77X'!$G$3:$G$2353,"K",'77X'!$C$3:$C$2353,B86)</f>
        <v>24</v>
      </c>
      <c r="J86" s="307">
        <f t="shared" si="8"/>
        <v>0.82758620689655171</v>
      </c>
      <c r="K86" s="308">
        <v>24</v>
      </c>
      <c r="L86" s="308">
        <f t="shared" si="9"/>
        <v>0</v>
      </c>
      <c r="M86" s="306">
        <v>14</v>
      </c>
      <c r="N86" s="308">
        <f t="shared" si="10"/>
        <v>15</v>
      </c>
      <c r="O86" s="307">
        <f t="shared" si="11"/>
        <v>0.51724137931034486</v>
      </c>
      <c r="P86" s="306">
        <v>14</v>
      </c>
      <c r="Q86" s="307">
        <f t="shared" si="3"/>
        <v>1</v>
      </c>
      <c r="R86" s="306">
        <f t="shared" si="12"/>
        <v>0</v>
      </c>
      <c r="S86" s="307">
        <f t="shared" si="4"/>
        <v>0</v>
      </c>
      <c r="T86" s="309"/>
      <c r="U86" s="310"/>
      <c r="V86" s="311"/>
      <c r="W86" s="311"/>
      <c r="X86" s="310"/>
      <c r="Y86" s="310"/>
    </row>
    <row r="87" spans="1:25" ht="32.1" customHeight="1">
      <c r="A87" s="301">
        <f t="shared" si="6"/>
        <v>81</v>
      </c>
      <c r="B87" s="302" t="s">
        <v>5714</v>
      </c>
      <c r="C87" s="303">
        <v>5120.2700000000004</v>
      </c>
      <c r="D87" s="304">
        <f>SUMIFS('77X'!$F$3:$F$2353,'77X'!$C$3:$C$2353,$B87)</f>
        <v>5924</v>
      </c>
      <c r="E87" s="306">
        <v>35</v>
      </c>
      <c r="F87" s="306">
        <f>COUNTIFS('77X'!$G$3:$G$2353,"Đ",'77X'!$C$3:$C$2353,B87)</f>
        <v>20</v>
      </c>
      <c r="G87" s="307">
        <f t="shared" si="7"/>
        <v>0.5714285714285714</v>
      </c>
      <c r="H87" s="308">
        <v>7</v>
      </c>
      <c r="I87" s="306">
        <f>COUNTIFS('77X'!$G$3:$G$2353,"K",'77X'!$C$3:$C$2353,B87)</f>
        <v>15</v>
      </c>
      <c r="J87" s="307">
        <f t="shared" si="8"/>
        <v>0.42857142857142855</v>
      </c>
      <c r="K87" s="308">
        <v>15</v>
      </c>
      <c r="L87" s="308">
        <f t="shared" si="9"/>
        <v>0</v>
      </c>
      <c r="M87" s="306">
        <v>18</v>
      </c>
      <c r="N87" s="308">
        <f t="shared" si="10"/>
        <v>17</v>
      </c>
      <c r="O87" s="307">
        <f t="shared" si="11"/>
        <v>0.48571428571428571</v>
      </c>
      <c r="P87" s="306">
        <v>18</v>
      </c>
      <c r="Q87" s="307">
        <f t="shared" si="3"/>
        <v>1</v>
      </c>
      <c r="R87" s="306">
        <f t="shared" si="12"/>
        <v>0</v>
      </c>
      <c r="S87" s="307">
        <f t="shared" si="4"/>
        <v>0</v>
      </c>
      <c r="T87" s="309"/>
      <c r="U87" s="310"/>
      <c r="V87" s="311"/>
      <c r="W87" s="311"/>
      <c r="X87" s="310"/>
      <c r="Y87" s="310"/>
    </row>
    <row r="88" spans="1:25" ht="32.1" customHeight="1">
      <c r="A88" s="301">
        <f t="shared" si="6"/>
        <v>82</v>
      </c>
      <c r="B88" s="302" t="s">
        <v>5791</v>
      </c>
      <c r="C88" s="303">
        <v>9623.99</v>
      </c>
      <c r="D88" s="304">
        <f>SUMIFS('77X'!$F$3:$F$2353,'77X'!$C$3:$C$2353,$B88)</f>
        <v>4805</v>
      </c>
      <c r="E88" s="306">
        <v>27</v>
      </c>
      <c r="F88" s="306">
        <f>COUNTIFS('77X'!$G$3:$G$2353,"Đ",'77X'!$C$3:$C$2353,B88)</f>
        <v>17</v>
      </c>
      <c r="G88" s="307">
        <f t="shared" si="7"/>
        <v>0.62962962962962965</v>
      </c>
      <c r="H88" s="308">
        <v>10</v>
      </c>
      <c r="I88" s="306">
        <f>COUNTIFS('77X'!$G$3:$G$2353,"K",'77X'!$C$3:$C$2353,B88)</f>
        <v>10</v>
      </c>
      <c r="J88" s="307">
        <f t="shared" si="8"/>
        <v>0.37037037037037035</v>
      </c>
      <c r="K88" s="308">
        <v>10</v>
      </c>
      <c r="L88" s="308">
        <f t="shared" si="9"/>
        <v>0</v>
      </c>
      <c r="M88" s="306">
        <v>21</v>
      </c>
      <c r="N88" s="308">
        <f t="shared" si="10"/>
        <v>6</v>
      </c>
      <c r="O88" s="307">
        <f t="shared" si="11"/>
        <v>0.22222222222222221</v>
      </c>
      <c r="P88" s="306">
        <v>21</v>
      </c>
      <c r="Q88" s="307">
        <f t="shared" si="3"/>
        <v>1</v>
      </c>
      <c r="R88" s="306">
        <f t="shared" si="12"/>
        <v>0</v>
      </c>
      <c r="S88" s="307">
        <f t="shared" si="4"/>
        <v>0</v>
      </c>
      <c r="T88" s="309"/>
      <c r="U88" s="310"/>
      <c r="V88" s="311"/>
      <c r="W88" s="311"/>
      <c r="X88" s="310"/>
      <c r="Y88" s="310"/>
    </row>
    <row r="89" spans="1:25" ht="32.1" customHeight="1">
      <c r="A89" s="301">
        <f t="shared" si="6"/>
        <v>83</v>
      </c>
      <c r="B89" s="302" t="s">
        <v>5845</v>
      </c>
      <c r="C89" s="303">
        <v>17159.330000000002</v>
      </c>
      <c r="D89" s="304">
        <f>SUMIFS('77X'!$F$3:$F$2353,'77X'!$C$3:$C$2353,$B89)</f>
        <v>1634</v>
      </c>
      <c r="E89" s="306">
        <v>19</v>
      </c>
      <c r="F89" s="306">
        <f>COUNTIFS('77X'!$G$3:$G$2353,"Đ",'77X'!$C$3:$C$2353,B89)</f>
        <v>0</v>
      </c>
      <c r="G89" s="307">
        <f t="shared" si="7"/>
        <v>0</v>
      </c>
      <c r="H89" s="308">
        <v>0</v>
      </c>
      <c r="I89" s="306">
        <f>COUNTIFS('77X'!$G$3:$G$2353,"K",'77X'!$C$3:$C$2353,B89)</f>
        <v>19</v>
      </c>
      <c r="J89" s="307">
        <f t="shared" si="8"/>
        <v>1</v>
      </c>
      <c r="K89" s="308">
        <v>15</v>
      </c>
      <c r="L89" s="308">
        <f t="shared" si="9"/>
        <v>4</v>
      </c>
      <c r="M89" s="306">
        <v>9</v>
      </c>
      <c r="N89" s="308">
        <f t="shared" si="10"/>
        <v>10</v>
      </c>
      <c r="O89" s="307">
        <f t="shared" si="11"/>
        <v>0.52631578947368418</v>
      </c>
      <c r="P89" s="306">
        <v>7</v>
      </c>
      <c r="Q89" s="307">
        <f t="shared" si="3"/>
        <v>0.77777777777777779</v>
      </c>
      <c r="R89" s="306">
        <f t="shared" si="12"/>
        <v>2</v>
      </c>
      <c r="S89" s="307">
        <f t="shared" si="4"/>
        <v>0.22222222222222221</v>
      </c>
      <c r="T89" s="309"/>
      <c r="U89" s="310"/>
      <c r="V89" s="311"/>
      <c r="W89" s="311"/>
      <c r="X89" s="310"/>
      <c r="Y89" s="310"/>
    </row>
    <row r="90" spans="1:25" ht="32.1" customHeight="1">
      <c r="A90" s="301">
        <f t="shared" si="6"/>
        <v>84</v>
      </c>
      <c r="B90" s="302" t="s">
        <v>5885</v>
      </c>
      <c r="C90" s="303">
        <v>7531.7</v>
      </c>
      <c r="D90" s="304">
        <f>SUMIFS('77X'!$F$3:$F$2353,'77X'!$C$3:$C$2353,$B90)</f>
        <v>2249</v>
      </c>
      <c r="E90" s="306">
        <v>19</v>
      </c>
      <c r="F90" s="306">
        <f>COUNTIFS('77X'!$G$3:$G$2353,"Đ",'77X'!$C$3:$C$2353,B90)</f>
        <v>6</v>
      </c>
      <c r="G90" s="307">
        <f t="shared" si="7"/>
        <v>0.31578947368421051</v>
      </c>
      <c r="H90" s="308">
        <v>3</v>
      </c>
      <c r="I90" s="306">
        <f>COUNTIFS('77X'!$G$3:$G$2353,"K",'77X'!$C$3:$C$2353,B90)</f>
        <v>13</v>
      </c>
      <c r="J90" s="307">
        <f t="shared" si="8"/>
        <v>0.68421052631578949</v>
      </c>
      <c r="K90" s="308">
        <v>13</v>
      </c>
      <c r="L90" s="308">
        <f t="shared" si="9"/>
        <v>0</v>
      </c>
      <c r="M90" s="306">
        <v>10</v>
      </c>
      <c r="N90" s="308">
        <f t="shared" si="10"/>
        <v>9</v>
      </c>
      <c r="O90" s="307">
        <f t="shared" si="11"/>
        <v>0.47368421052631576</v>
      </c>
      <c r="P90" s="306">
        <v>10</v>
      </c>
      <c r="Q90" s="307">
        <f t="shared" si="3"/>
        <v>1</v>
      </c>
      <c r="R90" s="306">
        <f t="shared" si="12"/>
        <v>0</v>
      </c>
      <c r="S90" s="307">
        <f t="shared" si="4"/>
        <v>0</v>
      </c>
      <c r="T90" s="309"/>
      <c r="U90" s="310"/>
      <c r="V90" s="311"/>
      <c r="W90" s="311"/>
      <c r="X90" s="310"/>
      <c r="Y90" s="310"/>
    </row>
    <row r="91" spans="1:25" ht="32.1" customHeight="1">
      <c r="A91" s="301">
        <f t="shared" si="6"/>
        <v>85</v>
      </c>
      <c r="B91" s="302" t="s">
        <v>5917</v>
      </c>
      <c r="C91" s="303">
        <v>12955.31</v>
      </c>
      <c r="D91" s="304">
        <f>SUMIFS('77X'!$F$3:$F$2353,'77X'!$C$3:$C$2353,$B91)</f>
        <v>1117</v>
      </c>
      <c r="E91" s="306">
        <v>20</v>
      </c>
      <c r="F91" s="306">
        <f>COUNTIFS('77X'!$G$3:$G$2353,"Đ",'77X'!$C$3:$C$2353,B91)</f>
        <v>0</v>
      </c>
      <c r="G91" s="307">
        <f t="shared" si="7"/>
        <v>0</v>
      </c>
      <c r="H91" s="308">
        <v>0</v>
      </c>
      <c r="I91" s="306">
        <f>COUNTIFS('77X'!$G$3:$G$2353,"K",'77X'!$C$3:$C$2353,B91)</f>
        <v>20</v>
      </c>
      <c r="J91" s="307">
        <f t="shared" si="8"/>
        <v>1</v>
      </c>
      <c r="K91" s="308">
        <v>20</v>
      </c>
      <c r="L91" s="308">
        <f t="shared" si="9"/>
        <v>0</v>
      </c>
      <c r="M91" s="306">
        <v>7</v>
      </c>
      <c r="N91" s="308">
        <f t="shared" si="10"/>
        <v>13</v>
      </c>
      <c r="O91" s="307">
        <f t="shared" si="11"/>
        <v>0.65</v>
      </c>
      <c r="P91" s="306">
        <v>5</v>
      </c>
      <c r="Q91" s="307">
        <f t="shared" si="3"/>
        <v>0.7142857142857143</v>
      </c>
      <c r="R91" s="306">
        <f t="shared" si="12"/>
        <v>2</v>
      </c>
      <c r="S91" s="307">
        <f t="shared" si="4"/>
        <v>0.2857142857142857</v>
      </c>
      <c r="T91" s="309"/>
      <c r="U91" s="310"/>
      <c r="V91" s="311"/>
      <c r="W91" s="311"/>
      <c r="X91" s="310"/>
      <c r="Y91" s="310"/>
    </row>
    <row r="92" spans="1:25" ht="32.1" customHeight="1">
      <c r="A92" s="301">
        <f t="shared" si="6"/>
        <v>86</v>
      </c>
      <c r="B92" s="302" t="s">
        <v>5947</v>
      </c>
      <c r="C92" s="303">
        <v>9977.3799999999992</v>
      </c>
      <c r="D92" s="304">
        <f>SUMIFS('77X'!$F$3:$F$2353,'77X'!$C$3:$C$2353,$B92)</f>
        <v>4156</v>
      </c>
      <c r="E92" s="306">
        <v>26</v>
      </c>
      <c r="F92" s="306">
        <f>COUNTIFS('77X'!$G$3:$G$2353,"Đ",'77X'!$C$3:$C$2353,B92)</f>
        <v>16</v>
      </c>
      <c r="G92" s="307">
        <f t="shared" si="7"/>
        <v>0.61538461538461542</v>
      </c>
      <c r="H92" s="308">
        <v>1</v>
      </c>
      <c r="I92" s="306">
        <f>COUNTIFS('77X'!$G$3:$G$2353,"K",'77X'!$C$3:$C$2353,B92)</f>
        <v>10</v>
      </c>
      <c r="J92" s="307">
        <f t="shared" si="8"/>
        <v>0.38461538461538464</v>
      </c>
      <c r="K92" s="308">
        <v>9</v>
      </c>
      <c r="L92" s="308">
        <f t="shared" si="9"/>
        <v>1</v>
      </c>
      <c r="M92" s="306">
        <v>12</v>
      </c>
      <c r="N92" s="308">
        <f t="shared" si="10"/>
        <v>14</v>
      </c>
      <c r="O92" s="307">
        <f t="shared" si="11"/>
        <v>0.53846153846153844</v>
      </c>
      <c r="P92" s="306">
        <v>12</v>
      </c>
      <c r="Q92" s="307">
        <f t="shared" si="3"/>
        <v>1</v>
      </c>
      <c r="R92" s="306">
        <f t="shared" si="12"/>
        <v>0</v>
      </c>
      <c r="S92" s="307">
        <f t="shared" si="4"/>
        <v>0</v>
      </c>
      <c r="T92" s="309" t="s">
        <v>6376</v>
      </c>
      <c r="U92" s="310"/>
      <c r="V92" s="311">
        <v>12</v>
      </c>
      <c r="W92" s="311">
        <v>1</v>
      </c>
      <c r="X92" s="310"/>
      <c r="Y92" s="310"/>
    </row>
    <row r="93" spans="1:25" ht="32.1" customHeight="1">
      <c r="A93" s="301">
        <f t="shared" si="6"/>
        <v>87</v>
      </c>
      <c r="B93" s="302" t="s">
        <v>5999</v>
      </c>
      <c r="C93" s="303">
        <v>8352.6299999999992</v>
      </c>
      <c r="D93" s="304">
        <f>SUMIFS('77X'!$F$3:$F$2353,'77X'!$C$3:$C$2353,$B93)</f>
        <v>9739</v>
      </c>
      <c r="E93" s="306">
        <v>72</v>
      </c>
      <c r="F93" s="306">
        <f>COUNTIFS('77X'!$G$3:$G$2353,"Đ",'77X'!$C$3:$C$2353,B93)</f>
        <v>22</v>
      </c>
      <c r="G93" s="307">
        <f t="shared" si="7"/>
        <v>0.30555555555555558</v>
      </c>
      <c r="H93" s="308">
        <v>0</v>
      </c>
      <c r="I93" s="306">
        <f>COUNTIFS('77X'!$G$3:$G$2353,"K",'77X'!$C$3:$C$2353,B93)</f>
        <v>50</v>
      </c>
      <c r="J93" s="307">
        <f t="shared" si="8"/>
        <v>0.69444444444444442</v>
      </c>
      <c r="K93" s="308">
        <v>50</v>
      </c>
      <c r="L93" s="308">
        <f t="shared" si="9"/>
        <v>0</v>
      </c>
      <c r="M93" s="306">
        <v>30</v>
      </c>
      <c r="N93" s="308">
        <f t="shared" si="10"/>
        <v>42</v>
      </c>
      <c r="O93" s="307">
        <f t="shared" si="11"/>
        <v>0.58333333333333337</v>
      </c>
      <c r="P93" s="306">
        <v>30</v>
      </c>
      <c r="Q93" s="307">
        <f t="shared" si="3"/>
        <v>1</v>
      </c>
      <c r="R93" s="306">
        <f t="shared" si="12"/>
        <v>0</v>
      </c>
      <c r="S93" s="307">
        <f t="shared" si="4"/>
        <v>0</v>
      </c>
      <c r="T93" s="309"/>
      <c r="U93" s="310"/>
      <c r="V93" s="311"/>
      <c r="W93" s="311"/>
      <c r="X93" s="310"/>
      <c r="Y93" s="310"/>
    </row>
    <row r="94" spans="1:25" ht="32.1" customHeight="1">
      <c r="A94" s="301">
        <f t="shared" si="6"/>
        <v>88</v>
      </c>
      <c r="B94" s="302" t="s">
        <v>6091</v>
      </c>
      <c r="C94" s="303">
        <v>16015.47</v>
      </c>
      <c r="D94" s="304">
        <f>SUMIFS('77X'!$F$3:$F$2353,'77X'!$C$3:$C$2353,$B94)</f>
        <v>1569</v>
      </c>
      <c r="E94" s="306">
        <v>22</v>
      </c>
      <c r="F94" s="306">
        <f>COUNTIFS('77X'!$G$3:$G$2353,"Đ",'77X'!$C$3:$C$2353,B94)</f>
        <v>0</v>
      </c>
      <c r="G94" s="307">
        <f t="shared" si="7"/>
        <v>0</v>
      </c>
      <c r="H94" s="308">
        <v>0</v>
      </c>
      <c r="I94" s="306">
        <f>COUNTIFS('77X'!$G$3:$G$2353,"K",'77X'!$C$3:$C$2353,B94)</f>
        <v>22</v>
      </c>
      <c r="J94" s="307">
        <f t="shared" si="8"/>
        <v>1</v>
      </c>
      <c r="K94" s="308">
        <v>21</v>
      </c>
      <c r="L94" s="308">
        <f t="shared" si="9"/>
        <v>1</v>
      </c>
      <c r="M94" s="306">
        <v>9</v>
      </c>
      <c r="N94" s="308">
        <f t="shared" si="10"/>
        <v>13</v>
      </c>
      <c r="O94" s="307">
        <f t="shared" si="11"/>
        <v>0.59090909090909094</v>
      </c>
      <c r="P94" s="306">
        <v>7</v>
      </c>
      <c r="Q94" s="307">
        <f t="shared" si="3"/>
        <v>0.77777777777777779</v>
      </c>
      <c r="R94" s="306">
        <f t="shared" si="12"/>
        <v>2</v>
      </c>
      <c r="S94" s="307">
        <f t="shared" si="4"/>
        <v>0.22222222222222221</v>
      </c>
      <c r="T94" s="309"/>
      <c r="U94" s="310"/>
      <c r="V94" s="311"/>
      <c r="W94" s="311"/>
      <c r="X94" s="310"/>
      <c r="Y94" s="310"/>
    </row>
    <row r="95" spans="1:25" ht="32.1" customHeight="1">
      <c r="A95" s="301">
        <f t="shared" si="6"/>
        <v>89</v>
      </c>
      <c r="B95" s="302" t="s">
        <v>6128</v>
      </c>
      <c r="C95" s="303">
        <v>10070.969999999999</v>
      </c>
      <c r="D95" s="304">
        <f>SUMIFS('77X'!$F$3:$F$2353,'77X'!$C$3:$C$2353,$B95)</f>
        <v>1583</v>
      </c>
      <c r="E95" s="306">
        <v>20</v>
      </c>
      <c r="F95" s="306">
        <f>COUNTIFS('77X'!$G$3:$G$2353,"Đ",'77X'!$C$3:$C$2353,B95)</f>
        <v>0</v>
      </c>
      <c r="G95" s="307">
        <f t="shared" si="7"/>
        <v>0</v>
      </c>
      <c r="H95" s="308">
        <v>0</v>
      </c>
      <c r="I95" s="306">
        <f>COUNTIFS('77X'!$G$3:$G$2353,"K",'77X'!$C$3:$C$2353,B95)</f>
        <v>20</v>
      </c>
      <c r="J95" s="307">
        <f t="shared" si="8"/>
        <v>1</v>
      </c>
      <c r="K95" s="308">
        <v>20</v>
      </c>
      <c r="L95" s="308">
        <f t="shared" si="9"/>
        <v>0</v>
      </c>
      <c r="M95" s="306">
        <v>8</v>
      </c>
      <c r="N95" s="308">
        <f t="shared" si="10"/>
        <v>12</v>
      </c>
      <c r="O95" s="307">
        <f t="shared" si="11"/>
        <v>0.6</v>
      </c>
      <c r="P95" s="306">
        <v>8</v>
      </c>
      <c r="Q95" s="307">
        <f t="shared" si="3"/>
        <v>1</v>
      </c>
      <c r="R95" s="306">
        <f t="shared" si="12"/>
        <v>0</v>
      </c>
      <c r="S95" s="307">
        <f t="shared" si="4"/>
        <v>0</v>
      </c>
      <c r="T95" s="309"/>
      <c r="U95" s="310"/>
      <c r="V95" s="311"/>
      <c r="W95" s="311"/>
      <c r="X95" s="310"/>
      <c r="Y95" s="310"/>
    </row>
    <row r="96" spans="1:25" ht="32.1" customHeight="1">
      <c r="A96" s="301">
        <f t="shared" si="6"/>
        <v>90</v>
      </c>
      <c r="B96" s="302" t="s">
        <v>6174</v>
      </c>
      <c r="C96" s="303">
        <v>11598.18</v>
      </c>
      <c r="D96" s="304">
        <f>SUMIFS('77X'!$F$3:$F$2353,'77X'!$C$3:$C$2353,$B96)</f>
        <v>1762</v>
      </c>
      <c r="E96" s="306">
        <v>17</v>
      </c>
      <c r="F96" s="306">
        <f>COUNTIFS('77X'!$G$3:$G$2353,"Đ",'77X'!$C$3:$C$2353,B96)</f>
        <v>0</v>
      </c>
      <c r="G96" s="307">
        <f t="shared" si="7"/>
        <v>0</v>
      </c>
      <c r="H96" s="308">
        <v>0</v>
      </c>
      <c r="I96" s="306">
        <f>COUNTIFS('77X'!$G$3:$G$2353,"K",'77X'!$C$3:$C$2353,B96)</f>
        <v>17</v>
      </c>
      <c r="J96" s="307">
        <f t="shared" si="8"/>
        <v>1</v>
      </c>
      <c r="K96" s="308">
        <v>17</v>
      </c>
      <c r="L96" s="308">
        <f t="shared" si="9"/>
        <v>0</v>
      </c>
      <c r="M96" s="306">
        <v>10</v>
      </c>
      <c r="N96" s="308">
        <f t="shared" si="10"/>
        <v>7</v>
      </c>
      <c r="O96" s="307">
        <f t="shared" si="11"/>
        <v>0.41176470588235292</v>
      </c>
      <c r="P96" s="306">
        <v>10</v>
      </c>
      <c r="Q96" s="307">
        <f t="shared" si="3"/>
        <v>1</v>
      </c>
      <c r="R96" s="306">
        <f t="shared" si="12"/>
        <v>0</v>
      </c>
      <c r="S96" s="307">
        <f t="shared" si="4"/>
        <v>0</v>
      </c>
      <c r="T96" s="309"/>
      <c r="U96" s="310"/>
      <c r="V96" s="311"/>
      <c r="W96" s="311"/>
      <c r="X96" s="310"/>
      <c r="Y96" s="310"/>
    </row>
    <row r="97" spans="1:25" ht="32.1" customHeight="1">
      <c r="A97" s="301">
        <f t="shared" si="6"/>
        <v>91</v>
      </c>
      <c r="B97" s="302" t="s">
        <v>6208</v>
      </c>
      <c r="C97" s="303">
        <v>16580.39</v>
      </c>
      <c r="D97" s="304">
        <f>SUMIFS('77X'!$F$3:$F$2353,'77X'!$C$3:$C$2353,$B97)</f>
        <v>1309</v>
      </c>
      <c r="E97" s="306">
        <v>17</v>
      </c>
      <c r="F97" s="306">
        <f>COUNTIFS('77X'!$G$3:$G$2353,"Đ",'77X'!$C$3:$C$2353,B97)</f>
        <v>1</v>
      </c>
      <c r="G97" s="307">
        <f t="shared" si="7"/>
        <v>5.8823529411764705E-2</v>
      </c>
      <c r="H97" s="308">
        <v>0</v>
      </c>
      <c r="I97" s="306">
        <f>COUNTIFS('77X'!$G$3:$G$2353,"K",'77X'!$C$3:$C$2353,B97)</f>
        <v>16</v>
      </c>
      <c r="J97" s="307">
        <f t="shared" si="8"/>
        <v>0.94117647058823528</v>
      </c>
      <c r="K97" s="308">
        <v>16</v>
      </c>
      <c r="L97" s="308">
        <f t="shared" si="9"/>
        <v>0</v>
      </c>
      <c r="M97" s="306">
        <v>8</v>
      </c>
      <c r="N97" s="308">
        <f t="shared" si="10"/>
        <v>9</v>
      </c>
      <c r="O97" s="307">
        <f t="shared" si="11"/>
        <v>0.52941176470588236</v>
      </c>
      <c r="P97" s="306">
        <v>6</v>
      </c>
      <c r="Q97" s="307">
        <f t="shared" si="3"/>
        <v>0.75</v>
      </c>
      <c r="R97" s="306">
        <f t="shared" si="12"/>
        <v>2</v>
      </c>
      <c r="S97" s="307">
        <f t="shared" si="4"/>
        <v>0.25</v>
      </c>
      <c r="T97" s="309"/>
      <c r="U97" s="310"/>
      <c r="V97" s="311"/>
      <c r="W97" s="311"/>
      <c r="X97" s="310"/>
      <c r="Y97" s="310"/>
    </row>
    <row r="98" spans="1:25" ht="32.1" customHeight="1">
      <c r="A98" s="301">
        <f t="shared" si="6"/>
        <v>92</v>
      </c>
      <c r="B98" s="302" t="s">
        <v>6241</v>
      </c>
      <c r="C98" s="303">
        <v>11276.22</v>
      </c>
      <c r="D98" s="304">
        <f>SUMIFS('77X'!$F$3:$F$2353,'77X'!$C$3:$C$2353,$B98)</f>
        <v>5512</v>
      </c>
      <c r="E98" s="306">
        <v>40</v>
      </c>
      <c r="F98" s="306">
        <f>COUNTIFS('77X'!$G$3:$G$2353,"Đ",'77X'!$C$3:$C$2353,B98)</f>
        <v>18</v>
      </c>
      <c r="G98" s="307">
        <f t="shared" si="7"/>
        <v>0.45</v>
      </c>
      <c r="H98" s="308">
        <v>12</v>
      </c>
      <c r="I98" s="306">
        <f>COUNTIFS('77X'!$G$3:$G$2353,"K",'77X'!$C$3:$C$2353,B98)</f>
        <v>22</v>
      </c>
      <c r="J98" s="307">
        <f t="shared" si="8"/>
        <v>0.55000000000000004</v>
      </c>
      <c r="K98" s="308">
        <v>22</v>
      </c>
      <c r="L98" s="308">
        <f t="shared" si="9"/>
        <v>0</v>
      </c>
      <c r="M98" s="306">
        <v>28</v>
      </c>
      <c r="N98" s="308">
        <f t="shared" si="10"/>
        <v>12</v>
      </c>
      <c r="O98" s="307">
        <f t="shared" si="11"/>
        <v>0.3</v>
      </c>
      <c r="P98" s="306">
        <v>28</v>
      </c>
      <c r="Q98" s="307">
        <f t="shared" si="3"/>
        <v>1</v>
      </c>
      <c r="R98" s="306">
        <f t="shared" si="12"/>
        <v>0</v>
      </c>
      <c r="S98" s="307">
        <f t="shared" si="4"/>
        <v>0</v>
      </c>
      <c r="T98" s="309"/>
      <c r="U98" s="310"/>
      <c r="V98" s="311"/>
      <c r="W98" s="311"/>
      <c r="X98" s="310"/>
      <c r="Y98" s="310"/>
    </row>
    <row r="99" spans="1:25" ht="12.75" customHeight="1">
      <c r="A99" s="318"/>
      <c r="B99" s="318"/>
      <c r="C99" s="318"/>
      <c r="D99" s="318"/>
      <c r="E99" s="272"/>
      <c r="F99" s="320"/>
      <c r="G99" s="321"/>
      <c r="H99" s="276"/>
      <c r="I99" s="276"/>
      <c r="J99" s="321"/>
      <c r="K99" s="310"/>
      <c r="L99" s="322"/>
      <c r="M99" s="276"/>
      <c r="N99" s="310"/>
      <c r="O99" s="321"/>
      <c r="P99" s="276"/>
      <c r="Q99" s="323"/>
      <c r="R99" s="276"/>
      <c r="S99" s="323"/>
      <c r="T99" s="324"/>
      <c r="U99" s="310"/>
      <c r="V99" s="311"/>
      <c r="W99" s="311"/>
      <c r="X99" s="310"/>
      <c r="Y99" s="310"/>
    </row>
    <row r="100" spans="1:25">
      <c r="A100" s="325"/>
      <c r="B100" s="325">
        <f t="shared" ref="B100:S100" si="13">COUNTBLANK(B7:B98)</f>
        <v>0</v>
      </c>
      <c r="C100" s="325">
        <f t="shared" si="13"/>
        <v>0</v>
      </c>
      <c r="D100" s="325">
        <f t="shared" si="13"/>
        <v>0</v>
      </c>
      <c r="E100" s="325">
        <f t="shared" si="13"/>
        <v>0</v>
      </c>
      <c r="F100" s="325">
        <f t="shared" si="13"/>
        <v>0</v>
      </c>
      <c r="G100" s="325">
        <f t="shared" si="13"/>
        <v>0</v>
      </c>
      <c r="H100" s="325">
        <f t="shared" si="13"/>
        <v>0</v>
      </c>
      <c r="I100" s="325">
        <f t="shared" si="13"/>
        <v>0</v>
      </c>
      <c r="J100" s="325">
        <f t="shared" si="13"/>
        <v>0</v>
      </c>
      <c r="K100" s="325">
        <f t="shared" si="13"/>
        <v>0</v>
      </c>
      <c r="L100" s="325">
        <f t="shared" si="13"/>
        <v>0</v>
      </c>
      <c r="M100" s="325">
        <f t="shared" si="13"/>
        <v>0</v>
      </c>
      <c r="N100" s="325">
        <f t="shared" si="13"/>
        <v>0</v>
      </c>
      <c r="O100" s="325">
        <f t="shared" si="13"/>
        <v>0</v>
      </c>
      <c r="P100" s="325">
        <f t="shared" si="13"/>
        <v>0</v>
      </c>
      <c r="Q100" s="325">
        <f t="shared" si="13"/>
        <v>0</v>
      </c>
      <c r="R100" s="325">
        <f t="shared" si="13"/>
        <v>0</v>
      </c>
      <c r="S100" s="323">
        <f t="shared" si="13"/>
        <v>0</v>
      </c>
      <c r="T100" s="325">
        <f t="shared" ref="T100" si="14">COUNTA(T7:T98)</f>
        <v>13</v>
      </c>
      <c r="U100" s="298"/>
      <c r="V100" s="299">
        <f t="shared" ref="V100:W100" si="15">COUNTA(V7:V98)</f>
        <v>13</v>
      </c>
      <c r="W100" s="299">
        <f t="shared" si="15"/>
        <v>13</v>
      </c>
      <c r="X100" s="325"/>
      <c r="Y100" s="325"/>
    </row>
    <row r="101" spans="1:25">
      <c r="A101" s="318"/>
      <c r="B101" s="318"/>
      <c r="C101" s="318"/>
      <c r="D101" s="318"/>
      <c r="E101" s="272"/>
      <c r="F101" s="320"/>
      <c r="G101" s="321"/>
      <c r="H101" s="276"/>
      <c r="I101" s="276"/>
      <c r="J101" s="321"/>
      <c r="K101" s="310"/>
      <c r="L101" s="322"/>
      <c r="M101" s="276"/>
      <c r="N101" s="310"/>
      <c r="O101" s="321"/>
      <c r="P101" s="276"/>
      <c r="Q101" s="323"/>
      <c r="R101" s="276"/>
      <c r="S101" s="323"/>
      <c r="T101" s="324"/>
      <c r="U101" s="310"/>
      <c r="V101" s="311"/>
      <c r="W101" s="311"/>
      <c r="X101" s="310"/>
      <c r="Y101" s="310"/>
    </row>
    <row r="102" spans="1:25">
      <c r="A102" s="326"/>
      <c r="B102" s="326"/>
      <c r="C102" s="326"/>
      <c r="D102" s="326"/>
      <c r="E102" s="326"/>
      <c r="F102" s="326"/>
      <c r="G102" s="325"/>
      <c r="H102" s="327">
        <f>F6-H6</f>
        <v>482</v>
      </c>
      <c r="I102" s="327">
        <f>H102+K102</f>
        <v>2926</v>
      </c>
      <c r="J102" s="325"/>
      <c r="K102" s="327">
        <f>K6</f>
        <v>2444</v>
      </c>
      <c r="L102" s="325"/>
      <c r="M102" s="325"/>
      <c r="N102" s="325"/>
      <c r="O102" s="325"/>
      <c r="P102" s="325"/>
      <c r="Q102" s="325"/>
      <c r="R102" s="325"/>
      <c r="S102" s="325"/>
      <c r="T102" s="328"/>
      <c r="U102" s="325"/>
      <c r="V102" s="325"/>
      <c r="W102" s="325"/>
      <c r="X102" s="325"/>
      <c r="Y102" s="325"/>
    </row>
    <row r="103" spans="1:25">
      <c r="A103" s="318"/>
      <c r="B103" s="318"/>
      <c r="C103" s="318"/>
      <c r="D103" s="318"/>
      <c r="E103" s="272"/>
      <c r="F103" s="320"/>
      <c r="G103" s="321"/>
      <c r="H103" s="276"/>
      <c r="I103" s="276"/>
      <c r="J103" s="321"/>
      <c r="K103" s="310"/>
      <c r="L103" s="322"/>
      <c r="M103" s="276"/>
      <c r="N103" s="310"/>
      <c r="O103" s="321"/>
      <c r="P103" s="276"/>
      <c r="Q103" s="323"/>
      <c r="R103" s="276"/>
      <c r="S103" s="323"/>
      <c r="T103" s="324"/>
      <c r="U103" s="310"/>
      <c r="V103" s="311"/>
      <c r="W103" s="311"/>
      <c r="X103" s="310"/>
      <c r="Y103" s="310"/>
    </row>
    <row r="104" spans="1:25">
      <c r="A104" s="318"/>
      <c r="B104" s="318"/>
      <c r="C104" s="318"/>
      <c r="D104" s="318"/>
      <c r="E104" s="272"/>
      <c r="F104" s="320"/>
      <c r="G104" s="321"/>
      <c r="H104" s="276"/>
      <c r="I104" s="276"/>
      <c r="J104" s="321"/>
      <c r="K104" s="310"/>
      <c r="L104" s="322"/>
      <c r="M104" s="276"/>
      <c r="N104" s="310"/>
      <c r="O104" s="321"/>
      <c r="P104" s="276"/>
      <c r="Q104" s="323"/>
      <c r="R104" s="276"/>
      <c r="S104" s="323"/>
      <c r="T104" s="324"/>
      <c r="U104" s="310"/>
      <c r="V104" s="311"/>
      <c r="W104" s="311"/>
      <c r="X104" s="310"/>
      <c r="Y104" s="310"/>
    </row>
    <row r="105" spans="1:25">
      <c r="A105" s="318"/>
      <c r="B105" s="318"/>
      <c r="C105" s="318"/>
      <c r="D105" s="318"/>
      <c r="E105" s="272"/>
      <c r="F105" s="320"/>
      <c r="G105" s="321"/>
      <c r="H105" s="276"/>
      <c r="I105" s="276"/>
      <c r="J105" s="321"/>
      <c r="K105" s="310"/>
      <c r="L105" s="322"/>
      <c r="M105" s="276"/>
      <c r="N105" s="310"/>
      <c r="O105" s="321"/>
      <c r="P105" s="276"/>
      <c r="Q105" s="323"/>
      <c r="R105" s="276"/>
      <c r="S105" s="323"/>
      <c r="T105" s="324"/>
      <c r="U105" s="310"/>
      <c r="V105" s="311"/>
      <c r="W105" s="311"/>
      <c r="X105" s="310"/>
      <c r="Y105" s="310"/>
    </row>
    <row r="106" spans="1:25">
      <c r="A106" s="318"/>
      <c r="B106" s="318"/>
      <c r="C106" s="318"/>
      <c r="D106" s="318"/>
      <c r="E106" s="272"/>
      <c r="F106" s="320"/>
      <c r="G106" s="321"/>
      <c r="H106" s="276"/>
      <c r="I106" s="276"/>
      <c r="J106" s="321"/>
      <c r="K106" s="310"/>
      <c r="L106" s="322"/>
      <c r="M106" s="276"/>
      <c r="N106" s="310"/>
      <c r="O106" s="321"/>
      <c r="P106" s="276"/>
      <c r="Q106" s="323"/>
      <c r="R106" s="276"/>
      <c r="S106" s="323"/>
      <c r="T106" s="324"/>
      <c r="U106" s="310"/>
      <c r="V106" s="311"/>
      <c r="W106" s="311"/>
      <c r="X106" s="310"/>
      <c r="Y106" s="310"/>
    </row>
  </sheetData>
  <sheetProtection sheet="1" objects="1" scenarios="1"/>
  <autoFilter ref="A6:W98"/>
  <mergeCells count="17">
    <mergeCell ref="B1:C1"/>
    <mergeCell ref="B2:C2"/>
    <mergeCell ref="A3:T3"/>
    <mergeCell ref="A4:A5"/>
    <mergeCell ref="B4:B5"/>
    <mergeCell ref="C4:C5"/>
    <mergeCell ref="D4:D5"/>
    <mergeCell ref="E4:E5"/>
    <mergeCell ref="T4:T5"/>
    <mergeCell ref="O1:T1"/>
    <mergeCell ref="O2:T2"/>
    <mergeCell ref="F4:H4"/>
    <mergeCell ref="I4:L4"/>
    <mergeCell ref="M4:M5"/>
    <mergeCell ref="N4:O4"/>
    <mergeCell ref="P4:Q4"/>
    <mergeCell ref="R4:S4"/>
  </mergeCells>
  <printOptions horizontalCentered="1"/>
  <pageMargins left="0.23622047244094491" right="0.23622047244094491" top="0.57999999999999996" bottom="0.37" header="0.28999999999999998" footer="0"/>
  <pageSetup paperSize="9" scale="85" fitToHeight="0" pageOrder="overThenDown" orientation="landscape" blackAndWhite="1" r:id="rId1"/>
  <headerFooter differentFirst="1">
    <oddHeader>&amp;C&amp;P/ &amp;N</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0000"/>
    <outlinePr summaryBelow="0" summaryRight="0"/>
    <pageSetUpPr fitToPage="1"/>
  </sheetPr>
  <dimension ref="A1:Y106"/>
  <sheetViews>
    <sheetView view="pageBreakPreview" zoomScale="85" zoomScaleNormal="100" zoomScaleSheetLayoutView="85" workbookViewId="0">
      <pane xSplit="4" ySplit="6" topLeftCell="E42" activePane="bottomRight" state="frozen"/>
      <selection activeCell="Y88" sqref="Y88"/>
      <selection pane="topRight" activeCell="Y88" sqref="Y88"/>
      <selection pane="bottomLeft" activeCell="Y88" sqref="Y88"/>
      <selection pane="bottomRight" activeCell="M69" sqref="M69"/>
    </sheetView>
  </sheetViews>
  <sheetFormatPr defaultColWidth="10.109375" defaultRowHeight="18.75"/>
  <cols>
    <col min="1" max="1" width="4" style="277" customWidth="1"/>
    <col min="2" max="2" width="16.77734375" style="277" customWidth="1"/>
    <col min="3" max="3" width="10.77734375" style="277" customWidth="1"/>
    <col min="4" max="5" width="10.5546875" style="277" customWidth="1"/>
    <col min="6" max="6" width="7.21875" style="277" hidden="1" customWidth="1"/>
    <col min="7" max="7" width="8.5546875" style="277" hidden="1" customWidth="1"/>
    <col min="8" max="8" width="13.5546875" style="277" hidden="1" customWidth="1"/>
    <col min="9" max="9" width="7.44140625" style="277" hidden="1" customWidth="1"/>
    <col min="10" max="10" width="9.21875" style="277" hidden="1" customWidth="1"/>
    <col min="11" max="11" width="12.77734375" style="277" hidden="1" customWidth="1"/>
    <col min="12" max="12" width="13.6640625" style="277" hidden="1" customWidth="1"/>
    <col min="13" max="13" width="13.5546875" style="277" customWidth="1"/>
    <col min="14" max="14" width="8.33203125" style="277" customWidth="1"/>
    <col min="15" max="15" width="8.109375" style="277" customWidth="1"/>
    <col min="16" max="16" width="8.6640625" style="277" customWidth="1"/>
    <col min="17" max="17" width="9" style="277" customWidth="1"/>
    <col min="18" max="18" width="8.88671875" style="277" customWidth="1"/>
    <col min="19" max="19" width="10.21875" style="277" customWidth="1"/>
    <col min="20" max="20" width="14.33203125" style="277" customWidth="1"/>
    <col min="21" max="21" width="5.6640625" style="277" customWidth="1"/>
    <col min="22" max="22" width="6.21875" style="277" customWidth="1"/>
    <col min="23" max="23" width="7.21875" style="277" customWidth="1"/>
    <col min="24" max="25" width="5.44140625" style="277" customWidth="1"/>
    <col min="26" max="16384" width="10.109375" style="277"/>
  </cols>
  <sheetData>
    <row r="1" spans="1:25" ht="19.5">
      <c r="A1" s="340"/>
      <c r="B1" s="372" t="s">
        <v>6420</v>
      </c>
      <c r="C1" s="372"/>
      <c r="D1" s="340"/>
      <c r="E1" s="341"/>
      <c r="F1" s="340"/>
      <c r="G1" s="329"/>
      <c r="H1" s="340"/>
      <c r="I1" s="340"/>
      <c r="J1" s="342"/>
      <c r="K1" s="340"/>
      <c r="L1" s="340"/>
      <c r="M1" s="343"/>
      <c r="N1" s="340"/>
      <c r="O1" s="372" t="s">
        <v>6342</v>
      </c>
      <c r="P1" s="372"/>
      <c r="Q1" s="372"/>
      <c r="R1" s="372"/>
      <c r="S1" s="372"/>
      <c r="T1" s="372"/>
      <c r="U1" s="345"/>
      <c r="V1" s="346"/>
      <c r="W1" s="346"/>
      <c r="X1" s="345"/>
      <c r="Y1" s="345"/>
    </row>
    <row r="2" spans="1:25" s="339" customFormat="1" ht="21.75" customHeight="1">
      <c r="A2" s="330"/>
      <c r="B2" s="373" t="s">
        <v>6419</v>
      </c>
      <c r="C2" s="373"/>
      <c r="D2" s="330"/>
      <c r="E2" s="331"/>
      <c r="F2" s="330"/>
      <c r="G2" s="332"/>
      <c r="H2" s="333"/>
      <c r="I2" s="333"/>
      <c r="J2" s="334"/>
      <c r="K2" s="333"/>
      <c r="L2" s="333"/>
      <c r="M2" s="335"/>
      <c r="N2" s="333"/>
      <c r="O2" s="373" t="s">
        <v>6344</v>
      </c>
      <c r="P2" s="373"/>
      <c r="Q2" s="373"/>
      <c r="R2" s="373"/>
      <c r="S2" s="373"/>
      <c r="T2" s="373"/>
      <c r="U2" s="337"/>
      <c r="V2" s="338"/>
      <c r="W2" s="338"/>
      <c r="X2" s="337"/>
      <c r="Y2" s="337"/>
    </row>
    <row r="3" spans="1:25" ht="75.75" customHeight="1">
      <c r="A3" s="374" t="s">
        <v>6426</v>
      </c>
      <c r="B3" s="374"/>
      <c r="C3" s="374"/>
      <c r="D3" s="374"/>
      <c r="E3" s="374"/>
      <c r="F3" s="374"/>
      <c r="G3" s="374"/>
      <c r="H3" s="374"/>
      <c r="I3" s="374"/>
      <c r="J3" s="374"/>
      <c r="K3" s="374"/>
      <c r="L3" s="374"/>
      <c r="M3" s="374"/>
      <c r="N3" s="374"/>
      <c r="O3" s="374"/>
      <c r="P3" s="374"/>
      <c r="Q3" s="374"/>
      <c r="R3" s="374"/>
      <c r="S3" s="374"/>
      <c r="T3" s="374"/>
      <c r="U3" s="276"/>
      <c r="V3" s="279"/>
      <c r="W3" s="279"/>
      <c r="X3" s="276"/>
      <c r="Y3" s="276"/>
    </row>
    <row r="4" spans="1:25" ht="33">
      <c r="A4" s="368" t="s">
        <v>0</v>
      </c>
      <c r="B4" s="368" t="s">
        <v>6345</v>
      </c>
      <c r="C4" s="368" t="s">
        <v>6346</v>
      </c>
      <c r="D4" s="368" t="s">
        <v>6347</v>
      </c>
      <c r="E4" s="368" t="s">
        <v>6422</v>
      </c>
      <c r="F4" s="366" t="s">
        <v>6351</v>
      </c>
      <c r="G4" s="371"/>
      <c r="H4" s="367"/>
      <c r="I4" s="366" t="s">
        <v>6352</v>
      </c>
      <c r="J4" s="371"/>
      <c r="K4" s="371"/>
      <c r="L4" s="367"/>
      <c r="M4" s="368" t="s">
        <v>6423</v>
      </c>
      <c r="N4" s="366" t="s">
        <v>6354</v>
      </c>
      <c r="O4" s="367"/>
      <c r="P4" s="366" t="s">
        <v>6355</v>
      </c>
      <c r="Q4" s="367"/>
      <c r="R4" s="366" t="s">
        <v>6356</v>
      </c>
      <c r="S4" s="367"/>
      <c r="T4" s="368" t="s">
        <v>226</v>
      </c>
      <c r="U4" s="288"/>
      <c r="V4" s="289" t="s">
        <v>6359</v>
      </c>
      <c r="W4" s="289" t="s">
        <v>6360</v>
      </c>
      <c r="X4" s="288"/>
      <c r="Y4" s="288"/>
    </row>
    <row r="5" spans="1:25" ht="49.5">
      <c r="A5" s="369"/>
      <c r="B5" s="369"/>
      <c r="C5" s="369"/>
      <c r="D5" s="369"/>
      <c r="E5" s="369"/>
      <c r="F5" s="290" t="s">
        <v>1673</v>
      </c>
      <c r="G5" s="291" t="s">
        <v>6361</v>
      </c>
      <c r="H5" s="286" t="s">
        <v>6362</v>
      </c>
      <c r="I5" s="290" t="s">
        <v>1673</v>
      </c>
      <c r="J5" s="291" t="s">
        <v>6361</v>
      </c>
      <c r="K5" s="290" t="s">
        <v>6363</v>
      </c>
      <c r="L5" s="290" t="s">
        <v>6364</v>
      </c>
      <c r="M5" s="369"/>
      <c r="N5" s="290" t="s">
        <v>1673</v>
      </c>
      <c r="O5" s="291" t="s">
        <v>6361</v>
      </c>
      <c r="P5" s="290" t="s">
        <v>1673</v>
      </c>
      <c r="Q5" s="291" t="s">
        <v>6361</v>
      </c>
      <c r="R5" s="290" t="s">
        <v>1673</v>
      </c>
      <c r="S5" s="291" t="s">
        <v>6361</v>
      </c>
      <c r="T5" s="369"/>
      <c r="U5" s="288"/>
      <c r="V5" s="289"/>
      <c r="W5" s="289"/>
      <c r="X5" s="288"/>
      <c r="Y5" s="288"/>
    </row>
    <row r="6" spans="1:25" s="353" customFormat="1" ht="27.75" customHeight="1">
      <c r="A6" s="347"/>
      <c r="B6" s="347" t="s">
        <v>6365</v>
      </c>
      <c r="C6" s="348">
        <f t="shared" ref="C6:F6" si="0">SUM(C7:C98)</f>
        <v>837452.58999999985</v>
      </c>
      <c r="D6" s="349">
        <f t="shared" si="0"/>
        <v>433407</v>
      </c>
      <c r="E6" s="349">
        <f t="shared" si="0"/>
        <v>3145</v>
      </c>
      <c r="F6" s="349">
        <f t="shared" si="0"/>
        <v>659</v>
      </c>
      <c r="G6" s="350">
        <f>F6/$E$6</f>
        <v>0.20953895071542131</v>
      </c>
      <c r="H6" s="349">
        <f t="shared" ref="H6:I6" si="1">SUM(H7:H98)</f>
        <v>177</v>
      </c>
      <c r="I6" s="349">
        <f t="shared" si="1"/>
        <v>2486</v>
      </c>
      <c r="J6" s="350">
        <f>I6/$E$6</f>
        <v>0.79046104928457872</v>
      </c>
      <c r="K6" s="349">
        <f t="shared" ref="K6:N6" si="2">SUM(K7:K98)</f>
        <v>2444</v>
      </c>
      <c r="L6" s="347">
        <f t="shared" si="2"/>
        <v>42</v>
      </c>
      <c r="M6" s="349">
        <f t="shared" si="2"/>
        <v>1416</v>
      </c>
      <c r="N6" s="349">
        <f t="shared" si="2"/>
        <v>1729</v>
      </c>
      <c r="O6" s="350">
        <f>N6/$E6</f>
        <v>0.54976152623211449</v>
      </c>
      <c r="P6" s="349">
        <f>SUM(P7:P98)</f>
        <v>1358</v>
      </c>
      <c r="Q6" s="350">
        <f t="shared" ref="Q6:Q98" si="3">IF(AND(M6&lt;&gt;"",P6&lt;&gt;""),P6/M6,"")</f>
        <v>0.95903954802259883</v>
      </c>
      <c r="R6" s="347">
        <f>SUM(R7:R98)</f>
        <v>58</v>
      </c>
      <c r="S6" s="350">
        <f t="shared" ref="S6:S98" si="4">IF(AND(M6&lt;&gt;"",R6&lt;&gt;""),R6/M6,"")</f>
        <v>4.0960451977401127E-2</v>
      </c>
      <c r="T6" s="351"/>
      <c r="U6" s="352"/>
      <c r="V6" s="352">
        <f t="shared" ref="V6:W6" si="5">SUM(V7:V98)</f>
        <v>222</v>
      </c>
      <c r="W6" s="352">
        <f t="shared" si="5"/>
        <v>18</v>
      </c>
      <c r="X6" s="352"/>
      <c r="Y6" s="352"/>
    </row>
    <row r="7" spans="1:25" ht="32.1" hidden="1" customHeight="1">
      <c r="A7" s="301">
        <f t="shared" ref="A7:A98" si="6">IF(LEN(B7)=0,"",SUBTOTAL(3,$B$7:B7))</f>
        <v>0</v>
      </c>
      <c r="B7" s="302" t="s">
        <v>263</v>
      </c>
      <c r="C7" s="303">
        <v>2113.2399999999998</v>
      </c>
      <c r="D7" s="304">
        <f>SUMIFS('15P'!$F$3:$F$796,'15P'!$C$3:$C$796,$B7)</f>
        <v>4913</v>
      </c>
      <c r="E7" s="306">
        <v>38</v>
      </c>
      <c r="F7" s="306">
        <f>COUNTIFS('15P'!$G$3:$G$796,"Đ",'15P'!$C$3:$C$796,B7)</f>
        <v>1</v>
      </c>
      <c r="G7" s="307">
        <f t="shared" ref="G7:G98" si="7">F7/E7</f>
        <v>2.6315789473684209E-2</v>
      </c>
      <c r="H7" s="308">
        <v>0</v>
      </c>
      <c r="I7" s="306">
        <f>COUNTIFS('15P'!$G$3:$G$796,"K",'15P'!$C$3:$C$796,B7)</f>
        <v>37</v>
      </c>
      <c r="J7" s="307">
        <f t="shared" ref="J7:J98" si="8">I7/E7</f>
        <v>0.97368421052631582</v>
      </c>
      <c r="K7" s="308">
        <v>37</v>
      </c>
      <c r="L7" s="308">
        <f t="shared" ref="L7:L98" si="9">IF(K7&lt;&gt;"",I7-K7,"")</f>
        <v>0</v>
      </c>
      <c r="M7" s="306">
        <v>12</v>
      </c>
      <c r="N7" s="308">
        <f t="shared" ref="N7:N98" si="10">IF(M7&lt;&gt;"",E7-M7,"")</f>
        <v>26</v>
      </c>
      <c r="O7" s="307">
        <f t="shared" ref="O7:O98" si="11">IF(M7&lt;&gt;"",N7/$E7,"")</f>
        <v>0.68421052631578949</v>
      </c>
      <c r="P7" s="306">
        <v>12</v>
      </c>
      <c r="Q7" s="307">
        <f t="shared" si="3"/>
        <v>1</v>
      </c>
      <c r="R7" s="306">
        <f t="shared" ref="R7:R98" si="12">IF(P7&lt;&gt;"",M7-P7,"")</f>
        <v>0</v>
      </c>
      <c r="S7" s="307">
        <f t="shared" si="4"/>
        <v>0</v>
      </c>
      <c r="T7" s="309"/>
      <c r="U7" s="310"/>
      <c r="V7" s="311"/>
      <c r="W7" s="311"/>
      <c r="X7" s="310"/>
      <c r="Y7" s="310"/>
    </row>
    <row r="8" spans="1:25" ht="32.1" hidden="1" customHeight="1">
      <c r="A8" s="301">
        <f t="shared" si="6"/>
        <v>0</v>
      </c>
      <c r="B8" s="302" t="s">
        <v>365</v>
      </c>
      <c r="C8" s="303">
        <v>3502.26</v>
      </c>
      <c r="D8" s="304">
        <f>SUMIFS('15P'!$F$3:$F$796,'15P'!$C$3:$C$796,$B8)</f>
        <v>6701</v>
      </c>
      <c r="E8" s="306">
        <v>43</v>
      </c>
      <c r="F8" s="306">
        <f>COUNTIFS('15P'!$G$3:$G$796,"Đ",'15P'!$C$3:$C$796,B8)</f>
        <v>0</v>
      </c>
      <c r="G8" s="307">
        <f t="shared" si="7"/>
        <v>0</v>
      </c>
      <c r="H8" s="308">
        <v>0</v>
      </c>
      <c r="I8" s="306">
        <f>COUNTIFS('15P'!$G$3:$G$796,"K",'15P'!$C$3:$C$796,B8)</f>
        <v>43</v>
      </c>
      <c r="J8" s="307">
        <f t="shared" si="8"/>
        <v>1</v>
      </c>
      <c r="K8" s="308">
        <v>43</v>
      </c>
      <c r="L8" s="308">
        <f t="shared" si="9"/>
        <v>0</v>
      </c>
      <c r="M8" s="306">
        <v>15</v>
      </c>
      <c r="N8" s="308">
        <f t="shared" si="10"/>
        <v>28</v>
      </c>
      <c r="O8" s="307">
        <f t="shared" si="11"/>
        <v>0.65116279069767447</v>
      </c>
      <c r="P8" s="306">
        <v>15</v>
      </c>
      <c r="Q8" s="307">
        <f t="shared" si="3"/>
        <v>1</v>
      </c>
      <c r="R8" s="306">
        <f t="shared" si="12"/>
        <v>0</v>
      </c>
      <c r="S8" s="307">
        <f t="shared" si="4"/>
        <v>0</v>
      </c>
      <c r="T8" s="309"/>
      <c r="U8" s="310"/>
      <c r="V8" s="311"/>
      <c r="W8" s="311"/>
      <c r="X8" s="310"/>
      <c r="Y8" s="310"/>
    </row>
    <row r="9" spans="1:25" ht="32.1" hidden="1" customHeight="1">
      <c r="A9" s="301">
        <f t="shared" si="6"/>
        <v>0</v>
      </c>
      <c r="B9" s="302" t="s">
        <v>446</v>
      </c>
      <c r="C9" s="303">
        <v>7199.9</v>
      </c>
      <c r="D9" s="304">
        <f>SUMIFS('15P'!$F$3:$F$796,'15P'!$C$3:$C$796,$B9)</f>
        <v>6327</v>
      </c>
      <c r="E9" s="306">
        <v>45</v>
      </c>
      <c r="F9" s="306">
        <f>COUNTIFS('15P'!$G$3:$G$796,"Đ",'15P'!$C$3:$C$796,B9)</f>
        <v>1</v>
      </c>
      <c r="G9" s="307">
        <f t="shared" si="7"/>
        <v>2.2222222222222223E-2</v>
      </c>
      <c r="H9" s="308">
        <v>0</v>
      </c>
      <c r="I9" s="306">
        <f>COUNTIFS('15P'!$G$3:$G$796,"K",'15P'!$C$3:$C$796,B9)</f>
        <v>44</v>
      </c>
      <c r="J9" s="307">
        <f t="shared" si="8"/>
        <v>0.97777777777777775</v>
      </c>
      <c r="K9" s="308">
        <v>44</v>
      </c>
      <c r="L9" s="308">
        <f t="shared" si="9"/>
        <v>0</v>
      </c>
      <c r="M9" s="306">
        <v>16</v>
      </c>
      <c r="N9" s="308">
        <f t="shared" si="10"/>
        <v>29</v>
      </c>
      <c r="O9" s="307">
        <f t="shared" si="11"/>
        <v>0.64444444444444449</v>
      </c>
      <c r="P9" s="306">
        <v>16</v>
      </c>
      <c r="Q9" s="307">
        <f t="shared" si="3"/>
        <v>1</v>
      </c>
      <c r="R9" s="306">
        <f t="shared" si="12"/>
        <v>0</v>
      </c>
      <c r="S9" s="307">
        <f t="shared" si="4"/>
        <v>0</v>
      </c>
      <c r="T9" s="309"/>
      <c r="U9" s="310"/>
      <c r="V9" s="311"/>
      <c r="W9" s="311"/>
      <c r="X9" s="310"/>
      <c r="Y9" s="310"/>
    </row>
    <row r="10" spans="1:25" ht="32.1" hidden="1" customHeight="1">
      <c r="A10" s="301">
        <f t="shared" si="6"/>
        <v>0</v>
      </c>
      <c r="B10" s="302" t="s">
        <v>522</v>
      </c>
      <c r="C10" s="303">
        <v>3445.9</v>
      </c>
      <c r="D10" s="304">
        <f>SUMIFS('15P'!$F$3:$F$796,'15P'!$C$3:$C$796,$B10)</f>
        <v>6207</v>
      </c>
      <c r="E10" s="306">
        <v>45</v>
      </c>
      <c r="F10" s="306">
        <f>COUNTIFS('15P'!$G$3:$G$796,"Đ",'15P'!$C$3:$C$796,B10)</f>
        <v>2</v>
      </c>
      <c r="G10" s="307">
        <f t="shared" si="7"/>
        <v>4.4444444444444446E-2</v>
      </c>
      <c r="H10" s="308">
        <v>1</v>
      </c>
      <c r="I10" s="306">
        <f>COUNTIFS('15P'!$G$3:$G$796,"K",'15P'!$C$3:$C$796,B10)</f>
        <v>43</v>
      </c>
      <c r="J10" s="307">
        <f t="shared" si="8"/>
        <v>0.9555555555555556</v>
      </c>
      <c r="K10" s="308">
        <v>43</v>
      </c>
      <c r="L10" s="308">
        <f t="shared" si="9"/>
        <v>0</v>
      </c>
      <c r="M10" s="306">
        <v>15</v>
      </c>
      <c r="N10" s="308">
        <f t="shared" si="10"/>
        <v>30</v>
      </c>
      <c r="O10" s="307">
        <f t="shared" si="11"/>
        <v>0.66666666666666663</v>
      </c>
      <c r="P10" s="306">
        <v>15</v>
      </c>
      <c r="Q10" s="307">
        <f t="shared" si="3"/>
        <v>1</v>
      </c>
      <c r="R10" s="306">
        <f t="shared" si="12"/>
        <v>0</v>
      </c>
      <c r="S10" s="307">
        <f t="shared" si="4"/>
        <v>0</v>
      </c>
      <c r="T10" s="309"/>
      <c r="U10" s="310"/>
      <c r="V10" s="311"/>
      <c r="W10" s="311"/>
      <c r="X10" s="310"/>
      <c r="Y10" s="310"/>
    </row>
    <row r="11" spans="1:25" ht="32.1" hidden="1" customHeight="1">
      <c r="A11" s="301">
        <f t="shared" si="6"/>
        <v>0</v>
      </c>
      <c r="B11" s="302" t="s">
        <v>615</v>
      </c>
      <c r="C11" s="303">
        <v>2546.89</v>
      </c>
      <c r="D11" s="304">
        <f>SUMIFS('15P'!$F$3:$F$796,'15P'!$C$3:$C$796,$B11)</f>
        <v>13598</v>
      </c>
      <c r="E11" s="306">
        <v>50</v>
      </c>
      <c r="F11" s="306">
        <f>COUNTIFS('15P'!$G$3:$G$796,"Đ",'15P'!$C$3:$C$796,B11)</f>
        <v>15</v>
      </c>
      <c r="G11" s="307">
        <f t="shared" si="7"/>
        <v>0.3</v>
      </c>
      <c r="H11" s="308">
        <v>13</v>
      </c>
      <c r="I11" s="306">
        <f>COUNTIFS('15P'!$G$3:$G$796,"K",'15P'!$C$3:$C$796,B11)</f>
        <v>35</v>
      </c>
      <c r="J11" s="307">
        <f t="shared" si="8"/>
        <v>0.7</v>
      </c>
      <c r="K11" s="308">
        <v>35</v>
      </c>
      <c r="L11" s="308">
        <f t="shared" si="9"/>
        <v>0</v>
      </c>
      <c r="M11" s="306">
        <v>33</v>
      </c>
      <c r="N11" s="308">
        <f t="shared" si="10"/>
        <v>17</v>
      </c>
      <c r="O11" s="307">
        <f t="shared" si="11"/>
        <v>0.34</v>
      </c>
      <c r="P11" s="306">
        <v>33</v>
      </c>
      <c r="Q11" s="307">
        <f t="shared" si="3"/>
        <v>1</v>
      </c>
      <c r="R11" s="306">
        <f t="shared" si="12"/>
        <v>0</v>
      </c>
      <c r="S11" s="307">
        <f t="shared" si="4"/>
        <v>0</v>
      </c>
      <c r="T11" s="309"/>
      <c r="U11" s="310"/>
      <c r="V11" s="311"/>
      <c r="W11" s="311"/>
      <c r="X11" s="310"/>
      <c r="Y11" s="310"/>
    </row>
    <row r="12" spans="1:25" ht="32.1" hidden="1" customHeight="1">
      <c r="A12" s="301">
        <f t="shared" si="6"/>
        <v>0</v>
      </c>
      <c r="B12" s="302" t="s">
        <v>659</v>
      </c>
      <c r="C12" s="303">
        <v>3928.59</v>
      </c>
      <c r="D12" s="304">
        <f>SUMIFS('15P'!$F$3:$F$796,'15P'!$C$3:$C$796,$B12)</f>
        <v>11841</v>
      </c>
      <c r="E12" s="306">
        <v>60</v>
      </c>
      <c r="F12" s="306">
        <f>COUNTIFS('15P'!$G$3:$G$796,"Đ",'15P'!$C$3:$C$796,B12)</f>
        <v>10</v>
      </c>
      <c r="G12" s="307">
        <f t="shared" si="7"/>
        <v>0.16666666666666666</v>
      </c>
      <c r="H12" s="308">
        <v>7</v>
      </c>
      <c r="I12" s="306">
        <f>COUNTIFS('15P'!$G$3:$G$796,"K",'15P'!$C$3:$C$796,B12)</f>
        <v>50</v>
      </c>
      <c r="J12" s="307">
        <f t="shared" si="8"/>
        <v>0.83333333333333337</v>
      </c>
      <c r="K12" s="308">
        <v>50</v>
      </c>
      <c r="L12" s="308">
        <f t="shared" si="9"/>
        <v>0</v>
      </c>
      <c r="M12" s="306">
        <v>30</v>
      </c>
      <c r="N12" s="308">
        <f t="shared" si="10"/>
        <v>30</v>
      </c>
      <c r="O12" s="307">
        <f t="shared" si="11"/>
        <v>0.5</v>
      </c>
      <c r="P12" s="306">
        <v>30</v>
      </c>
      <c r="Q12" s="307">
        <f t="shared" si="3"/>
        <v>1</v>
      </c>
      <c r="R12" s="306">
        <f t="shared" si="12"/>
        <v>0</v>
      </c>
      <c r="S12" s="307">
        <f t="shared" si="4"/>
        <v>0</v>
      </c>
      <c r="T12" s="309"/>
      <c r="U12" s="310"/>
      <c r="V12" s="311"/>
      <c r="W12" s="311"/>
      <c r="X12" s="310"/>
      <c r="Y12" s="310"/>
    </row>
    <row r="13" spans="1:25" ht="32.1" hidden="1" customHeight="1">
      <c r="A13" s="301">
        <f t="shared" si="6"/>
        <v>0</v>
      </c>
      <c r="B13" s="302" t="s">
        <v>762</v>
      </c>
      <c r="C13" s="303">
        <v>1472.47</v>
      </c>
      <c r="D13" s="304">
        <f>SUMIFS('15P'!$F$3:$F$796,'15P'!$C$3:$C$796,$B13)</f>
        <v>27006</v>
      </c>
      <c r="E13" s="306">
        <v>110</v>
      </c>
      <c r="F13" s="306">
        <f>COUNTIFS('15P'!$G$3:$G$796,"Đ",'15P'!$C$3:$C$796,B13)</f>
        <v>23</v>
      </c>
      <c r="G13" s="307">
        <f t="shared" si="7"/>
        <v>0.20909090909090908</v>
      </c>
      <c r="H13" s="308">
        <v>14</v>
      </c>
      <c r="I13" s="306">
        <f>COUNTIFS('15P'!$G$3:$G$796,"K",'15P'!$C$3:$C$796,B13)</f>
        <v>87</v>
      </c>
      <c r="J13" s="307">
        <f t="shared" si="8"/>
        <v>0.79090909090909089</v>
      </c>
      <c r="K13" s="308">
        <v>87</v>
      </c>
      <c r="L13" s="308">
        <f t="shared" si="9"/>
        <v>0</v>
      </c>
      <c r="M13" s="306">
        <v>61</v>
      </c>
      <c r="N13" s="308">
        <f t="shared" si="10"/>
        <v>49</v>
      </c>
      <c r="O13" s="307">
        <f t="shared" si="11"/>
        <v>0.44545454545454544</v>
      </c>
      <c r="P13" s="306">
        <v>61</v>
      </c>
      <c r="Q13" s="307">
        <f t="shared" si="3"/>
        <v>1</v>
      </c>
      <c r="R13" s="306">
        <f t="shared" si="12"/>
        <v>0</v>
      </c>
      <c r="S13" s="307">
        <f t="shared" si="4"/>
        <v>0</v>
      </c>
      <c r="T13" s="309"/>
      <c r="U13" s="310"/>
      <c r="V13" s="311"/>
      <c r="W13" s="311"/>
      <c r="X13" s="310"/>
      <c r="Y13" s="310"/>
    </row>
    <row r="14" spans="1:25" ht="32.1" hidden="1" customHeight="1">
      <c r="A14" s="301">
        <f t="shared" si="6"/>
        <v>0</v>
      </c>
      <c r="B14" s="302" t="s">
        <v>872</v>
      </c>
      <c r="C14" s="303">
        <v>4101.43</v>
      </c>
      <c r="D14" s="304">
        <f>SUMIFS('15P'!$F$3:$F$796,'15P'!$C$3:$C$796,$B14)</f>
        <v>10721</v>
      </c>
      <c r="E14" s="306">
        <v>57</v>
      </c>
      <c r="F14" s="306">
        <f>COUNTIFS('15P'!$G$3:$G$796,"Đ",'15P'!$C$3:$C$796,B14)</f>
        <v>8</v>
      </c>
      <c r="G14" s="307">
        <f t="shared" si="7"/>
        <v>0.14035087719298245</v>
      </c>
      <c r="H14" s="308">
        <v>1</v>
      </c>
      <c r="I14" s="306">
        <f>COUNTIFS('15P'!$G$3:$G$796,"K",'15P'!$C$3:$C$796,B14)</f>
        <v>49</v>
      </c>
      <c r="J14" s="307">
        <f t="shared" si="8"/>
        <v>0.85964912280701755</v>
      </c>
      <c r="K14" s="308">
        <v>49</v>
      </c>
      <c r="L14" s="308">
        <f t="shared" si="9"/>
        <v>0</v>
      </c>
      <c r="M14" s="306">
        <v>21</v>
      </c>
      <c r="N14" s="308">
        <f t="shared" si="10"/>
        <v>36</v>
      </c>
      <c r="O14" s="307">
        <f t="shared" si="11"/>
        <v>0.63157894736842102</v>
      </c>
      <c r="P14" s="306">
        <v>21</v>
      </c>
      <c r="Q14" s="307">
        <f t="shared" si="3"/>
        <v>1</v>
      </c>
      <c r="R14" s="306">
        <f t="shared" si="12"/>
        <v>0</v>
      </c>
      <c r="S14" s="307">
        <f t="shared" si="4"/>
        <v>0</v>
      </c>
      <c r="T14" s="309"/>
      <c r="U14" s="310"/>
      <c r="V14" s="311"/>
      <c r="W14" s="311"/>
      <c r="X14" s="310"/>
      <c r="Y14" s="310"/>
    </row>
    <row r="15" spans="1:25" ht="32.1" hidden="1" customHeight="1">
      <c r="A15" s="301">
        <f t="shared" si="6"/>
        <v>0</v>
      </c>
      <c r="B15" s="302" t="s">
        <v>950</v>
      </c>
      <c r="C15" s="303">
        <v>7326.58</v>
      </c>
      <c r="D15" s="304">
        <f>SUMIFS('15P'!$F$3:$F$796,'15P'!$C$3:$C$796,$B15)</f>
        <v>7057</v>
      </c>
      <c r="E15" s="306">
        <v>57</v>
      </c>
      <c r="F15" s="306">
        <f>COUNTIFS('15P'!$G$3:$G$796,"Đ",'15P'!$C$3:$C$796,B15)</f>
        <v>0</v>
      </c>
      <c r="G15" s="307">
        <f t="shared" si="7"/>
        <v>0</v>
      </c>
      <c r="H15" s="308">
        <v>0</v>
      </c>
      <c r="I15" s="306">
        <f>COUNTIFS('15P'!$G$3:$G$796,"K",'15P'!$C$3:$C$796,B15)</f>
        <v>57</v>
      </c>
      <c r="J15" s="307">
        <f t="shared" si="8"/>
        <v>1</v>
      </c>
      <c r="K15" s="308">
        <v>57</v>
      </c>
      <c r="L15" s="308">
        <f t="shared" si="9"/>
        <v>0</v>
      </c>
      <c r="M15" s="306">
        <v>19</v>
      </c>
      <c r="N15" s="308">
        <f t="shared" si="10"/>
        <v>38</v>
      </c>
      <c r="O15" s="307">
        <f t="shared" si="11"/>
        <v>0.66666666666666663</v>
      </c>
      <c r="P15" s="306">
        <v>19</v>
      </c>
      <c r="Q15" s="307">
        <f t="shared" si="3"/>
        <v>1</v>
      </c>
      <c r="R15" s="306">
        <f t="shared" si="12"/>
        <v>0</v>
      </c>
      <c r="S15" s="307">
        <f t="shared" si="4"/>
        <v>0</v>
      </c>
      <c r="T15" s="309"/>
      <c r="U15" s="310"/>
      <c r="V15" s="311"/>
      <c r="W15" s="311"/>
      <c r="X15" s="310"/>
      <c r="Y15" s="310"/>
    </row>
    <row r="16" spans="1:25" ht="32.1" hidden="1" customHeight="1">
      <c r="A16" s="301">
        <f t="shared" si="6"/>
        <v>0</v>
      </c>
      <c r="B16" s="302" t="s">
        <v>1097</v>
      </c>
      <c r="C16" s="303">
        <v>2472.2800000000002</v>
      </c>
      <c r="D16" s="304">
        <f>SUMIFS('15P'!$F$3:$F$796,'15P'!$C$3:$C$796,$B16)</f>
        <v>10798</v>
      </c>
      <c r="E16" s="306">
        <v>48</v>
      </c>
      <c r="F16" s="306">
        <f>COUNTIFS('15P'!$G$3:$G$796,"Đ",'15P'!$C$3:$C$796,B16)</f>
        <v>4</v>
      </c>
      <c r="G16" s="307">
        <f t="shared" si="7"/>
        <v>8.3333333333333329E-2</v>
      </c>
      <c r="H16" s="308">
        <v>2</v>
      </c>
      <c r="I16" s="306">
        <f>COUNTIFS('15P'!$G$3:$G$796,"K",'15P'!$C$3:$C$796,B16)</f>
        <v>44</v>
      </c>
      <c r="J16" s="307">
        <f t="shared" si="8"/>
        <v>0.91666666666666663</v>
      </c>
      <c r="K16" s="308">
        <v>44</v>
      </c>
      <c r="L16" s="308">
        <f t="shared" si="9"/>
        <v>0</v>
      </c>
      <c r="M16" s="306">
        <v>25</v>
      </c>
      <c r="N16" s="308">
        <f t="shared" si="10"/>
        <v>23</v>
      </c>
      <c r="O16" s="307">
        <f t="shared" si="11"/>
        <v>0.47916666666666669</v>
      </c>
      <c r="P16" s="306">
        <v>25</v>
      </c>
      <c r="Q16" s="307">
        <f t="shared" si="3"/>
        <v>1</v>
      </c>
      <c r="R16" s="306">
        <f t="shared" si="12"/>
        <v>0</v>
      </c>
      <c r="S16" s="307">
        <f t="shared" si="4"/>
        <v>0</v>
      </c>
      <c r="T16" s="309"/>
      <c r="U16" s="310"/>
      <c r="V16" s="311"/>
      <c r="W16" s="311"/>
      <c r="X16" s="310"/>
      <c r="Y16" s="310"/>
    </row>
    <row r="17" spans="1:25" ht="32.1" hidden="1" customHeight="1">
      <c r="A17" s="301">
        <f t="shared" si="6"/>
        <v>0</v>
      </c>
      <c r="B17" s="302" t="s">
        <v>1171</v>
      </c>
      <c r="C17" s="303">
        <v>2442.92</v>
      </c>
      <c r="D17" s="304">
        <f>SUMIFS('15P'!$F$3:$F$796,'15P'!$C$3:$C$796,$B17)</f>
        <v>7669</v>
      </c>
      <c r="E17" s="306">
        <v>28</v>
      </c>
      <c r="F17" s="306">
        <f>COUNTIFS('15P'!$G$3:$G$796,"Đ",'15P'!$C$3:$C$796,B17)</f>
        <v>11</v>
      </c>
      <c r="G17" s="307">
        <f t="shared" si="7"/>
        <v>0.39285714285714285</v>
      </c>
      <c r="H17" s="308">
        <v>8</v>
      </c>
      <c r="I17" s="306">
        <f>COUNTIFS('15P'!$G$3:$G$796,"K",'15P'!$C$3:$C$796,B17)</f>
        <v>17</v>
      </c>
      <c r="J17" s="307">
        <f t="shared" si="8"/>
        <v>0.6071428571428571</v>
      </c>
      <c r="K17" s="308">
        <v>17</v>
      </c>
      <c r="L17" s="308">
        <f t="shared" si="9"/>
        <v>0</v>
      </c>
      <c r="M17" s="306">
        <v>19</v>
      </c>
      <c r="N17" s="308">
        <f t="shared" si="10"/>
        <v>9</v>
      </c>
      <c r="O17" s="307">
        <f t="shared" si="11"/>
        <v>0.32142857142857145</v>
      </c>
      <c r="P17" s="306">
        <v>19</v>
      </c>
      <c r="Q17" s="307">
        <f t="shared" si="3"/>
        <v>1</v>
      </c>
      <c r="R17" s="306">
        <f t="shared" si="12"/>
        <v>0</v>
      </c>
      <c r="S17" s="307">
        <f t="shared" si="4"/>
        <v>0</v>
      </c>
      <c r="T17" s="309"/>
      <c r="U17" s="310"/>
      <c r="V17" s="311"/>
      <c r="W17" s="311"/>
      <c r="X17" s="310"/>
      <c r="Y17" s="310"/>
    </row>
    <row r="18" spans="1:25" ht="32.1" customHeight="1">
      <c r="A18" s="301">
        <f t="shared" si="6"/>
        <v>1</v>
      </c>
      <c r="B18" s="302" t="s">
        <v>1228</v>
      </c>
      <c r="C18" s="303">
        <v>1397.69</v>
      </c>
      <c r="D18" s="304">
        <f>SUMIFS('15P'!$F$3:$F$796,'15P'!$C$3:$C$796,$B18)</f>
        <v>6128</v>
      </c>
      <c r="E18" s="306">
        <v>39</v>
      </c>
      <c r="F18" s="306">
        <f>COUNTIFS('15P'!$G$3:$G$796,"Đ",'15P'!$C$3:$C$796,B18)</f>
        <v>0</v>
      </c>
      <c r="G18" s="307">
        <f t="shared" si="7"/>
        <v>0</v>
      </c>
      <c r="H18" s="308">
        <v>0</v>
      </c>
      <c r="I18" s="306">
        <f>COUNTIFS('15P'!$G$3:$G$796,"K",'15P'!$C$3:$C$796,B18)</f>
        <v>39</v>
      </c>
      <c r="J18" s="307">
        <f t="shared" si="8"/>
        <v>1</v>
      </c>
      <c r="K18" s="308">
        <v>39</v>
      </c>
      <c r="L18" s="308">
        <f t="shared" si="9"/>
        <v>0</v>
      </c>
      <c r="M18" s="306">
        <v>16</v>
      </c>
      <c r="N18" s="308">
        <f t="shared" si="10"/>
        <v>23</v>
      </c>
      <c r="O18" s="307">
        <f t="shared" si="11"/>
        <v>0.58974358974358976</v>
      </c>
      <c r="P18" s="306">
        <v>15</v>
      </c>
      <c r="Q18" s="307">
        <f t="shared" si="3"/>
        <v>0.9375</v>
      </c>
      <c r="R18" s="306">
        <f t="shared" si="12"/>
        <v>1</v>
      </c>
      <c r="S18" s="307">
        <f t="shared" si="4"/>
        <v>6.25E-2</v>
      </c>
      <c r="T18" s="309"/>
      <c r="U18" s="310"/>
      <c r="V18" s="311"/>
      <c r="W18" s="311"/>
      <c r="X18" s="310"/>
      <c r="Y18" s="310"/>
    </row>
    <row r="19" spans="1:25" ht="32.1" hidden="1" customHeight="1">
      <c r="A19" s="301">
        <f t="shared" si="6"/>
        <v>1</v>
      </c>
      <c r="B19" s="302" t="s">
        <v>1318</v>
      </c>
      <c r="C19" s="303">
        <v>2356.08</v>
      </c>
      <c r="D19" s="304">
        <f>SUMIFS('15P'!$F$3:$F$796,'15P'!$C$3:$C$796,$B19)</f>
        <v>14784</v>
      </c>
      <c r="E19" s="306">
        <v>63</v>
      </c>
      <c r="F19" s="306">
        <f>COUNTIFS('15P'!$G$3:$G$796,"Đ",'15P'!$C$3:$C$796,B19)</f>
        <v>9</v>
      </c>
      <c r="G19" s="307">
        <f t="shared" si="7"/>
        <v>0.14285714285714285</v>
      </c>
      <c r="H19" s="308">
        <v>5</v>
      </c>
      <c r="I19" s="306">
        <f>COUNTIFS('15P'!$G$3:$G$796,"K",'15P'!$C$3:$C$796,B19)</f>
        <v>54</v>
      </c>
      <c r="J19" s="307">
        <f t="shared" si="8"/>
        <v>0.8571428571428571</v>
      </c>
      <c r="K19" s="308">
        <v>54</v>
      </c>
      <c r="L19" s="308">
        <f t="shared" si="9"/>
        <v>0</v>
      </c>
      <c r="M19" s="306">
        <v>39</v>
      </c>
      <c r="N19" s="308">
        <f t="shared" si="10"/>
        <v>24</v>
      </c>
      <c r="O19" s="307">
        <f t="shared" si="11"/>
        <v>0.38095238095238093</v>
      </c>
      <c r="P19" s="306">
        <v>39</v>
      </c>
      <c r="Q19" s="307">
        <f t="shared" si="3"/>
        <v>1</v>
      </c>
      <c r="R19" s="306">
        <f t="shared" si="12"/>
        <v>0</v>
      </c>
      <c r="S19" s="307">
        <f t="shared" si="4"/>
        <v>0</v>
      </c>
      <c r="T19" s="309"/>
      <c r="U19" s="310"/>
      <c r="V19" s="311"/>
      <c r="W19" s="311"/>
      <c r="X19" s="310"/>
      <c r="Y19" s="310"/>
    </row>
    <row r="20" spans="1:25" ht="32.1" hidden="1" customHeight="1">
      <c r="A20" s="301">
        <f t="shared" si="6"/>
        <v>1</v>
      </c>
      <c r="B20" s="302" t="s">
        <v>1445</v>
      </c>
      <c r="C20" s="303">
        <v>2608.14</v>
      </c>
      <c r="D20" s="304">
        <f>SUMIFS('15P'!$F$3:$F$796,'15P'!$C$3:$C$796,$B20)</f>
        <v>8814</v>
      </c>
      <c r="E20" s="306">
        <v>49</v>
      </c>
      <c r="F20" s="306">
        <f>COUNTIFS('15P'!$G$3:$G$796,"Đ",'15P'!$C$3:$C$796,B20)</f>
        <v>4</v>
      </c>
      <c r="G20" s="307">
        <f t="shared" si="7"/>
        <v>8.1632653061224483E-2</v>
      </c>
      <c r="H20" s="308">
        <v>3</v>
      </c>
      <c r="I20" s="306">
        <f>COUNTIFS('15P'!$G$3:$G$796,"K",'15P'!$C$3:$C$796,B20)</f>
        <v>45</v>
      </c>
      <c r="J20" s="307">
        <f t="shared" si="8"/>
        <v>0.91836734693877553</v>
      </c>
      <c r="K20" s="308">
        <v>45</v>
      </c>
      <c r="L20" s="308">
        <f t="shared" si="9"/>
        <v>0</v>
      </c>
      <c r="M20" s="306">
        <v>19</v>
      </c>
      <c r="N20" s="308">
        <f t="shared" si="10"/>
        <v>30</v>
      </c>
      <c r="O20" s="307">
        <f t="shared" si="11"/>
        <v>0.61224489795918369</v>
      </c>
      <c r="P20" s="306">
        <v>19</v>
      </c>
      <c r="Q20" s="307">
        <f t="shared" si="3"/>
        <v>1</v>
      </c>
      <c r="R20" s="306">
        <f t="shared" si="12"/>
        <v>0</v>
      </c>
      <c r="S20" s="307">
        <f t="shared" si="4"/>
        <v>0</v>
      </c>
      <c r="T20" s="309"/>
      <c r="U20" s="310"/>
      <c r="V20" s="311"/>
      <c r="W20" s="311"/>
      <c r="X20" s="310"/>
      <c r="Y20" s="310"/>
    </row>
    <row r="21" spans="1:25" ht="32.1" hidden="1" customHeight="1">
      <c r="A21" s="301">
        <f t="shared" si="6"/>
        <v>1</v>
      </c>
      <c r="B21" s="302" t="s">
        <v>1551</v>
      </c>
      <c r="C21" s="303">
        <v>3984.64</v>
      </c>
      <c r="D21" s="304">
        <f>SUMIFS('15P'!$F$3:$F$796,'15P'!$C$3:$C$796,$B21)</f>
        <v>10614</v>
      </c>
      <c r="E21" s="306">
        <v>62</v>
      </c>
      <c r="F21" s="306">
        <f>COUNTIFS('15P'!$G$3:$G$796,"Đ",'15P'!$C$3:$C$796,B21)</f>
        <v>1</v>
      </c>
      <c r="G21" s="307">
        <f t="shared" si="7"/>
        <v>1.6129032258064516E-2</v>
      </c>
      <c r="H21" s="308">
        <v>0</v>
      </c>
      <c r="I21" s="306">
        <f>COUNTIFS('15P'!$G$3:$G$796,"K",'15P'!$C$3:$C$796,B21)</f>
        <v>61</v>
      </c>
      <c r="J21" s="307">
        <f t="shared" si="8"/>
        <v>0.9838709677419355</v>
      </c>
      <c r="K21" s="308">
        <v>61</v>
      </c>
      <c r="L21" s="308">
        <f t="shared" si="9"/>
        <v>0</v>
      </c>
      <c r="M21" s="306">
        <v>21</v>
      </c>
      <c r="N21" s="308">
        <f t="shared" si="10"/>
        <v>41</v>
      </c>
      <c r="O21" s="307">
        <f t="shared" si="11"/>
        <v>0.66129032258064513</v>
      </c>
      <c r="P21" s="306">
        <v>21</v>
      </c>
      <c r="Q21" s="307">
        <f t="shared" si="3"/>
        <v>1</v>
      </c>
      <c r="R21" s="306">
        <f t="shared" si="12"/>
        <v>0</v>
      </c>
      <c r="S21" s="307">
        <f t="shared" si="4"/>
        <v>0</v>
      </c>
      <c r="T21" s="309"/>
      <c r="U21" s="310"/>
      <c r="V21" s="311"/>
      <c r="W21" s="311"/>
      <c r="X21" s="310"/>
      <c r="Y21" s="310"/>
    </row>
    <row r="22" spans="1:25" ht="32.1" hidden="1" customHeight="1">
      <c r="A22" s="301">
        <f t="shared" si="6"/>
        <v>1</v>
      </c>
      <c r="B22" s="302" t="s">
        <v>1706</v>
      </c>
      <c r="C22" s="303">
        <v>4507.9799999999996</v>
      </c>
      <c r="D22" s="304">
        <f>SUMIFS('77X'!$F$3:$F$2353,'77X'!$C$3:$C$2353,$B22)</f>
        <v>5367</v>
      </c>
      <c r="E22" s="306">
        <v>38</v>
      </c>
      <c r="F22" s="306">
        <f>COUNTIFS('77X'!$G$3:$G$2353,"Đ",'77X'!$C$3:$C$2353,B22)</f>
        <v>15</v>
      </c>
      <c r="G22" s="307">
        <f t="shared" si="7"/>
        <v>0.39473684210526316</v>
      </c>
      <c r="H22" s="308">
        <v>1</v>
      </c>
      <c r="I22" s="306">
        <f>COUNTIFS('77X'!$G$3:$G$2353,"K",'77X'!$C$3:$C$2353,B22)</f>
        <v>23</v>
      </c>
      <c r="J22" s="307">
        <f t="shared" si="8"/>
        <v>0.60526315789473684</v>
      </c>
      <c r="K22" s="308">
        <v>23</v>
      </c>
      <c r="L22" s="308">
        <f t="shared" si="9"/>
        <v>0</v>
      </c>
      <c r="M22" s="306">
        <v>16</v>
      </c>
      <c r="N22" s="308">
        <f t="shared" si="10"/>
        <v>22</v>
      </c>
      <c r="O22" s="307">
        <f t="shared" si="11"/>
        <v>0.57894736842105265</v>
      </c>
      <c r="P22" s="306">
        <v>16</v>
      </c>
      <c r="Q22" s="307">
        <f t="shared" si="3"/>
        <v>1</v>
      </c>
      <c r="R22" s="306">
        <f t="shared" si="12"/>
        <v>0</v>
      </c>
      <c r="S22" s="307">
        <f t="shared" si="4"/>
        <v>0</v>
      </c>
      <c r="T22" s="309"/>
      <c r="U22" s="310"/>
      <c r="V22" s="311"/>
      <c r="W22" s="311"/>
      <c r="X22" s="310"/>
      <c r="Y22" s="310"/>
    </row>
    <row r="23" spans="1:25" ht="32.1" customHeight="1">
      <c r="A23" s="301">
        <f t="shared" si="6"/>
        <v>2</v>
      </c>
      <c r="B23" s="302" t="s">
        <v>1773</v>
      </c>
      <c r="C23" s="303">
        <v>14808.49</v>
      </c>
      <c r="D23" s="304">
        <f>SUMIFS('77X'!$F$3:$F$2353,'77X'!$C$3:$C$2353,$B23)</f>
        <v>2421</v>
      </c>
      <c r="E23" s="306">
        <v>33</v>
      </c>
      <c r="F23" s="306">
        <f>COUNTIFS('77X'!$G$3:$G$2353,"Đ",'77X'!$C$3:$C$2353,B23)</f>
        <v>0</v>
      </c>
      <c r="G23" s="307">
        <f t="shared" si="7"/>
        <v>0</v>
      </c>
      <c r="H23" s="308">
        <v>0</v>
      </c>
      <c r="I23" s="306">
        <f>COUNTIFS('77X'!$G$3:$G$2353,"K",'77X'!$C$3:$C$2353,B23)</f>
        <v>33</v>
      </c>
      <c r="J23" s="307">
        <f t="shared" si="8"/>
        <v>1</v>
      </c>
      <c r="K23" s="308">
        <v>33</v>
      </c>
      <c r="L23" s="308">
        <f t="shared" si="9"/>
        <v>0</v>
      </c>
      <c r="M23" s="306">
        <v>13</v>
      </c>
      <c r="N23" s="308">
        <f t="shared" si="10"/>
        <v>20</v>
      </c>
      <c r="O23" s="307">
        <f t="shared" si="11"/>
        <v>0.60606060606060608</v>
      </c>
      <c r="P23" s="306">
        <v>12</v>
      </c>
      <c r="Q23" s="307">
        <f t="shared" si="3"/>
        <v>0.92307692307692313</v>
      </c>
      <c r="R23" s="306">
        <f t="shared" si="12"/>
        <v>1</v>
      </c>
      <c r="S23" s="307">
        <f t="shared" si="4"/>
        <v>7.6923076923076927E-2</v>
      </c>
      <c r="T23" s="309"/>
      <c r="U23" s="310"/>
      <c r="V23" s="311"/>
      <c r="W23" s="311"/>
      <c r="X23" s="310"/>
      <c r="Y23" s="310"/>
    </row>
    <row r="24" spans="1:25" ht="32.1" customHeight="1">
      <c r="A24" s="301">
        <f t="shared" si="6"/>
        <v>3</v>
      </c>
      <c r="B24" s="302" t="s">
        <v>1837</v>
      </c>
      <c r="C24" s="303">
        <v>12783.71</v>
      </c>
      <c r="D24" s="304">
        <f>SUMIFS('77X'!$F$3:$F$2353,'77X'!$C$3:$C$2353,$B24)</f>
        <v>1998</v>
      </c>
      <c r="E24" s="306">
        <v>20</v>
      </c>
      <c r="F24" s="306">
        <f>COUNTIFS('77X'!$G$3:$G$2353,"Đ",'77X'!$C$3:$C$2353,B24)</f>
        <v>3</v>
      </c>
      <c r="G24" s="307">
        <f t="shared" si="7"/>
        <v>0.15</v>
      </c>
      <c r="H24" s="308">
        <v>1</v>
      </c>
      <c r="I24" s="306">
        <f>COUNTIFS('77X'!$G$3:$G$2353,"K",'77X'!$C$3:$C$2353,B24)</f>
        <v>17</v>
      </c>
      <c r="J24" s="307">
        <f t="shared" si="8"/>
        <v>0.85</v>
      </c>
      <c r="K24" s="308">
        <v>17</v>
      </c>
      <c r="L24" s="308">
        <f t="shared" si="9"/>
        <v>0</v>
      </c>
      <c r="M24" s="306">
        <v>11</v>
      </c>
      <c r="N24" s="308">
        <f t="shared" si="10"/>
        <v>9</v>
      </c>
      <c r="O24" s="307">
        <f t="shared" si="11"/>
        <v>0.45</v>
      </c>
      <c r="P24" s="306">
        <v>10</v>
      </c>
      <c r="Q24" s="307">
        <f t="shared" si="3"/>
        <v>0.90909090909090906</v>
      </c>
      <c r="R24" s="306">
        <f t="shared" si="12"/>
        <v>1</v>
      </c>
      <c r="S24" s="307">
        <f t="shared" si="4"/>
        <v>9.0909090909090912E-2</v>
      </c>
      <c r="T24" s="309"/>
      <c r="U24" s="310"/>
      <c r="V24" s="311"/>
      <c r="W24" s="311"/>
      <c r="X24" s="310"/>
      <c r="Y24" s="310"/>
    </row>
    <row r="25" spans="1:25" ht="32.1" hidden="1" customHeight="1">
      <c r="A25" s="301">
        <f t="shared" si="6"/>
        <v>3</v>
      </c>
      <c r="B25" s="302" t="s">
        <v>1895</v>
      </c>
      <c r="C25" s="303">
        <v>20822.02</v>
      </c>
      <c r="D25" s="304">
        <f>SUMIFS('77X'!$F$3:$F$2353,'77X'!$C$3:$C$2353,$B25)</f>
        <v>2914</v>
      </c>
      <c r="E25" s="306">
        <v>38</v>
      </c>
      <c r="F25" s="306">
        <f>COUNTIFS('77X'!$G$3:$G$2353,"Đ",'77X'!$C$3:$C$2353,B25)</f>
        <v>1</v>
      </c>
      <c r="G25" s="307">
        <f t="shared" si="7"/>
        <v>2.6315789473684209E-2</v>
      </c>
      <c r="H25" s="308">
        <v>0</v>
      </c>
      <c r="I25" s="306">
        <f>COUNTIFS('77X'!$G$3:$G$2353,"K",'77X'!$C$3:$C$2353,B25)</f>
        <v>37</v>
      </c>
      <c r="J25" s="307">
        <f t="shared" si="8"/>
        <v>0.97368421052631582</v>
      </c>
      <c r="K25" s="308">
        <v>37</v>
      </c>
      <c r="L25" s="308">
        <f t="shared" si="9"/>
        <v>0</v>
      </c>
      <c r="M25" s="306">
        <v>16</v>
      </c>
      <c r="N25" s="308">
        <f t="shared" si="10"/>
        <v>22</v>
      </c>
      <c r="O25" s="307">
        <f t="shared" si="11"/>
        <v>0.57894736842105265</v>
      </c>
      <c r="P25" s="306">
        <v>16</v>
      </c>
      <c r="Q25" s="307">
        <f t="shared" si="3"/>
        <v>1</v>
      </c>
      <c r="R25" s="306">
        <f t="shared" si="12"/>
        <v>0</v>
      </c>
      <c r="S25" s="307">
        <f t="shared" si="4"/>
        <v>0</v>
      </c>
      <c r="T25" s="309"/>
      <c r="U25" s="310"/>
      <c r="V25" s="311"/>
      <c r="W25" s="311"/>
      <c r="X25" s="310"/>
      <c r="Y25" s="310"/>
    </row>
    <row r="26" spans="1:25" ht="32.1" customHeight="1">
      <c r="A26" s="301">
        <f t="shared" si="6"/>
        <v>4</v>
      </c>
      <c r="B26" s="302" t="s">
        <v>1970</v>
      </c>
      <c r="C26" s="303">
        <v>13301.24</v>
      </c>
      <c r="D26" s="304">
        <f>SUMIFS('77X'!$F$3:$F$2353,'77X'!$C$3:$C$2353,$B26)</f>
        <v>1250</v>
      </c>
      <c r="E26" s="306">
        <v>16</v>
      </c>
      <c r="F26" s="306">
        <f>COUNTIFS('77X'!$G$3:$G$2353,"Đ",'77X'!$C$3:$C$2353,B26)</f>
        <v>0</v>
      </c>
      <c r="G26" s="307">
        <f t="shared" si="7"/>
        <v>0</v>
      </c>
      <c r="H26" s="308">
        <v>0</v>
      </c>
      <c r="I26" s="306">
        <f>COUNTIFS('77X'!$G$3:$G$2353,"K",'77X'!$C$3:$C$2353,B26)</f>
        <v>16</v>
      </c>
      <c r="J26" s="307">
        <f t="shared" si="8"/>
        <v>1</v>
      </c>
      <c r="K26" s="308">
        <v>15</v>
      </c>
      <c r="L26" s="308">
        <f t="shared" si="9"/>
        <v>1</v>
      </c>
      <c r="M26" s="306">
        <v>7</v>
      </c>
      <c r="N26" s="308">
        <f t="shared" si="10"/>
        <v>9</v>
      </c>
      <c r="O26" s="307">
        <f t="shared" si="11"/>
        <v>0.5625</v>
      </c>
      <c r="P26" s="306">
        <v>4</v>
      </c>
      <c r="Q26" s="307">
        <f t="shared" si="3"/>
        <v>0.5714285714285714</v>
      </c>
      <c r="R26" s="306">
        <f t="shared" si="12"/>
        <v>3</v>
      </c>
      <c r="S26" s="307">
        <f t="shared" si="4"/>
        <v>0.42857142857142855</v>
      </c>
      <c r="T26" s="309"/>
      <c r="U26" s="310"/>
      <c r="V26" s="311"/>
      <c r="W26" s="311"/>
      <c r="X26" s="310"/>
      <c r="Y26" s="310"/>
    </row>
    <row r="27" spans="1:25" ht="32.1" hidden="1" customHeight="1">
      <c r="A27" s="301">
        <f t="shared" si="6"/>
        <v>4</v>
      </c>
      <c r="B27" s="302" t="s">
        <v>2007</v>
      </c>
      <c r="C27" s="303">
        <v>4329.17</v>
      </c>
      <c r="D27" s="304">
        <f>SUMIFS('77X'!$F$3:$F$2353,'77X'!$C$3:$C$2353,$B27)</f>
        <v>2893</v>
      </c>
      <c r="E27" s="306">
        <v>27</v>
      </c>
      <c r="F27" s="306">
        <f>COUNTIFS('77X'!$G$3:$G$2353,"Đ",'77X'!$C$3:$C$2353,B27)</f>
        <v>1</v>
      </c>
      <c r="G27" s="307">
        <f t="shared" si="7"/>
        <v>3.7037037037037035E-2</v>
      </c>
      <c r="H27" s="308">
        <v>1</v>
      </c>
      <c r="I27" s="306">
        <f>COUNTIFS('77X'!$G$3:$G$2353,"K",'77X'!$C$3:$C$2353,B27)</f>
        <v>26</v>
      </c>
      <c r="J27" s="307">
        <f t="shared" si="8"/>
        <v>0.96296296296296291</v>
      </c>
      <c r="K27" s="308">
        <v>26</v>
      </c>
      <c r="L27" s="308">
        <f t="shared" si="9"/>
        <v>0</v>
      </c>
      <c r="M27" s="306">
        <v>14</v>
      </c>
      <c r="N27" s="308">
        <f t="shared" si="10"/>
        <v>13</v>
      </c>
      <c r="O27" s="307">
        <f t="shared" si="11"/>
        <v>0.48148148148148145</v>
      </c>
      <c r="P27" s="306">
        <v>14</v>
      </c>
      <c r="Q27" s="307">
        <f t="shared" si="3"/>
        <v>1</v>
      </c>
      <c r="R27" s="306">
        <f t="shared" si="12"/>
        <v>0</v>
      </c>
      <c r="S27" s="307">
        <f t="shared" si="4"/>
        <v>0</v>
      </c>
      <c r="T27" s="309"/>
      <c r="U27" s="310"/>
      <c r="V27" s="311"/>
      <c r="W27" s="311"/>
      <c r="X27" s="310"/>
      <c r="Y27" s="310"/>
    </row>
    <row r="28" spans="1:25" ht="32.1" hidden="1" customHeight="1">
      <c r="A28" s="301">
        <f t="shared" si="6"/>
        <v>4</v>
      </c>
      <c r="B28" s="302" t="s">
        <v>2065</v>
      </c>
      <c r="C28" s="303">
        <v>4836.76</v>
      </c>
      <c r="D28" s="304">
        <f>SUMIFS('77X'!$F$3:$F$2353,'77X'!$C$3:$C$2353,$B28)</f>
        <v>4040</v>
      </c>
      <c r="E28" s="306">
        <v>35</v>
      </c>
      <c r="F28" s="306">
        <f>COUNTIFS('77X'!$G$3:$G$2353,"Đ",'77X'!$C$3:$C$2353,B28)</f>
        <v>6</v>
      </c>
      <c r="G28" s="307">
        <f t="shared" si="7"/>
        <v>0.17142857142857143</v>
      </c>
      <c r="H28" s="308">
        <v>1</v>
      </c>
      <c r="I28" s="306">
        <f>COUNTIFS('77X'!$G$3:$G$2353,"K",'77X'!$C$3:$C$2353,B28)</f>
        <v>29</v>
      </c>
      <c r="J28" s="307">
        <f t="shared" si="8"/>
        <v>0.82857142857142863</v>
      </c>
      <c r="K28" s="308">
        <v>29</v>
      </c>
      <c r="L28" s="308">
        <f t="shared" si="9"/>
        <v>0</v>
      </c>
      <c r="M28" s="306">
        <v>18</v>
      </c>
      <c r="N28" s="308">
        <f t="shared" si="10"/>
        <v>17</v>
      </c>
      <c r="O28" s="307">
        <f t="shared" si="11"/>
        <v>0.48571428571428571</v>
      </c>
      <c r="P28" s="306">
        <v>18</v>
      </c>
      <c r="Q28" s="307">
        <f t="shared" si="3"/>
        <v>1</v>
      </c>
      <c r="R28" s="306">
        <f t="shared" si="12"/>
        <v>0</v>
      </c>
      <c r="S28" s="307">
        <f t="shared" si="4"/>
        <v>0</v>
      </c>
      <c r="T28" s="309"/>
      <c r="U28" s="310"/>
      <c r="V28" s="311"/>
      <c r="W28" s="311"/>
      <c r="X28" s="310"/>
      <c r="Y28" s="310"/>
    </row>
    <row r="29" spans="1:25" ht="32.1" hidden="1" customHeight="1">
      <c r="A29" s="301">
        <f t="shared" si="6"/>
        <v>4</v>
      </c>
      <c r="B29" s="302" t="s">
        <v>2136</v>
      </c>
      <c r="C29" s="303">
        <v>13488.96</v>
      </c>
      <c r="D29" s="304">
        <f>SUMIFS('77X'!$F$3:$F$2353,'77X'!$C$3:$C$2353,$B29)</f>
        <v>2681</v>
      </c>
      <c r="E29" s="306">
        <v>33</v>
      </c>
      <c r="F29" s="306">
        <f>COUNTIFS('77X'!$G$3:$G$2353,"Đ",'77X'!$C$3:$C$2353,B29)</f>
        <v>0</v>
      </c>
      <c r="G29" s="307">
        <f t="shared" si="7"/>
        <v>0</v>
      </c>
      <c r="H29" s="308">
        <v>0</v>
      </c>
      <c r="I29" s="306">
        <f>COUNTIFS('77X'!$G$3:$G$2353,"K",'77X'!$C$3:$C$2353,B29)</f>
        <v>33</v>
      </c>
      <c r="J29" s="307">
        <f t="shared" si="8"/>
        <v>1</v>
      </c>
      <c r="K29" s="308">
        <v>33</v>
      </c>
      <c r="L29" s="308">
        <f t="shared" si="9"/>
        <v>0</v>
      </c>
      <c r="M29" s="306">
        <v>13</v>
      </c>
      <c r="N29" s="308">
        <f t="shared" si="10"/>
        <v>20</v>
      </c>
      <c r="O29" s="307">
        <f t="shared" si="11"/>
        <v>0.60606060606060608</v>
      </c>
      <c r="P29" s="306">
        <v>13</v>
      </c>
      <c r="Q29" s="307">
        <f t="shared" si="3"/>
        <v>1</v>
      </c>
      <c r="R29" s="306">
        <f t="shared" si="12"/>
        <v>0</v>
      </c>
      <c r="S29" s="307">
        <f t="shared" si="4"/>
        <v>0</v>
      </c>
      <c r="T29" s="309"/>
      <c r="U29" s="310"/>
      <c r="V29" s="311"/>
      <c r="W29" s="311"/>
      <c r="X29" s="310"/>
      <c r="Y29" s="310"/>
    </row>
    <row r="30" spans="1:25" ht="32.1" customHeight="1">
      <c r="A30" s="301">
        <f t="shared" si="6"/>
        <v>5</v>
      </c>
      <c r="B30" s="302" t="s">
        <v>2199</v>
      </c>
      <c r="C30" s="303">
        <v>11079.43</v>
      </c>
      <c r="D30" s="304">
        <f>SUMIFS('77X'!$F$3:$F$2353,'77X'!$C$3:$C$2353,$B30)</f>
        <v>2750</v>
      </c>
      <c r="E30" s="306">
        <v>32</v>
      </c>
      <c r="F30" s="306">
        <f>COUNTIFS('77X'!$G$3:$G$2353,"Đ",'77X'!$C$3:$C$2353,B30)</f>
        <v>3</v>
      </c>
      <c r="G30" s="307">
        <f t="shared" si="7"/>
        <v>9.375E-2</v>
      </c>
      <c r="H30" s="308">
        <v>3</v>
      </c>
      <c r="I30" s="306">
        <f>COUNTIFS('77X'!$G$3:$G$2353,"K",'77X'!$C$3:$C$2353,B30)</f>
        <v>29</v>
      </c>
      <c r="J30" s="307">
        <f t="shared" si="8"/>
        <v>0.90625</v>
      </c>
      <c r="K30" s="308">
        <v>29</v>
      </c>
      <c r="L30" s="308">
        <f t="shared" si="9"/>
        <v>0</v>
      </c>
      <c r="M30" s="306">
        <v>15</v>
      </c>
      <c r="N30" s="308">
        <f t="shared" si="10"/>
        <v>17</v>
      </c>
      <c r="O30" s="307">
        <f t="shared" si="11"/>
        <v>0.53125</v>
      </c>
      <c r="P30" s="306">
        <v>11</v>
      </c>
      <c r="Q30" s="307">
        <f t="shared" si="3"/>
        <v>0.73333333333333328</v>
      </c>
      <c r="R30" s="306">
        <f t="shared" si="12"/>
        <v>4</v>
      </c>
      <c r="S30" s="307">
        <f t="shared" si="4"/>
        <v>0.26666666666666666</v>
      </c>
      <c r="T30" s="309"/>
      <c r="U30" s="310"/>
      <c r="V30" s="311"/>
      <c r="W30" s="311"/>
      <c r="X30" s="310"/>
      <c r="Y30" s="310"/>
    </row>
    <row r="31" spans="1:25" ht="32.1" customHeight="1">
      <c r="A31" s="301">
        <f t="shared" si="6"/>
        <v>6</v>
      </c>
      <c r="B31" s="302" t="s">
        <v>2261</v>
      </c>
      <c r="C31" s="303">
        <v>14625.84</v>
      </c>
      <c r="D31" s="304">
        <f>SUMIFS('77X'!$F$3:$F$2353,'77X'!$C$3:$C$2353,$B31)</f>
        <v>1517</v>
      </c>
      <c r="E31" s="306">
        <v>18</v>
      </c>
      <c r="F31" s="306">
        <f>COUNTIFS('77X'!$G$3:$G$2353,"Đ",'77X'!$C$3:$C$2353,B31)</f>
        <v>2</v>
      </c>
      <c r="G31" s="307">
        <f t="shared" si="7"/>
        <v>0.1111111111111111</v>
      </c>
      <c r="H31" s="308">
        <v>4</v>
      </c>
      <c r="I31" s="306">
        <f>COUNTIFS('77X'!$G$3:$G$2353,"K",'77X'!$C$3:$C$2353,B31)</f>
        <v>16</v>
      </c>
      <c r="J31" s="307">
        <f t="shared" si="8"/>
        <v>0.88888888888888884</v>
      </c>
      <c r="K31" s="308">
        <v>13</v>
      </c>
      <c r="L31" s="308">
        <f t="shared" si="9"/>
        <v>3</v>
      </c>
      <c r="M31" s="306">
        <v>9</v>
      </c>
      <c r="N31" s="308">
        <f t="shared" si="10"/>
        <v>9</v>
      </c>
      <c r="O31" s="307">
        <f t="shared" si="11"/>
        <v>0.5</v>
      </c>
      <c r="P31" s="306">
        <v>5</v>
      </c>
      <c r="Q31" s="307">
        <f t="shared" si="3"/>
        <v>0.55555555555555558</v>
      </c>
      <c r="R31" s="306">
        <f t="shared" si="12"/>
        <v>4</v>
      </c>
      <c r="S31" s="307">
        <f t="shared" si="4"/>
        <v>0.44444444444444442</v>
      </c>
      <c r="T31" s="309"/>
      <c r="U31" s="310"/>
      <c r="V31" s="311"/>
      <c r="W31" s="311"/>
      <c r="X31" s="310"/>
      <c r="Y31" s="310"/>
    </row>
    <row r="32" spans="1:25" ht="32.1" customHeight="1">
      <c r="A32" s="301">
        <f t="shared" si="6"/>
        <v>7</v>
      </c>
      <c r="B32" s="302" t="s">
        <v>2294</v>
      </c>
      <c r="C32" s="303">
        <v>11784.93</v>
      </c>
      <c r="D32" s="304">
        <f>SUMIFS('77X'!$F$3:$F$2353,'77X'!$C$3:$C$2353,$B32)</f>
        <v>1313</v>
      </c>
      <c r="E32" s="306">
        <v>15</v>
      </c>
      <c r="F32" s="306">
        <f>COUNTIFS('77X'!$G$3:$G$2353,"Đ",'77X'!$C$3:$C$2353,B32)</f>
        <v>1</v>
      </c>
      <c r="G32" s="307">
        <f t="shared" si="7"/>
        <v>6.6666666666666666E-2</v>
      </c>
      <c r="H32" s="308">
        <v>1</v>
      </c>
      <c r="I32" s="306">
        <f>COUNTIFS('77X'!$G$3:$G$2353,"K",'77X'!$C$3:$C$2353,B32)</f>
        <v>14</v>
      </c>
      <c r="J32" s="307">
        <f t="shared" si="8"/>
        <v>0.93333333333333335</v>
      </c>
      <c r="K32" s="308">
        <v>13</v>
      </c>
      <c r="L32" s="308">
        <f t="shared" si="9"/>
        <v>1</v>
      </c>
      <c r="M32" s="306">
        <v>9</v>
      </c>
      <c r="N32" s="308">
        <f t="shared" si="10"/>
        <v>6</v>
      </c>
      <c r="O32" s="307">
        <f t="shared" si="11"/>
        <v>0.4</v>
      </c>
      <c r="P32" s="306">
        <v>7</v>
      </c>
      <c r="Q32" s="307">
        <f t="shared" si="3"/>
        <v>0.77777777777777779</v>
      </c>
      <c r="R32" s="306">
        <f t="shared" si="12"/>
        <v>2</v>
      </c>
      <c r="S32" s="307">
        <f t="shared" si="4"/>
        <v>0.22222222222222221</v>
      </c>
      <c r="T32" s="309"/>
      <c r="U32" s="310"/>
      <c r="V32" s="311"/>
      <c r="W32" s="311"/>
      <c r="X32" s="310"/>
      <c r="Y32" s="310"/>
    </row>
    <row r="33" spans="1:25" ht="32.1" hidden="1" customHeight="1">
      <c r="A33" s="301">
        <f t="shared" si="6"/>
        <v>7</v>
      </c>
      <c r="B33" s="302" t="s">
        <v>2325</v>
      </c>
      <c r="C33" s="303">
        <v>14210.1</v>
      </c>
      <c r="D33" s="304">
        <f>SUMIFS('77X'!$F$3:$F$2353,'77X'!$C$3:$C$2353,$B33)</f>
        <v>3841</v>
      </c>
      <c r="E33" s="306">
        <v>39</v>
      </c>
      <c r="F33" s="306">
        <f>COUNTIFS('77X'!$G$3:$G$2353,"Đ",'77X'!$C$3:$C$2353,B33)</f>
        <v>1</v>
      </c>
      <c r="G33" s="307">
        <f t="shared" si="7"/>
        <v>2.564102564102564E-2</v>
      </c>
      <c r="H33" s="308">
        <v>0</v>
      </c>
      <c r="I33" s="306">
        <f>COUNTIFS('77X'!$G$3:$G$2353,"K",'77X'!$C$3:$C$2353,B33)</f>
        <v>38</v>
      </c>
      <c r="J33" s="307">
        <f t="shared" si="8"/>
        <v>0.97435897435897434</v>
      </c>
      <c r="K33" s="308">
        <v>38</v>
      </c>
      <c r="L33" s="308">
        <f t="shared" si="9"/>
        <v>0</v>
      </c>
      <c r="M33" s="306">
        <v>11</v>
      </c>
      <c r="N33" s="308">
        <f t="shared" si="10"/>
        <v>28</v>
      </c>
      <c r="O33" s="307">
        <f t="shared" si="11"/>
        <v>0.71794871794871795</v>
      </c>
      <c r="P33" s="306">
        <v>11</v>
      </c>
      <c r="Q33" s="307">
        <f t="shared" si="3"/>
        <v>1</v>
      </c>
      <c r="R33" s="306">
        <f t="shared" si="12"/>
        <v>0</v>
      </c>
      <c r="S33" s="307">
        <f t="shared" si="4"/>
        <v>0</v>
      </c>
      <c r="T33" s="309" t="s">
        <v>6376</v>
      </c>
      <c r="U33" s="310"/>
      <c r="V33" s="311">
        <v>11</v>
      </c>
      <c r="W33" s="311">
        <v>1</v>
      </c>
      <c r="X33" s="310"/>
      <c r="Y33" s="310"/>
    </row>
    <row r="34" spans="1:25" ht="32.1" hidden="1" customHeight="1">
      <c r="A34" s="301">
        <f t="shared" si="6"/>
        <v>7</v>
      </c>
      <c r="B34" s="302" t="s">
        <v>2403</v>
      </c>
      <c r="C34" s="303">
        <v>11888.62</v>
      </c>
      <c r="D34" s="304">
        <f>SUMIFS('77X'!$F$3:$F$2353,'77X'!$C$3:$C$2353,$B34)</f>
        <v>3391</v>
      </c>
      <c r="E34" s="306">
        <v>27</v>
      </c>
      <c r="F34" s="306">
        <f>COUNTIFS('77X'!$G$3:$G$2353,"Đ",'77X'!$C$3:$C$2353,B34)</f>
        <v>6</v>
      </c>
      <c r="G34" s="307">
        <f t="shared" si="7"/>
        <v>0.22222222222222221</v>
      </c>
      <c r="H34" s="308">
        <v>5</v>
      </c>
      <c r="I34" s="306">
        <f>COUNTIFS('77X'!$G$3:$G$2353,"K",'77X'!$C$3:$C$2353,B34)</f>
        <v>21</v>
      </c>
      <c r="J34" s="307">
        <f t="shared" si="8"/>
        <v>0.77777777777777779</v>
      </c>
      <c r="K34" s="308">
        <v>21</v>
      </c>
      <c r="L34" s="308">
        <f t="shared" si="9"/>
        <v>0</v>
      </c>
      <c r="M34" s="306">
        <v>16</v>
      </c>
      <c r="N34" s="308">
        <f t="shared" si="10"/>
        <v>11</v>
      </c>
      <c r="O34" s="307">
        <f t="shared" si="11"/>
        <v>0.40740740740740738</v>
      </c>
      <c r="P34" s="306">
        <v>16</v>
      </c>
      <c r="Q34" s="307">
        <f t="shared" si="3"/>
        <v>1</v>
      </c>
      <c r="R34" s="306">
        <f t="shared" si="12"/>
        <v>0</v>
      </c>
      <c r="S34" s="307">
        <f t="shared" si="4"/>
        <v>0</v>
      </c>
      <c r="T34" s="309"/>
      <c r="U34" s="310"/>
      <c r="V34" s="311"/>
      <c r="W34" s="311"/>
      <c r="X34" s="310"/>
      <c r="Y34" s="310"/>
    </row>
    <row r="35" spans="1:25" ht="32.1" hidden="1" customHeight="1">
      <c r="A35" s="301">
        <f t="shared" si="6"/>
        <v>7</v>
      </c>
      <c r="B35" s="302" t="s">
        <v>2452</v>
      </c>
      <c r="C35" s="303">
        <v>9281.4599999999991</v>
      </c>
      <c r="D35" s="304">
        <f>SUMIFS('77X'!$F$3:$F$2353,'77X'!$C$3:$C$2353,$B35)</f>
        <v>3380</v>
      </c>
      <c r="E35" s="306">
        <v>31</v>
      </c>
      <c r="F35" s="306">
        <f>COUNTIFS('77X'!$G$3:$G$2353,"Đ",'77X'!$C$3:$C$2353,B35)</f>
        <v>7</v>
      </c>
      <c r="G35" s="307">
        <f t="shared" si="7"/>
        <v>0.22580645161290322</v>
      </c>
      <c r="H35" s="308">
        <v>0</v>
      </c>
      <c r="I35" s="306">
        <f>COUNTIFS('77X'!$G$3:$G$2353,"K",'77X'!$C$3:$C$2353,B35)</f>
        <v>24</v>
      </c>
      <c r="J35" s="307">
        <f t="shared" si="8"/>
        <v>0.77419354838709675</v>
      </c>
      <c r="K35" s="308">
        <v>24</v>
      </c>
      <c r="L35" s="308">
        <f t="shared" si="9"/>
        <v>0</v>
      </c>
      <c r="M35" s="306">
        <v>13</v>
      </c>
      <c r="N35" s="308">
        <f t="shared" si="10"/>
        <v>18</v>
      </c>
      <c r="O35" s="307">
        <f t="shared" si="11"/>
        <v>0.58064516129032262</v>
      </c>
      <c r="P35" s="306">
        <v>13</v>
      </c>
      <c r="Q35" s="307">
        <f t="shared" si="3"/>
        <v>1</v>
      </c>
      <c r="R35" s="306">
        <f t="shared" si="12"/>
        <v>0</v>
      </c>
      <c r="S35" s="307">
        <f t="shared" si="4"/>
        <v>0</v>
      </c>
      <c r="T35" s="309"/>
      <c r="U35" s="310"/>
      <c r="V35" s="311"/>
      <c r="W35" s="311"/>
      <c r="X35" s="310"/>
      <c r="Y35" s="310"/>
    </row>
    <row r="36" spans="1:25" ht="32.1" customHeight="1">
      <c r="A36" s="301">
        <f t="shared" si="6"/>
        <v>8</v>
      </c>
      <c r="B36" s="302" t="s">
        <v>2505</v>
      </c>
      <c r="C36" s="303">
        <v>14428.16</v>
      </c>
      <c r="D36" s="304">
        <f>SUMIFS('77X'!$F$3:$F$2353,'77X'!$C$3:$C$2353,$B36)</f>
        <v>4391</v>
      </c>
      <c r="E36" s="306">
        <v>36</v>
      </c>
      <c r="F36" s="306">
        <f>COUNTIFS('77X'!$G$3:$G$2353,"Đ",'77X'!$C$3:$C$2353,B36)</f>
        <v>8</v>
      </c>
      <c r="G36" s="307">
        <f t="shared" si="7"/>
        <v>0.22222222222222221</v>
      </c>
      <c r="H36" s="308">
        <v>6</v>
      </c>
      <c r="I36" s="306">
        <f>COUNTIFS('77X'!$G$3:$G$2353,"K",'77X'!$C$3:$C$2353,B36)</f>
        <v>28</v>
      </c>
      <c r="J36" s="307">
        <f t="shared" si="8"/>
        <v>0.77777777777777779</v>
      </c>
      <c r="K36" s="308">
        <v>26</v>
      </c>
      <c r="L36" s="308">
        <f t="shared" si="9"/>
        <v>2</v>
      </c>
      <c r="M36" s="306">
        <v>20</v>
      </c>
      <c r="N36" s="308">
        <f t="shared" si="10"/>
        <v>16</v>
      </c>
      <c r="O36" s="307">
        <f t="shared" si="11"/>
        <v>0.44444444444444442</v>
      </c>
      <c r="P36" s="306">
        <v>18</v>
      </c>
      <c r="Q36" s="307">
        <f t="shared" si="3"/>
        <v>0.9</v>
      </c>
      <c r="R36" s="306">
        <f t="shared" si="12"/>
        <v>2</v>
      </c>
      <c r="S36" s="307">
        <f t="shared" si="4"/>
        <v>0.1</v>
      </c>
      <c r="T36" s="309"/>
      <c r="U36" s="310"/>
      <c r="V36" s="311"/>
      <c r="W36" s="311"/>
      <c r="X36" s="310"/>
      <c r="Y36" s="310"/>
    </row>
    <row r="37" spans="1:25" ht="32.1" hidden="1" customHeight="1">
      <c r="A37" s="301">
        <f t="shared" si="6"/>
        <v>8</v>
      </c>
      <c r="B37" s="302" t="s">
        <v>2599</v>
      </c>
      <c r="C37" s="303">
        <v>10756.03</v>
      </c>
      <c r="D37" s="304">
        <f>SUMIFS('77X'!$F$3:$F$2353,'77X'!$C$3:$C$2353,$B37)</f>
        <v>10234</v>
      </c>
      <c r="E37" s="306">
        <v>57</v>
      </c>
      <c r="F37" s="306">
        <f>COUNTIFS('77X'!$G$3:$G$2353,"Đ",'77X'!$C$3:$C$2353,B37)</f>
        <v>35</v>
      </c>
      <c r="G37" s="307">
        <f t="shared" si="7"/>
        <v>0.61403508771929827</v>
      </c>
      <c r="H37" s="308">
        <v>0</v>
      </c>
      <c r="I37" s="306">
        <f>COUNTIFS('77X'!$G$3:$G$2353,"K",'77X'!$C$3:$C$2353,B37)</f>
        <v>22</v>
      </c>
      <c r="J37" s="307">
        <f t="shared" si="8"/>
        <v>0.38596491228070173</v>
      </c>
      <c r="K37" s="308">
        <v>22</v>
      </c>
      <c r="L37" s="308">
        <f t="shared" si="9"/>
        <v>0</v>
      </c>
      <c r="M37" s="306">
        <v>26</v>
      </c>
      <c r="N37" s="308">
        <f t="shared" si="10"/>
        <v>31</v>
      </c>
      <c r="O37" s="307">
        <f t="shared" si="11"/>
        <v>0.54385964912280704</v>
      </c>
      <c r="P37" s="306">
        <v>26</v>
      </c>
      <c r="Q37" s="307">
        <f t="shared" si="3"/>
        <v>1</v>
      </c>
      <c r="R37" s="306">
        <f t="shared" si="12"/>
        <v>0</v>
      </c>
      <c r="S37" s="307">
        <f t="shared" si="4"/>
        <v>0</v>
      </c>
      <c r="T37" s="309" t="s">
        <v>6376</v>
      </c>
      <c r="U37" s="310"/>
      <c r="V37" s="311">
        <v>26</v>
      </c>
      <c r="W37" s="311">
        <v>0</v>
      </c>
      <c r="X37" s="310"/>
      <c r="Y37" s="310"/>
    </row>
    <row r="38" spans="1:25" ht="32.1" hidden="1" customHeight="1">
      <c r="A38" s="301">
        <f t="shared" si="6"/>
        <v>8</v>
      </c>
      <c r="B38" s="302" t="s">
        <v>2719</v>
      </c>
      <c r="C38" s="303">
        <v>6942.08</v>
      </c>
      <c r="D38" s="304">
        <f>SUMIFS('77X'!$F$3:$F$2353,'77X'!$C$3:$C$2353,$B38)</f>
        <v>6953</v>
      </c>
      <c r="E38" s="306">
        <v>50</v>
      </c>
      <c r="F38" s="306">
        <f>COUNTIFS('77X'!$G$3:$G$2353,"Đ",'77X'!$C$3:$C$2353,B38)</f>
        <v>19</v>
      </c>
      <c r="G38" s="307">
        <f t="shared" si="7"/>
        <v>0.38</v>
      </c>
      <c r="H38" s="308">
        <v>0</v>
      </c>
      <c r="I38" s="306">
        <f>COUNTIFS('77X'!$G$3:$G$2353,"K",'77X'!$C$3:$C$2353,B38)</f>
        <v>31</v>
      </c>
      <c r="J38" s="307">
        <f t="shared" si="8"/>
        <v>0.62</v>
      </c>
      <c r="K38" s="308">
        <v>31</v>
      </c>
      <c r="L38" s="308">
        <f t="shared" si="9"/>
        <v>0</v>
      </c>
      <c r="M38" s="306">
        <v>18</v>
      </c>
      <c r="N38" s="308">
        <f t="shared" si="10"/>
        <v>32</v>
      </c>
      <c r="O38" s="307">
        <f t="shared" si="11"/>
        <v>0.64</v>
      </c>
      <c r="P38" s="306">
        <v>18</v>
      </c>
      <c r="Q38" s="307">
        <f t="shared" si="3"/>
        <v>1</v>
      </c>
      <c r="R38" s="306">
        <f t="shared" si="12"/>
        <v>0</v>
      </c>
      <c r="S38" s="307">
        <f t="shared" si="4"/>
        <v>0</v>
      </c>
      <c r="T38" s="309"/>
      <c r="U38" s="310"/>
      <c r="V38" s="311"/>
      <c r="W38" s="311"/>
      <c r="X38" s="310"/>
      <c r="Y38" s="310"/>
    </row>
    <row r="39" spans="1:25" ht="32.1" hidden="1" customHeight="1">
      <c r="A39" s="301">
        <f t="shared" si="6"/>
        <v>8</v>
      </c>
      <c r="B39" s="302" t="s">
        <v>2840</v>
      </c>
      <c r="C39" s="303">
        <v>4206.95</v>
      </c>
      <c r="D39" s="304">
        <f>SUMIFS('77X'!$F$3:$F$2353,'77X'!$C$3:$C$2353,$B39)</f>
        <v>9005</v>
      </c>
      <c r="E39" s="306">
        <v>63</v>
      </c>
      <c r="F39" s="306">
        <f>COUNTIFS('77X'!$G$3:$G$2353,"Đ",'77X'!$C$3:$C$2353,B39)</f>
        <v>20</v>
      </c>
      <c r="G39" s="307">
        <f t="shared" si="7"/>
        <v>0.31746031746031744</v>
      </c>
      <c r="H39" s="308">
        <v>4</v>
      </c>
      <c r="I39" s="306">
        <f>COUNTIFS('77X'!$G$3:$G$2353,"K",'77X'!$C$3:$C$2353,B39)</f>
        <v>43</v>
      </c>
      <c r="J39" s="307">
        <f t="shared" si="8"/>
        <v>0.68253968253968256</v>
      </c>
      <c r="K39" s="308">
        <v>43</v>
      </c>
      <c r="L39" s="308">
        <f t="shared" si="9"/>
        <v>0</v>
      </c>
      <c r="M39" s="306">
        <v>23</v>
      </c>
      <c r="N39" s="308">
        <f t="shared" si="10"/>
        <v>40</v>
      </c>
      <c r="O39" s="307">
        <f t="shared" si="11"/>
        <v>0.63492063492063489</v>
      </c>
      <c r="P39" s="306">
        <v>23</v>
      </c>
      <c r="Q39" s="307">
        <f t="shared" si="3"/>
        <v>1</v>
      </c>
      <c r="R39" s="306">
        <f t="shared" si="12"/>
        <v>0</v>
      </c>
      <c r="S39" s="307">
        <f t="shared" si="4"/>
        <v>0</v>
      </c>
      <c r="T39" s="309" t="s">
        <v>6376</v>
      </c>
      <c r="U39" s="310"/>
      <c r="V39" s="311">
        <v>23</v>
      </c>
      <c r="W39" s="311">
        <v>1</v>
      </c>
      <c r="X39" s="310"/>
      <c r="Y39" s="310"/>
    </row>
    <row r="40" spans="1:25" ht="32.1" hidden="1" customHeight="1">
      <c r="A40" s="301">
        <f t="shared" si="6"/>
        <v>8</v>
      </c>
      <c r="B40" s="302" t="s">
        <v>3012</v>
      </c>
      <c r="C40" s="303">
        <v>6725.59</v>
      </c>
      <c r="D40" s="304">
        <f>SUMIFS('77X'!$F$3:$F$2353,'77X'!$C$3:$C$2353,$B40)</f>
        <v>5492</v>
      </c>
      <c r="E40" s="306">
        <v>41</v>
      </c>
      <c r="F40" s="306">
        <f>COUNTIFS('77X'!$G$3:$G$2353,"Đ",'77X'!$C$3:$C$2353,B40)</f>
        <v>14</v>
      </c>
      <c r="G40" s="307">
        <f t="shared" si="7"/>
        <v>0.34146341463414637</v>
      </c>
      <c r="H40" s="308">
        <v>0</v>
      </c>
      <c r="I40" s="306">
        <f>COUNTIFS('77X'!$G$3:$G$2353,"K",'77X'!$C$3:$C$2353,B40)</f>
        <v>27</v>
      </c>
      <c r="J40" s="307">
        <f t="shared" si="8"/>
        <v>0.65853658536585369</v>
      </c>
      <c r="K40" s="308">
        <v>27</v>
      </c>
      <c r="L40" s="308">
        <f t="shared" si="9"/>
        <v>0</v>
      </c>
      <c r="M40" s="306">
        <v>14</v>
      </c>
      <c r="N40" s="308">
        <f t="shared" si="10"/>
        <v>27</v>
      </c>
      <c r="O40" s="307">
        <f t="shared" si="11"/>
        <v>0.65853658536585369</v>
      </c>
      <c r="P40" s="306">
        <v>14</v>
      </c>
      <c r="Q40" s="307">
        <f t="shared" si="3"/>
        <v>1</v>
      </c>
      <c r="R40" s="306">
        <f t="shared" si="12"/>
        <v>0</v>
      </c>
      <c r="S40" s="307">
        <f t="shared" si="4"/>
        <v>0</v>
      </c>
      <c r="T40" s="309" t="s">
        <v>6376</v>
      </c>
      <c r="U40" s="310"/>
      <c r="V40" s="311">
        <v>14</v>
      </c>
      <c r="W40" s="311">
        <v>1</v>
      </c>
      <c r="X40" s="310"/>
      <c r="Y40" s="310"/>
    </row>
    <row r="41" spans="1:25" ht="32.1" hidden="1" customHeight="1">
      <c r="A41" s="301">
        <f t="shared" si="6"/>
        <v>8</v>
      </c>
      <c r="B41" s="302" t="s">
        <v>3112</v>
      </c>
      <c r="C41" s="303">
        <v>5371.54</v>
      </c>
      <c r="D41" s="304">
        <f>SUMIFS('77X'!$F$3:$F$2353,'77X'!$C$3:$C$2353,$B41)</f>
        <v>7409</v>
      </c>
      <c r="E41" s="306">
        <v>34</v>
      </c>
      <c r="F41" s="306">
        <f>COUNTIFS('77X'!$G$3:$G$2353,"Đ",'77X'!$C$3:$C$2353,B41)</f>
        <v>31</v>
      </c>
      <c r="G41" s="307">
        <f t="shared" si="7"/>
        <v>0.91176470588235292</v>
      </c>
      <c r="H41" s="308">
        <v>3</v>
      </c>
      <c r="I41" s="306">
        <f>COUNTIFS('77X'!$G$3:$G$2353,"K",'77X'!$C$3:$C$2353,B41)</f>
        <v>3</v>
      </c>
      <c r="J41" s="307">
        <f t="shared" si="8"/>
        <v>8.8235294117647065E-2</v>
      </c>
      <c r="K41" s="308">
        <v>3</v>
      </c>
      <c r="L41" s="308">
        <f t="shared" si="9"/>
        <v>0</v>
      </c>
      <c r="M41" s="306">
        <v>19</v>
      </c>
      <c r="N41" s="308">
        <f t="shared" si="10"/>
        <v>15</v>
      </c>
      <c r="O41" s="307">
        <f t="shared" si="11"/>
        <v>0.44117647058823528</v>
      </c>
      <c r="P41" s="306">
        <v>19</v>
      </c>
      <c r="Q41" s="307">
        <f t="shared" si="3"/>
        <v>1</v>
      </c>
      <c r="R41" s="306">
        <f t="shared" si="12"/>
        <v>0</v>
      </c>
      <c r="S41" s="307">
        <f t="shared" si="4"/>
        <v>0</v>
      </c>
      <c r="T41" s="309" t="s">
        <v>6376</v>
      </c>
      <c r="U41" s="310"/>
      <c r="V41" s="311">
        <v>19</v>
      </c>
      <c r="W41" s="311">
        <v>0</v>
      </c>
      <c r="X41" s="310"/>
      <c r="Y41" s="310"/>
    </row>
    <row r="42" spans="1:25" ht="32.1" customHeight="1">
      <c r="A42" s="301">
        <f t="shared" si="6"/>
        <v>9</v>
      </c>
      <c r="B42" s="302" t="s">
        <v>3173</v>
      </c>
      <c r="C42" s="303">
        <v>19910.97</v>
      </c>
      <c r="D42" s="304">
        <f>SUMIFS('77X'!$F$3:$F$2353,'77X'!$C$3:$C$2353,$B42)</f>
        <v>2593</v>
      </c>
      <c r="E42" s="306">
        <v>32</v>
      </c>
      <c r="F42" s="306">
        <f>COUNTIFS('77X'!$G$3:$G$2353,"Đ",'77X'!$C$3:$C$2353,B42)</f>
        <v>2</v>
      </c>
      <c r="G42" s="307">
        <f t="shared" si="7"/>
        <v>6.25E-2</v>
      </c>
      <c r="H42" s="308">
        <v>1</v>
      </c>
      <c r="I42" s="306">
        <f>COUNTIFS('77X'!$G$3:$G$2353,"K",'77X'!$C$3:$C$2353,B42)</f>
        <v>30</v>
      </c>
      <c r="J42" s="307">
        <f t="shared" si="8"/>
        <v>0.9375</v>
      </c>
      <c r="K42" s="308">
        <v>30</v>
      </c>
      <c r="L42" s="308">
        <f t="shared" si="9"/>
        <v>0</v>
      </c>
      <c r="M42" s="306">
        <v>13</v>
      </c>
      <c r="N42" s="308">
        <f t="shared" si="10"/>
        <v>19</v>
      </c>
      <c r="O42" s="307">
        <f t="shared" si="11"/>
        <v>0.59375</v>
      </c>
      <c r="P42" s="306">
        <v>11</v>
      </c>
      <c r="Q42" s="307">
        <f t="shared" si="3"/>
        <v>0.84615384615384615</v>
      </c>
      <c r="R42" s="306">
        <f t="shared" si="12"/>
        <v>2</v>
      </c>
      <c r="S42" s="307">
        <f t="shared" si="4"/>
        <v>0.15384615384615385</v>
      </c>
      <c r="T42" s="309"/>
      <c r="U42" s="310"/>
      <c r="V42" s="311"/>
      <c r="W42" s="311"/>
      <c r="X42" s="310"/>
      <c r="Y42" s="310"/>
    </row>
    <row r="43" spans="1:25" ht="32.1" hidden="1" customHeight="1">
      <c r="A43" s="301">
        <f t="shared" si="6"/>
        <v>9</v>
      </c>
      <c r="B43" s="302" t="s">
        <v>3234</v>
      </c>
      <c r="C43" s="303">
        <v>6089.58</v>
      </c>
      <c r="D43" s="304">
        <f>SUMIFS('77X'!$F$3:$F$2353,'77X'!$C$3:$C$2353,$B43)</f>
        <v>3411</v>
      </c>
      <c r="E43" s="306">
        <v>27</v>
      </c>
      <c r="F43" s="306">
        <f>COUNTIFS('77X'!$G$3:$G$2353,"Đ",'77X'!$C$3:$C$2353,B43)</f>
        <v>8</v>
      </c>
      <c r="G43" s="307">
        <f t="shared" si="7"/>
        <v>0.29629629629629628</v>
      </c>
      <c r="H43" s="308">
        <v>3</v>
      </c>
      <c r="I43" s="306">
        <f>COUNTIFS('77X'!$G$3:$G$2353,"K",'77X'!$C$3:$C$2353,B43)</f>
        <v>19</v>
      </c>
      <c r="J43" s="307">
        <f t="shared" si="8"/>
        <v>0.70370370370370372</v>
      </c>
      <c r="K43" s="308">
        <v>19</v>
      </c>
      <c r="L43" s="308">
        <f t="shared" si="9"/>
        <v>0</v>
      </c>
      <c r="M43" s="306">
        <v>14</v>
      </c>
      <c r="N43" s="308">
        <f t="shared" si="10"/>
        <v>13</v>
      </c>
      <c r="O43" s="307">
        <f t="shared" si="11"/>
        <v>0.48148148148148145</v>
      </c>
      <c r="P43" s="306">
        <v>14</v>
      </c>
      <c r="Q43" s="307">
        <f t="shared" si="3"/>
        <v>1</v>
      </c>
      <c r="R43" s="306">
        <f t="shared" si="12"/>
        <v>0</v>
      </c>
      <c r="S43" s="307">
        <f t="shared" si="4"/>
        <v>0</v>
      </c>
      <c r="T43" s="309"/>
      <c r="U43" s="310"/>
      <c r="V43" s="311"/>
      <c r="W43" s="311"/>
      <c r="X43" s="310"/>
      <c r="Y43" s="310"/>
    </row>
    <row r="44" spans="1:25" ht="32.1" hidden="1" customHeight="1">
      <c r="A44" s="301">
        <f t="shared" si="6"/>
        <v>9</v>
      </c>
      <c r="B44" s="302" t="s">
        <v>3285</v>
      </c>
      <c r="C44" s="303">
        <v>10501.89</v>
      </c>
      <c r="D44" s="304">
        <f>SUMIFS('77X'!$F$3:$F$2353,'77X'!$C$3:$C$2353,$B44)</f>
        <v>1644</v>
      </c>
      <c r="E44" s="306">
        <v>21</v>
      </c>
      <c r="F44" s="306">
        <f>COUNTIFS('77X'!$G$3:$G$2353,"Đ",'77X'!$C$3:$C$2353,B44)</f>
        <v>2</v>
      </c>
      <c r="G44" s="307">
        <f t="shared" si="7"/>
        <v>9.5238095238095233E-2</v>
      </c>
      <c r="H44" s="308">
        <v>0</v>
      </c>
      <c r="I44" s="306">
        <f>COUNTIFS('77X'!$G$3:$G$2353,"K",'77X'!$C$3:$C$2353,B44)</f>
        <v>19</v>
      </c>
      <c r="J44" s="307">
        <f t="shared" si="8"/>
        <v>0.90476190476190477</v>
      </c>
      <c r="K44" s="308">
        <v>19</v>
      </c>
      <c r="L44" s="308">
        <f t="shared" si="9"/>
        <v>0</v>
      </c>
      <c r="M44" s="306">
        <v>9</v>
      </c>
      <c r="N44" s="308">
        <f t="shared" si="10"/>
        <v>12</v>
      </c>
      <c r="O44" s="307">
        <f t="shared" si="11"/>
        <v>0.5714285714285714</v>
      </c>
      <c r="P44" s="306">
        <v>9</v>
      </c>
      <c r="Q44" s="307">
        <f t="shared" si="3"/>
        <v>1</v>
      </c>
      <c r="R44" s="306">
        <f t="shared" si="12"/>
        <v>0</v>
      </c>
      <c r="S44" s="307">
        <f t="shared" si="4"/>
        <v>0</v>
      </c>
      <c r="T44" s="309"/>
      <c r="U44" s="310"/>
      <c r="V44" s="311"/>
      <c r="W44" s="311"/>
      <c r="X44" s="310"/>
      <c r="Y44" s="310"/>
    </row>
    <row r="45" spans="1:25" ht="32.1" hidden="1" customHeight="1">
      <c r="A45" s="301">
        <f t="shared" si="6"/>
        <v>9</v>
      </c>
      <c r="B45" s="302" t="s">
        <v>3331</v>
      </c>
      <c r="C45" s="303">
        <v>4119.84</v>
      </c>
      <c r="D45" s="304">
        <f>SUMIFS('77X'!$F$3:$F$2353,'77X'!$C$3:$C$2353,$B45)</f>
        <v>2623</v>
      </c>
      <c r="E45" s="306">
        <v>25</v>
      </c>
      <c r="F45" s="306">
        <f>COUNTIFS('77X'!$G$3:$G$2353,"Đ",'77X'!$C$3:$C$2353,B45)</f>
        <v>0</v>
      </c>
      <c r="G45" s="307">
        <f t="shared" si="7"/>
        <v>0</v>
      </c>
      <c r="H45" s="308">
        <v>0</v>
      </c>
      <c r="I45" s="306">
        <f>COUNTIFS('77X'!$G$3:$G$2353,"K",'77X'!$C$3:$C$2353,B45)</f>
        <v>25</v>
      </c>
      <c r="J45" s="307">
        <f t="shared" si="8"/>
        <v>1</v>
      </c>
      <c r="K45" s="308">
        <v>25</v>
      </c>
      <c r="L45" s="308">
        <f t="shared" si="9"/>
        <v>0</v>
      </c>
      <c r="M45" s="306">
        <v>15</v>
      </c>
      <c r="N45" s="308">
        <f t="shared" si="10"/>
        <v>10</v>
      </c>
      <c r="O45" s="307">
        <f t="shared" si="11"/>
        <v>0.4</v>
      </c>
      <c r="P45" s="306">
        <v>15</v>
      </c>
      <c r="Q45" s="307">
        <f t="shared" si="3"/>
        <v>1</v>
      </c>
      <c r="R45" s="306">
        <f t="shared" si="12"/>
        <v>0</v>
      </c>
      <c r="S45" s="307">
        <f t="shared" si="4"/>
        <v>0</v>
      </c>
      <c r="T45" s="309"/>
      <c r="U45" s="310"/>
      <c r="V45" s="311"/>
      <c r="W45" s="311"/>
      <c r="X45" s="310"/>
      <c r="Y45" s="310"/>
    </row>
    <row r="46" spans="1:25" ht="32.1" hidden="1" customHeight="1">
      <c r="A46" s="301">
        <f t="shared" si="6"/>
        <v>9</v>
      </c>
      <c r="B46" s="302" t="s">
        <v>3396</v>
      </c>
      <c r="C46" s="303">
        <v>7811.51</v>
      </c>
      <c r="D46" s="304">
        <f>SUMIFS('77X'!$F$3:$F$2353,'77X'!$C$3:$C$2353,$B46)</f>
        <v>2636</v>
      </c>
      <c r="E46" s="306">
        <v>26</v>
      </c>
      <c r="F46" s="306">
        <f>COUNTIFS('77X'!$G$3:$G$2353,"Đ",'77X'!$C$3:$C$2353,B46)</f>
        <v>3</v>
      </c>
      <c r="G46" s="307">
        <f t="shared" si="7"/>
        <v>0.11538461538461539</v>
      </c>
      <c r="H46" s="308">
        <v>1</v>
      </c>
      <c r="I46" s="306">
        <f>COUNTIFS('77X'!$G$3:$G$2353,"K",'77X'!$C$3:$C$2353,B46)</f>
        <v>23</v>
      </c>
      <c r="J46" s="307">
        <f t="shared" si="8"/>
        <v>0.88461538461538458</v>
      </c>
      <c r="K46" s="308">
        <v>23</v>
      </c>
      <c r="L46" s="308">
        <f t="shared" si="9"/>
        <v>0</v>
      </c>
      <c r="M46" s="306">
        <v>12</v>
      </c>
      <c r="N46" s="308">
        <f t="shared" si="10"/>
        <v>14</v>
      </c>
      <c r="O46" s="307">
        <f t="shared" si="11"/>
        <v>0.53846153846153844</v>
      </c>
      <c r="P46" s="306">
        <v>12</v>
      </c>
      <c r="Q46" s="307">
        <f t="shared" si="3"/>
        <v>1</v>
      </c>
      <c r="R46" s="306">
        <f t="shared" si="12"/>
        <v>0</v>
      </c>
      <c r="S46" s="307">
        <f t="shared" si="4"/>
        <v>0</v>
      </c>
      <c r="T46" s="309"/>
      <c r="U46" s="310"/>
      <c r="V46" s="311"/>
      <c r="W46" s="311"/>
      <c r="X46" s="310"/>
      <c r="Y46" s="310"/>
    </row>
    <row r="47" spans="1:25" ht="32.1" hidden="1" customHeight="1">
      <c r="A47" s="301">
        <f t="shared" si="6"/>
        <v>9</v>
      </c>
      <c r="B47" s="302" t="s">
        <v>3444</v>
      </c>
      <c r="C47" s="303">
        <v>3784.19</v>
      </c>
      <c r="D47" s="304">
        <f>SUMIFS('77X'!$F$3:$F$2353,'77X'!$C$3:$C$2353,$B47)</f>
        <v>9093</v>
      </c>
      <c r="E47" s="306">
        <v>69</v>
      </c>
      <c r="F47" s="306">
        <f>COUNTIFS('77X'!$G$3:$G$2353,"Đ",'77X'!$C$3:$C$2353,B47)</f>
        <v>23</v>
      </c>
      <c r="G47" s="307">
        <f t="shared" si="7"/>
        <v>0.33333333333333331</v>
      </c>
      <c r="H47" s="308">
        <v>3</v>
      </c>
      <c r="I47" s="306">
        <f>COUNTIFS('77X'!$G$3:$G$2353,"K",'77X'!$C$3:$C$2353,B47)</f>
        <v>46</v>
      </c>
      <c r="J47" s="307">
        <f t="shared" si="8"/>
        <v>0.66666666666666663</v>
      </c>
      <c r="K47" s="308">
        <v>46</v>
      </c>
      <c r="L47" s="308">
        <f t="shared" si="9"/>
        <v>0</v>
      </c>
      <c r="M47" s="306">
        <v>25</v>
      </c>
      <c r="N47" s="308">
        <f t="shared" si="10"/>
        <v>44</v>
      </c>
      <c r="O47" s="307">
        <f t="shared" si="11"/>
        <v>0.6376811594202898</v>
      </c>
      <c r="P47" s="306">
        <v>25</v>
      </c>
      <c r="Q47" s="307">
        <f t="shared" si="3"/>
        <v>1</v>
      </c>
      <c r="R47" s="306">
        <f t="shared" si="12"/>
        <v>0</v>
      </c>
      <c r="S47" s="307">
        <f t="shared" si="4"/>
        <v>0</v>
      </c>
      <c r="T47" s="309"/>
      <c r="U47" s="310"/>
      <c r="V47" s="311"/>
      <c r="W47" s="311"/>
      <c r="X47" s="310"/>
      <c r="Y47" s="310"/>
    </row>
    <row r="48" spans="1:25" ht="32.1" hidden="1" customHeight="1">
      <c r="A48" s="301">
        <f t="shared" si="6"/>
        <v>9</v>
      </c>
      <c r="B48" s="302" t="s">
        <v>3579</v>
      </c>
      <c r="C48" s="303">
        <v>6083.66</v>
      </c>
      <c r="D48" s="304">
        <f>SUMIFS('77X'!$F$3:$F$2353,'77X'!$C$3:$C$2353,$B48)</f>
        <v>4695</v>
      </c>
      <c r="E48" s="306">
        <v>36</v>
      </c>
      <c r="F48" s="306">
        <f>COUNTIFS('77X'!$G$3:$G$2353,"Đ",'77X'!$C$3:$C$2353,B48)</f>
        <v>11</v>
      </c>
      <c r="G48" s="307">
        <f t="shared" si="7"/>
        <v>0.30555555555555558</v>
      </c>
      <c r="H48" s="308">
        <v>0</v>
      </c>
      <c r="I48" s="306">
        <f>COUNTIFS('77X'!$G$3:$G$2353,"K",'77X'!$C$3:$C$2353,B48)</f>
        <v>25</v>
      </c>
      <c r="J48" s="307">
        <f t="shared" si="8"/>
        <v>0.69444444444444442</v>
      </c>
      <c r="K48" s="308">
        <v>25</v>
      </c>
      <c r="L48" s="308">
        <f t="shared" si="9"/>
        <v>0</v>
      </c>
      <c r="M48" s="306">
        <v>14</v>
      </c>
      <c r="N48" s="308">
        <f t="shared" si="10"/>
        <v>22</v>
      </c>
      <c r="O48" s="307">
        <f t="shared" si="11"/>
        <v>0.61111111111111116</v>
      </c>
      <c r="P48" s="306">
        <v>14</v>
      </c>
      <c r="Q48" s="307">
        <f t="shared" si="3"/>
        <v>1</v>
      </c>
      <c r="R48" s="306">
        <f t="shared" si="12"/>
        <v>0</v>
      </c>
      <c r="S48" s="307">
        <f t="shared" si="4"/>
        <v>0</v>
      </c>
      <c r="T48" s="309"/>
      <c r="U48" s="310"/>
      <c r="V48" s="311"/>
      <c r="W48" s="311"/>
      <c r="X48" s="310"/>
      <c r="Y48" s="310"/>
    </row>
    <row r="49" spans="1:25" ht="32.1" customHeight="1">
      <c r="A49" s="301">
        <f t="shared" si="6"/>
        <v>10</v>
      </c>
      <c r="B49" s="302" t="s">
        <v>3650</v>
      </c>
      <c r="C49" s="303">
        <v>7155.56</v>
      </c>
      <c r="D49" s="304">
        <f>SUMIFS('77X'!$F$3:$F$2353,'77X'!$C$3:$C$2353,$B49)</f>
        <v>2924</v>
      </c>
      <c r="E49" s="306">
        <v>21</v>
      </c>
      <c r="F49" s="306">
        <f>COUNTIFS('77X'!$G$3:$G$2353,"Đ",'77X'!$C$3:$C$2353,B49)</f>
        <v>7</v>
      </c>
      <c r="G49" s="307">
        <f t="shared" si="7"/>
        <v>0.33333333333333331</v>
      </c>
      <c r="H49" s="308">
        <v>2</v>
      </c>
      <c r="I49" s="306">
        <f>COUNTIFS('77X'!$G$3:$G$2353,"K",'77X'!$C$3:$C$2353,B49)</f>
        <v>14</v>
      </c>
      <c r="J49" s="307">
        <f t="shared" si="8"/>
        <v>0.66666666666666663</v>
      </c>
      <c r="K49" s="308">
        <v>13</v>
      </c>
      <c r="L49" s="308">
        <f t="shared" si="9"/>
        <v>1</v>
      </c>
      <c r="M49" s="306">
        <v>11</v>
      </c>
      <c r="N49" s="308">
        <f t="shared" si="10"/>
        <v>10</v>
      </c>
      <c r="O49" s="307">
        <f t="shared" si="11"/>
        <v>0.47619047619047616</v>
      </c>
      <c r="P49" s="306">
        <v>10</v>
      </c>
      <c r="Q49" s="307">
        <f t="shared" si="3"/>
        <v>0.90909090909090906</v>
      </c>
      <c r="R49" s="306">
        <f t="shared" si="12"/>
        <v>1</v>
      </c>
      <c r="S49" s="307">
        <f t="shared" si="4"/>
        <v>9.0909090909090912E-2</v>
      </c>
      <c r="T49" s="309"/>
      <c r="U49" s="310"/>
      <c r="V49" s="311"/>
      <c r="W49" s="311"/>
      <c r="X49" s="310"/>
      <c r="Y49" s="310"/>
    </row>
    <row r="50" spans="1:25" ht="32.1" hidden="1" customHeight="1">
      <c r="A50" s="301">
        <f t="shared" si="6"/>
        <v>10</v>
      </c>
      <c r="B50" s="302" t="s">
        <v>3692</v>
      </c>
      <c r="C50" s="303">
        <v>7142.17</v>
      </c>
      <c r="D50" s="304">
        <f>SUMIFS('77X'!$F$3:$F$2353,'77X'!$C$3:$C$2353,$B50)</f>
        <v>1838</v>
      </c>
      <c r="E50" s="306">
        <v>19</v>
      </c>
      <c r="F50" s="306">
        <f>COUNTIFS('77X'!$G$3:$G$2353,"Đ",'77X'!$C$3:$C$2353,B50)</f>
        <v>0</v>
      </c>
      <c r="G50" s="307">
        <f t="shared" si="7"/>
        <v>0</v>
      </c>
      <c r="H50" s="308">
        <v>0</v>
      </c>
      <c r="I50" s="306">
        <f>COUNTIFS('77X'!$G$3:$G$2353,"K",'77X'!$C$3:$C$2353,B50)</f>
        <v>19</v>
      </c>
      <c r="J50" s="307">
        <f t="shared" si="8"/>
        <v>1</v>
      </c>
      <c r="K50" s="308">
        <v>19</v>
      </c>
      <c r="L50" s="308">
        <f t="shared" si="9"/>
        <v>0</v>
      </c>
      <c r="M50" s="306">
        <v>8</v>
      </c>
      <c r="N50" s="308">
        <f t="shared" si="10"/>
        <v>11</v>
      </c>
      <c r="O50" s="307">
        <f t="shared" si="11"/>
        <v>0.57894736842105265</v>
      </c>
      <c r="P50" s="306">
        <v>8</v>
      </c>
      <c r="Q50" s="307">
        <f t="shared" si="3"/>
        <v>1</v>
      </c>
      <c r="R50" s="306">
        <f t="shared" si="12"/>
        <v>0</v>
      </c>
      <c r="S50" s="307">
        <f t="shared" si="4"/>
        <v>0</v>
      </c>
      <c r="T50" s="309"/>
      <c r="U50" s="310"/>
      <c r="V50" s="311"/>
      <c r="W50" s="311"/>
      <c r="X50" s="310"/>
      <c r="Y50" s="310"/>
    </row>
    <row r="51" spans="1:25" ht="32.1" hidden="1" customHeight="1">
      <c r="A51" s="301">
        <f t="shared" si="6"/>
        <v>10</v>
      </c>
      <c r="B51" s="302" t="s">
        <v>3730</v>
      </c>
      <c r="C51" s="303">
        <v>10118</v>
      </c>
      <c r="D51" s="304">
        <f>SUMIFS('77X'!$F$3:$F$2353,'77X'!$C$3:$C$2353,$B51)</f>
        <v>2103</v>
      </c>
      <c r="E51" s="306">
        <v>26</v>
      </c>
      <c r="F51" s="306">
        <f>COUNTIFS('77X'!$G$3:$G$2353,"Đ",'77X'!$C$3:$C$2353,B51)</f>
        <v>1</v>
      </c>
      <c r="G51" s="307">
        <f t="shared" si="7"/>
        <v>3.8461538461538464E-2</v>
      </c>
      <c r="H51" s="308">
        <v>0</v>
      </c>
      <c r="I51" s="306">
        <f>COUNTIFS('77X'!$G$3:$G$2353,"K",'77X'!$C$3:$C$2353,B51)</f>
        <v>25</v>
      </c>
      <c r="J51" s="307">
        <f t="shared" si="8"/>
        <v>0.96153846153846156</v>
      </c>
      <c r="K51" s="308">
        <v>25</v>
      </c>
      <c r="L51" s="308">
        <f t="shared" si="9"/>
        <v>0</v>
      </c>
      <c r="M51" s="306">
        <v>11</v>
      </c>
      <c r="N51" s="308">
        <f t="shared" si="10"/>
        <v>15</v>
      </c>
      <c r="O51" s="307">
        <f t="shared" si="11"/>
        <v>0.57692307692307687</v>
      </c>
      <c r="P51" s="306">
        <v>11</v>
      </c>
      <c r="Q51" s="307">
        <f t="shared" si="3"/>
        <v>1</v>
      </c>
      <c r="R51" s="306">
        <f t="shared" si="12"/>
        <v>0</v>
      </c>
      <c r="S51" s="307">
        <f t="shared" si="4"/>
        <v>0</v>
      </c>
      <c r="T51" s="309"/>
      <c r="U51" s="310"/>
      <c r="V51" s="311"/>
      <c r="W51" s="311"/>
      <c r="X51" s="310"/>
      <c r="Y51" s="310"/>
    </row>
    <row r="52" spans="1:25" ht="32.1" hidden="1" customHeight="1">
      <c r="A52" s="301">
        <f t="shared" si="6"/>
        <v>10</v>
      </c>
      <c r="B52" s="302" t="s">
        <v>3785</v>
      </c>
      <c r="C52" s="303">
        <v>11273.24</v>
      </c>
      <c r="D52" s="304">
        <f>SUMIFS('77X'!$F$3:$F$2353,'77X'!$C$3:$C$2353,$B52)</f>
        <v>2854</v>
      </c>
      <c r="E52" s="306">
        <v>26</v>
      </c>
      <c r="F52" s="306">
        <f>COUNTIFS('77X'!$G$3:$G$2353,"Đ",'77X'!$C$3:$C$2353,B52)</f>
        <v>6</v>
      </c>
      <c r="G52" s="307">
        <f t="shared" si="7"/>
        <v>0.23076923076923078</v>
      </c>
      <c r="H52" s="308">
        <v>0</v>
      </c>
      <c r="I52" s="306">
        <f>COUNTIFS('77X'!$G$3:$G$2353,"K",'77X'!$C$3:$C$2353,B52)</f>
        <v>20</v>
      </c>
      <c r="J52" s="307">
        <f t="shared" si="8"/>
        <v>0.76923076923076927</v>
      </c>
      <c r="K52" s="308">
        <v>20</v>
      </c>
      <c r="L52" s="308">
        <f t="shared" si="9"/>
        <v>0</v>
      </c>
      <c r="M52" s="306">
        <v>9</v>
      </c>
      <c r="N52" s="308">
        <f t="shared" si="10"/>
        <v>17</v>
      </c>
      <c r="O52" s="307">
        <f t="shared" si="11"/>
        <v>0.65384615384615385</v>
      </c>
      <c r="P52" s="306">
        <v>9</v>
      </c>
      <c r="Q52" s="307">
        <f t="shared" si="3"/>
        <v>1</v>
      </c>
      <c r="R52" s="306">
        <f t="shared" si="12"/>
        <v>0</v>
      </c>
      <c r="S52" s="307">
        <f t="shared" si="4"/>
        <v>0</v>
      </c>
      <c r="T52" s="309"/>
      <c r="U52" s="310"/>
      <c r="V52" s="311"/>
      <c r="W52" s="311"/>
      <c r="X52" s="310"/>
      <c r="Y52" s="310"/>
    </row>
    <row r="53" spans="1:25" ht="32.1" customHeight="1">
      <c r="A53" s="301">
        <f t="shared" si="6"/>
        <v>11</v>
      </c>
      <c r="B53" s="302" t="s">
        <v>3834</v>
      </c>
      <c r="C53" s="303">
        <v>14964.97</v>
      </c>
      <c r="D53" s="304">
        <f>SUMIFS('77X'!$F$3:$F$2353,'77X'!$C$3:$C$2353,$B53)</f>
        <v>2323</v>
      </c>
      <c r="E53" s="306">
        <v>23</v>
      </c>
      <c r="F53" s="306">
        <f>COUNTIFS('77X'!$G$3:$G$2353,"Đ",'77X'!$C$3:$C$2353,B53)</f>
        <v>2</v>
      </c>
      <c r="G53" s="307">
        <f t="shared" si="7"/>
        <v>8.6956521739130432E-2</v>
      </c>
      <c r="H53" s="308">
        <v>2</v>
      </c>
      <c r="I53" s="306">
        <f>COUNTIFS('77X'!$G$3:$G$2353,"K",'77X'!$C$3:$C$2353,B53)</f>
        <v>21</v>
      </c>
      <c r="J53" s="307">
        <f t="shared" si="8"/>
        <v>0.91304347826086951</v>
      </c>
      <c r="K53" s="308">
        <v>12</v>
      </c>
      <c r="L53" s="308">
        <f t="shared" si="9"/>
        <v>9</v>
      </c>
      <c r="M53" s="306">
        <v>16</v>
      </c>
      <c r="N53" s="308">
        <f t="shared" si="10"/>
        <v>7</v>
      </c>
      <c r="O53" s="307">
        <f t="shared" si="11"/>
        <v>0.30434782608695654</v>
      </c>
      <c r="P53" s="306">
        <v>9</v>
      </c>
      <c r="Q53" s="307">
        <f t="shared" si="3"/>
        <v>0.5625</v>
      </c>
      <c r="R53" s="306">
        <f t="shared" si="12"/>
        <v>7</v>
      </c>
      <c r="S53" s="307">
        <f t="shared" si="4"/>
        <v>0.4375</v>
      </c>
      <c r="T53" s="309"/>
      <c r="U53" s="310"/>
      <c r="V53" s="311"/>
      <c r="W53" s="311"/>
      <c r="X53" s="310"/>
      <c r="Y53" s="310"/>
    </row>
    <row r="54" spans="1:25" ht="32.1" hidden="1" customHeight="1">
      <c r="A54" s="301">
        <f t="shared" si="6"/>
        <v>11</v>
      </c>
      <c r="B54" s="302" t="s">
        <v>3875</v>
      </c>
      <c r="C54" s="303">
        <v>6502.07</v>
      </c>
      <c r="D54" s="304">
        <f>SUMIFS('77X'!$F$3:$F$2353,'77X'!$C$3:$C$2353,$B54)</f>
        <v>3709</v>
      </c>
      <c r="E54" s="306">
        <v>23</v>
      </c>
      <c r="F54" s="306">
        <f>COUNTIFS('77X'!$G$3:$G$2353,"Đ",'77X'!$C$3:$C$2353,B54)</f>
        <v>16</v>
      </c>
      <c r="G54" s="307">
        <f t="shared" si="7"/>
        <v>0.69565217391304346</v>
      </c>
      <c r="H54" s="308">
        <v>11</v>
      </c>
      <c r="I54" s="306">
        <f>COUNTIFS('77X'!$G$3:$G$2353,"K",'77X'!$C$3:$C$2353,B54)</f>
        <v>7</v>
      </c>
      <c r="J54" s="307">
        <f t="shared" si="8"/>
        <v>0.30434782608695654</v>
      </c>
      <c r="K54" s="308">
        <v>7</v>
      </c>
      <c r="L54" s="308">
        <f t="shared" si="9"/>
        <v>0</v>
      </c>
      <c r="M54" s="306">
        <v>17</v>
      </c>
      <c r="N54" s="308">
        <f t="shared" si="10"/>
        <v>6</v>
      </c>
      <c r="O54" s="307">
        <f t="shared" si="11"/>
        <v>0.2608695652173913</v>
      </c>
      <c r="P54" s="306">
        <v>17</v>
      </c>
      <c r="Q54" s="307">
        <f t="shared" si="3"/>
        <v>1</v>
      </c>
      <c r="R54" s="306">
        <f t="shared" si="12"/>
        <v>0</v>
      </c>
      <c r="S54" s="307">
        <f t="shared" si="4"/>
        <v>0</v>
      </c>
      <c r="T54" s="309"/>
      <c r="U54" s="310"/>
      <c r="V54" s="311"/>
      <c r="W54" s="311"/>
      <c r="X54" s="310"/>
      <c r="Y54" s="310"/>
    </row>
    <row r="55" spans="1:25" ht="32.1" hidden="1" customHeight="1">
      <c r="A55" s="301">
        <f t="shared" si="6"/>
        <v>11</v>
      </c>
      <c r="B55" s="302" t="s">
        <v>3921</v>
      </c>
      <c r="C55" s="303">
        <v>14556.76</v>
      </c>
      <c r="D55" s="304">
        <f>SUMIFS('77X'!$F$3:$F$2353,'77X'!$C$3:$C$2353,$B55)</f>
        <v>2018</v>
      </c>
      <c r="E55" s="306">
        <v>27</v>
      </c>
      <c r="F55" s="306">
        <f>COUNTIFS('77X'!$G$3:$G$2353,"Đ",'77X'!$C$3:$C$2353,B55)</f>
        <v>4</v>
      </c>
      <c r="G55" s="307">
        <f t="shared" si="7"/>
        <v>0.14814814814814814</v>
      </c>
      <c r="H55" s="308">
        <v>3</v>
      </c>
      <c r="I55" s="306">
        <f>COUNTIFS('77X'!$G$3:$G$2353,"K",'77X'!$C$3:$C$2353,B55)</f>
        <v>23</v>
      </c>
      <c r="J55" s="307">
        <f t="shared" si="8"/>
        <v>0.85185185185185186</v>
      </c>
      <c r="K55" s="308">
        <v>23</v>
      </c>
      <c r="L55" s="308">
        <f t="shared" si="9"/>
        <v>0</v>
      </c>
      <c r="M55" s="306">
        <v>11</v>
      </c>
      <c r="N55" s="308">
        <f t="shared" si="10"/>
        <v>16</v>
      </c>
      <c r="O55" s="307">
        <f t="shared" si="11"/>
        <v>0.59259259259259256</v>
      </c>
      <c r="P55" s="306">
        <v>11</v>
      </c>
      <c r="Q55" s="307">
        <f t="shared" si="3"/>
        <v>1</v>
      </c>
      <c r="R55" s="306">
        <f t="shared" si="12"/>
        <v>0</v>
      </c>
      <c r="S55" s="307">
        <f t="shared" si="4"/>
        <v>0</v>
      </c>
      <c r="T55" s="309"/>
      <c r="U55" s="310"/>
      <c r="V55" s="311"/>
      <c r="W55" s="311"/>
      <c r="X55" s="310"/>
      <c r="Y55" s="310"/>
    </row>
    <row r="56" spans="1:25" ht="32.1" customHeight="1">
      <c r="A56" s="301">
        <f t="shared" si="6"/>
        <v>12</v>
      </c>
      <c r="B56" s="302" t="s">
        <v>3987</v>
      </c>
      <c r="C56" s="303">
        <v>16688.689999999999</v>
      </c>
      <c r="D56" s="304">
        <f>SUMIFS('77X'!$F$3:$F$2353,'77X'!$C$3:$C$2353,$B56)</f>
        <v>1848</v>
      </c>
      <c r="E56" s="306">
        <v>27</v>
      </c>
      <c r="F56" s="306">
        <f>COUNTIFS('77X'!$G$3:$G$2353,"Đ",'77X'!$C$3:$C$2353,B56)</f>
        <v>0</v>
      </c>
      <c r="G56" s="307">
        <f t="shared" si="7"/>
        <v>0</v>
      </c>
      <c r="H56" s="308">
        <v>0</v>
      </c>
      <c r="I56" s="306">
        <f>COUNTIFS('77X'!$G$3:$G$2353,"K",'77X'!$C$3:$C$2353,B56)</f>
        <v>27</v>
      </c>
      <c r="J56" s="307">
        <f t="shared" si="8"/>
        <v>1</v>
      </c>
      <c r="K56" s="308">
        <v>26</v>
      </c>
      <c r="L56" s="308">
        <f t="shared" si="9"/>
        <v>1</v>
      </c>
      <c r="M56" s="306">
        <v>12</v>
      </c>
      <c r="N56" s="308">
        <f t="shared" si="10"/>
        <v>15</v>
      </c>
      <c r="O56" s="307">
        <f t="shared" si="11"/>
        <v>0.55555555555555558</v>
      </c>
      <c r="P56" s="306">
        <v>10</v>
      </c>
      <c r="Q56" s="307">
        <f t="shared" si="3"/>
        <v>0.83333333333333337</v>
      </c>
      <c r="R56" s="306">
        <f t="shared" si="12"/>
        <v>2</v>
      </c>
      <c r="S56" s="307">
        <f t="shared" si="4"/>
        <v>0.16666666666666666</v>
      </c>
      <c r="T56" s="309"/>
      <c r="U56" s="310"/>
      <c r="V56" s="311"/>
      <c r="W56" s="311"/>
      <c r="X56" s="310"/>
      <c r="Y56" s="310"/>
    </row>
    <row r="57" spans="1:25" ht="32.1" customHeight="1">
      <c r="A57" s="301">
        <f t="shared" si="6"/>
        <v>13</v>
      </c>
      <c r="B57" s="302" t="s">
        <v>4037</v>
      </c>
      <c r="C57" s="303">
        <v>13033.07</v>
      </c>
      <c r="D57" s="304">
        <f>SUMIFS('77X'!$F$3:$F$2353,'77X'!$C$3:$C$2353,$B57)</f>
        <v>2359</v>
      </c>
      <c r="E57" s="306">
        <v>28</v>
      </c>
      <c r="F57" s="306">
        <f>COUNTIFS('77X'!$G$3:$G$2353,"Đ",'77X'!$C$3:$C$2353,B57)</f>
        <v>1</v>
      </c>
      <c r="G57" s="307">
        <f t="shared" si="7"/>
        <v>3.5714285714285712E-2</v>
      </c>
      <c r="H57" s="308">
        <v>0</v>
      </c>
      <c r="I57" s="306">
        <f>COUNTIFS('77X'!$G$3:$G$2353,"K",'77X'!$C$3:$C$2353,B57)</f>
        <v>27</v>
      </c>
      <c r="J57" s="307">
        <f t="shared" si="8"/>
        <v>0.9642857142857143</v>
      </c>
      <c r="K57" s="308">
        <v>27</v>
      </c>
      <c r="L57" s="308">
        <f t="shared" si="9"/>
        <v>0</v>
      </c>
      <c r="M57" s="306">
        <v>12</v>
      </c>
      <c r="N57" s="308">
        <f t="shared" si="10"/>
        <v>16</v>
      </c>
      <c r="O57" s="307">
        <f t="shared" si="11"/>
        <v>0.5714285714285714</v>
      </c>
      <c r="P57" s="306">
        <v>11</v>
      </c>
      <c r="Q57" s="307">
        <f t="shared" si="3"/>
        <v>0.91666666666666663</v>
      </c>
      <c r="R57" s="306">
        <f t="shared" si="12"/>
        <v>1</v>
      </c>
      <c r="S57" s="307">
        <f t="shared" si="4"/>
        <v>8.3333333333333329E-2</v>
      </c>
      <c r="T57" s="309"/>
      <c r="U57" s="310"/>
      <c r="V57" s="311"/>
      <c r="W57" s="311"/>
      <c r="X57" s="310"/>
      <c r="Y57" s="310"/>
    </row>
    <row r="58" spans="1:25" ht="32.1" hidden="1" customHeight="1">
      <c r="A58" s="301">
        <f t="shared" si="6"/>
        <v>13</v>
      </c>
      <c r="B58" s="302" t="s">
        <v>4085</v>
      </c>
      <c r="C58" s="303">
        <v>16072.86</v>
      </c>
      <c r="D58" s="304">
        <f>SUMIFS('77X'!$F$3:$F$2353,'77X'!$C$3:$C$2353,$B58)</f>
        <v>1435</v>
      </c>
      <c r="E58" s="306">
        <v>15</v>
      </c>
      <c r="F58" s="306">
        <f>COUNTIFS('77X'!$G$3:$G$2353,"Đ",'77X'!$C$3:$C$2353,B58)</f>
        <v>0</v>
      </c>
      <c r="G58" s="307">
        <f t="shared" si="7"/>
        <v>0</v>
      </c>
      <c r="H58" s="308">
        <v>0</v>
      </c>
      <c r="I58" s="306">
        <f>COUNTIFS('77X'!$G$3:$G$2353,"K",'77X'!$C$3:$C$2353,B58)</f>
        <v>15</v>
      </c>
      <c r="J58" s="307">
        <f t="shared" si="8"/>
        <v>1</v>
      </c>
      <c r="K58" s="308">
        <v>15</v>
      </c>
      <c r="L58" s="308">
        <f t="shared" si="9"/>
        <v>0</v>
      </c>
      <c r="M58" s="306">
        <v>7</v>
      </c>
      <c r="N58" s="308">
        <f t="shared" si="10"/>
        <v>8</v>
      </c>
      <c r="O58" s="307">
        <f t="shared" si="11"/>
        <v>0.53333333333333333</v>
      </c>
      <c r="P58" s="306">
        <v>7</v>
      </c>
      <c r="Q58" s="307">
        <f t="shared" si="3"/>
        <v>1</v>
      </c>
      <c r="R58" s="306">
        <f t="shared" si="12"/>
        <v>0</v>
      </c>
      <c r="S58" s="307">
        <f t="shared" si="4"/>
        <v>0</v>
      </c>
      <c r="T58" s="309"/>
      <c r="U58" s="310"/>
      <c r="V58" s="311"/>
      <c r="W58" s="311"/>
      <c r="X58" s="310"/>
      <c r="Y58" s="310"/>
    </row>
    <row r="59" spans="1:25" ht="32.1" customHeight="1">
      <c r="A59" s="301">
        <f t="shared" si="6"/>
        <v>14</v>
      </c>
      <c r="B59" s="302" t="s">
        <v>4112</v>
      </c>
      <c r="C59" s="303">
        <v>15346.01</v>
      </c>
      <c r="D59" s="304">
        <f>SUMIFS('77X'!$F$3:$F$2353,'77X'!$C$3:$C$2353,$B59)</f>
        <v>1601</v>
      </c>
      <c r="E59" s="306">
        <v>18</v>
      </c>
      <c r="F59" s="306">
        <f>COUNTIFS('77X'!$G$3:$G$2353,"Đ",'77X'!$C$3:$C$2353,B59)</f>
        <v>2</v>
      </c>
      <c r="G59" s="307">
        <f t="shared" si="7"/>
        <v>0.1111111111111111</v>
      </c>
      <c r="H59" s="308">
        <v>0</v>
      </c>
      <c r="I59" s="306">
        <f>COUNTIFS('77X'!$G$3:$G$2353,"K",'77X'!$C$3:$C$2353,B59)</f>
        <v>16</v>
      </c>
      <c r="J59" s="307">
        <f t="shared" si="8"/>
        <v>0.88888888888888884</v>
      </c>
      <c r="K59" s="308">
        <v>16</v>
      </c>
      <c r="L59" s="308">
        <f t="shared" si="9"/>
        <v>0</v>
      </c>
      <c r="M59" s="306">
        <v>11</v>
      </c>
      <c r="N59" s="308">
        <f t="shared" si="10"/>
        <v>7</v>
      </c>
      <c r="O59" s="307">
        <f t="shared" si="11"/>
        <v>0.3888888888888889</v>
      </c>
      <c r="P59" s="306">
        <v>8</v>
      </c>
      <c r="Q59" s="307">
        <f t="shared" si="3"/>
        <v>0.72727272727272729</v>
      </c>
      <c r="R59" s="306">
        <f t="shared" si="12"/>
        <v>3</v>
      </c>
      <c r="S59" s="307">
        <f t="shared" si="4"/>
        <v>0.27272727272727271</v>
      </c>
      <c r="T59" s="309"/>
      <c r="U59" s="310"/>
      <c r="V59" s="311"/>
      <c r="W59" s="311"/>
      <c r="X59" s="310"/>
      <c r="Y59" s="310"/>
    </row>
    <row r="60" spans="1:25" ht="32.1" hidden="1" customHeight="1">
      <c r="A60" s="301">
        <f t="shared" si="6"/>
        <v>14</v>
      </c>
      <c r="B60" s="302" t="s">
        <v>4148</v>
      </c>
      <c r="C60" s="303">
        <v>4415.75</v>
      </c>
      <c r="D60" s="304">
        <f>SUMIFS('77X'!$F$3:$F$2353,'77X'!$C$3:$C$2353,$B60)</f>
        <v>10407</v>
      </c>
      <c r="E60" s="306">
        <v>67</v>
      </c>
      <c r="F60" s="306">
        <f>COUNTIFS('77X'!$G$3:$G$2353,"Đ",'77X'!$C$3:$C$2353,B60)</f>
        <v>28</v>
      </c>
      <c r="G60" s="307">
        <f t="shared" si="7"/>
        <v>0.41791044776119401</v>
      </c>
      <c r="H60" s="308">
        <v>0</v>
      </c>
      <c r="I60" s="306">
        <f>COUNTIFS('77X'!$G$3:$G$2353,"K",'77X'!$C$3:$C$2353,B60)</f>
        <v>39</v>
      </c>
      <c r="J60" s="307">
        <f t="shared" si="8"/>
        <v>0.58208955223880599</v>
      </c>
      <c r="K60" s="308">
        <v>39</v>
      </c>
      <c r="L60" s="308">
        <f t="shared" si="9"/>
        <v>0</v>
      </c>
      <c r="M60" s="306">
        <v>25</v>
      </c>
      <c r="N60" s="308">
        <f t="shared" si="10"/>
        <v>42</v>
      </c>
      <c r="O60" s="307">
        <f t="shared" si="11"/>
        <v>0.62686567164179108</v>
      </c>
      <c r="P60" s="306">
        <v>25</v>
      </c>
      <c r="Q60" s="307">
        <f t="shared" si="3"/>
        <v>1</v>
      </c>
      <c r="R60" s="306">
        <f t="shared" si="12"/>
        <v>0</v>
      </c>
      <c r="S60" s="307">
        <f t="shared" si="4"/>
        <v>0</v>
      </c>
      <c r="T60" s="309" t="s">
        <v>6376</v>
      </c>
      <c r="U60" s="310"/>
      <c r="V60" s="311">
        <v>25</v>
      </c>
      <c r="W60" s="311">
        <v>0</v>
      </c>
      <c r="X60" s="310"/>
      <c r="Y60" s="310"/>
    </row>
    <row r="61" spans="1:25" ht="32.1" hidden="1" customHeight="1">
      <c r="A61" s="301">
        <f t="shared" si="6"/>
        <v>14</v>
      </c>
      <c r="B61" s="302" t="s">
        <v>4270</v>
      </c>
      <c r="C61" s="303">
        <v>4786.24</v>
      </c>
      <c r="D61" s="304">
        <f>SUMIFS('77X'!$F$3:$F$2353,'77X'!$C$3:$C$2353,$B61)</f>
        <v>2856</v>
      </c>
      <c r="E61" s="306">
        <v>24</v>
      </c>
      <c r="F61" s="306">
        <f>COUNTIFS('77X'!$G$3:$G$2353,"Đ",'77X'!$C$3:$C$2353,B61)</f>
        <v>3</v>
      </c>
      <c r="G61" s="307">
        <f t="shared" si="7"/>
        <v>0.125</v>
      </c>
      <c r="H61" s="308">
        <v>0</v>
      </c>
      <c r="I61" s="306">
        <f>COUNTIFS('77X'!$G$3:$G$2353,"K",'77X'!$C$3:$C$2353,B61)</f>
        <v>21</v>
      </c>
      <c r="J61" s="307">
        <f t="shared" si="8"/>
        <v>0.875</v>
      </c>
      <c r="K61" s="308">
        <v>20</v>
      </c>
      <c r="L61" s="308">
        <f t="shared" si="9"/>
        <v>1</v>
      </c>
      <c r="M61" s="306">
        <v>12</v>
      </c>
      <c r="N61" s="308">
        <f t="shared" si="10"/>
        <v>12</v>
      </c>
      <c r="O61" s="307">
        <f t="shared" si="11"/>
        <v>0.5</v>
      </c>
      <c r="P61" s="306">
        <v>12</v>
      </c>
      <c r="Q61" s="307">
        <f t="shared" si="3"/>
        <v>1</v>
      </c>
      <c r="R61" s="306">
        <f t="shared" si="12"/>
        <v>0</v>
      </c>
      <c r="S61" s="307">
        <f t="shared" si="4"/>
        <v>0</v>
      </c>
      <c r="T61" s="309"/>
      <c r="U61" s="310"/>
      <c r="V61" s="311"/>
      <c r="W61" s="311"/>
      <c r="X61" s="310"/>
      <c r="Y61" s="310"/>
    </row>
    <row r="62" spans="1:25" ht="32.1" hidden="1" customHeight="1">
      <c r="A62" s="301">
        <f t="shared" si="6"/>
        <v>14</v>
      </c>
      <c r="B62" s="302" t="s">
        <v>4313</v>
      </c>
      <c r="C62" s="303">
        <v>5806.89</v>
      </c>
      <c r="D62" s="304">
        <f>SUMIFS('77X'!$F$3:$F$2353,'77X'!$C$3:$C$2353,$B62)</f>
        <v>5491</v>
      </c>
      <c r="E62" s="306">
        <v>48</v>
      </c>
      <c r="F62" s="306">
        <f>COUNTIFS('77X'!$G$3:$G$2353,"Đ",'77X'!$C$3:$C$2353,B62)</f>
        <v>4</v>
      </c>
      <c r="G62" s="307">
        <f t="shared" si="7"/>
        <v>8.3333333333333329E-2</v>
      </c>
      <c r="H62" s="308">
        <v>0</v>
      </c>
      <c r="I62" s="306">
        <f>COUNTIFS('77X'!$G$3:$G$2353,"K",'77X'!$C$3:$C$2353,B62)</f>
        <v>44</v>
      </c>
      <c r="J62" s="307">
        <f t="shared" si="8"/>
        <v>0.91666666666666663</v>
      </c>
      <c r="K62" s="308">
        <v>44</v>
      </c>
      <c r="L62" s="308">
        <f t="shared" si="9"/>
        <v>0</v>
      </c>
      <c r="M62" s="306">
        <v>15</v>
      </c>
      <c r="N62" s="308">
        <f t="shared" si="10"/>
        <v>33</v>
      </c>
      <c r="O62" s="307">
        <f t="shared" si="11"/>
        <v>0.6875</v>
      </c>
      <c r="P62" s="306">
        <v>15</v>
      </c>
      <c r="Q62" s="307">
        <f t="shared" si="3"/>
        <v>1</v>
      </c>
      <c r="R62" s="306">
        <f t="shared" si="12"/>
        <v>0</v>
      </c>
      <c r="S62" s="307">
        <f t="shared" si="4"/>
        <v>0</v>
      </c>
      <c r="T62" s="309"/>
      <c r="U62" s="310"/>
      <c r="V62" s="311"/>
      <c r="W62" s="311"/>
      <c r="X62" s="310"/>
      <c r="Y62" s="310"/>
    </row>
    <row r="63" spans="1:25" ht="32.1" hidden="1" customHeight="1">
      <c r="A63" s="301">
        <f t="shared" si="6"/>
        <v>14</v>
      </c>
      <c r="B63" s="302" t="s">
        <v>4390</v>
      </c>
      <c r="C63" s="303">
        <v>11238.7</v>
      </c>
      <c r="D63" s="304">
        <f>SUMIFS('77X'!$F$3:$F$2353,'77X'!$C$3:$C$2353,$B63)</f>
        <v>10565</v>
      </c>
      <c r="E63" s="306">
        <v>74</v>
      </c>
      <c r="F63" s="306">
        <f>COUNTIFS('77X'!$G$3:$G$2353,"Đ",'77X'!$C$3:$C$2353,B63)</f>
        <v>26</v>
      </c>
      <c r="G63" s="307">
        <f t="shared" si="7"/>
        <v>0.35135135135135137</v>
      </c>
      <c r="H63" s="308">
        <v>0</v>
      </c>
      <c r="I63" s="306">
        <f>COUNTIFS('77X'!$G$3:$G$2353,"K",'77X'!$C$3:$C$2353,B63)</f>
        <v>48</v>
      </c>
      <c r="J63" s="307">
        <f t="shared" si="8"/>
        <v>0.64864864864864868</v>
      </c>
      <c r="K63" s="308">
        <v>48</v>
      </c>
      <c r="L63" s="308">
        <f t="shared" si="9"/>
        <v>0</v>
      </c>
      <c r="M63" s="306">
        <v>25</v>
      </c>
      <c r="N63" s="308">
        <f t="shared" si="10"/>
        <v>49</v>
      </c>
      <c r="O63" s="307">
        <f t="shared" si="11"/>
        <v>0.66216216216216217</v>
      </c>
      <c r="P63" s="306">
        <v>25</v>
      </c>
      <c r="Q63" s="307">
        <f t="shared" si="3"/>
        <v>1</v>
      </c>
      <c r="R63" s="306">
        <f t="shared" si="12"/>
        <v>0</v>
      </c>
      <c r="S63" s="307">
        <f t="shared" si="4"/>
        <v>0</v>
      </c>
      <c r="T63" s="309" t="s">
        <v>6376</v>
      </c>
      <c r="U63" s="310"/>
      <c r="V63" s="311">
        <v>25</v>
      </c>
      <c r="W63" s="311">
        <v>0</v>
      </c>
      <c r="X63" s="310"/>
      <c r="Y63" s="310"/>
    </row>
    <row r="64" spans="1:25" ht="32.1" hidden="1" customHeight="1">
      <c r="A64" s="301">
        <f t="shared" si="6"/>
        <v>14</v>
      </c>
      <c r="B64" s="302" t="s">
        <v>4552</v>
      </c>
      <c r="C64" s="303">
        <v>4525.04</v>
      </c>
      <c r="D64" s="304">
        <f>SUMIFS('77X'!$F$3:$F$2353,'77X'!$C$3:$C$2353,$B64)</f>
        <v>5357</v>
      </c>
      <c r="E64" s="306">
        <v>43</v>
      </c>
      <c r="F64" s="306">
        <f>COUNTIFS('77X'!$G$3:$G$2353,"Đ",'77X'!$C$3:$C$2353,B64)</f>
        <v>9</v>
      </c>
      <c r="G64" s="307">
        <f t="shared" si="7"/>
        <v>0.20930232558139536</v>
      </c>
      <c r="H64" s="308">
        <v>0</v>
      </c>
      <c r="I64" s="306">
        <f>COUNTIFS('77X'!$G$3:$G$2353,"K",'77X'!$C$3:$C$2353,B64)</f>
        <v>34</v>
      </c>
      <c r="J64" s="307">
        <f t="shared" si="8"/>
        <v>0.79069767441860461</v>
      </c>
      <c r="K64" s="308">
        <v>34</v>
      </c>
      <c r="L64" s="308">
        <f t="shared" si="9"/>
        <v>0</v>
      </c>
      <c r="M64" s="306">
        <v>15</v>
      </c>
      <c r="N64" s="308">
        <f t="shared" si="10"/>
        <v>28</v>
      </c>
      <c r="O64" s="307">
        <f t="shared" si="11"/>
        <v>0.65116279069767447</v>
      </c>
      <c r="P64" s="306">
        <v>15</v>
      </c>
      <c r="Q64" s="307">
        <f t="shared" si="3"/>
        <v>1</v>
      </c>
      <c r="R64" s="306">
        <f t="shared" si="12"/>
        <v>0</v>
      </c>
      <c r="S64" s="307">
        <f t="shared" si="4"/>
        <v>0</v>
      </c>
      <c r="T64" s="309"/>
      <c r="U64" s="310"/>
      <c r="V64" s="311"/>
      <c r="W64" s="311"/>
      <c r="X64" s="310"/>
      <c r="Y64" s="310"/>
    </row>
    <row r="65" spans="1:25" ht="32.1" hidden="1" customHeight="1">
      <c r="A65" s="301">
        <f t="shared" si="6"/>
        <v>14</v>
      </c>
      <c r="B65" s="302" t="s">
        <v>4633</v>
      </c>
      <c r="C65" s="303">
        <v>9693.89</v>
      </c>
      <c r="D65" s="304">
        <f>SUMIFS('77X'!$F$3:$F$2353,'77X'!$C$3:$C$2353,$B65)</f>
        <v>3253</v>
      </c>
      <c r="E65" s="306">
        <v>26</v>
      </c>
      <c r="F65" s="306">
        <f>COUNTIFS('77X'!$G$3:$G$2353,"Đ",'77X'!$C$3:$C$2353,B65)</f>
        <v>8</v>
      </c>
      <c r="G65" s="307">
        <f t="shared" si="7"/>
        <v>0.30769230769230771</v>
      </c>
      <c r="H65" s="308">
        <v>2</v>
      </c>
      <c r="I65" s="306">
        <f>COUNTIFS('77X'!$G$3:$G$2353,"K",'77X'!$C$3:$C$2353,B65)</f>
        <v>18</v>
      </c>
      <c r="J65" s="307">
        <f t="shared" si="8"/>
        <v>0.69230769230769229</v>
      </c>
      <c r="K65" s="308">
        <v>18</v>
      </c>
      <c r="L65" s="308">
        <f t="shared" si="9"/>
        <v>0</v>
      </c>
      <c r="M65" s="306">
        <v>12</v>
      </c>
      <c r="N65" s="308">
        <f t="shared" si="10"/>
        <v>14</v>
      </c>
      <c r="O65" s="307">
        <f t="shared" si="11"/>
        <v>0.53846153846153844</v>
      </c>
      <c r="P65" s="306">
        <v>12</v>
      </c>
      <c r="Q65" s="307">
        <f t="shared" si="3"/>
        <v>1</v>
      </c>
      <c r="R65" s="306">
        <f t="shared" si="12"/>
        <v>0</v>
      </c>
      <c r="S65" s="307">
        <f t="shared" si="4"/>
        <v>0</v>
      </c>
      <c r="T65" s="309" t="s">
        <v>6376</v>
      </c>
      <c r="U65" s="310"/>
      <c r="V65" s="311">
        <v>12</v>
      </c>
      <c r="W65" s="311">
        <v>4</v>
      </c>
      <c r="X65" s="310"/>
      <c r="Y65" s="310"/>
    </row>
    <row r="66" spans="1:25" ht="32.1" hidden="1" customHeight="1">
      <c r="A66" s="301">
        <f t="shared" si="6"/>
        <v>14</v>
      </c>
      <c r="B66" s="302" t="s">
        <v>4686</v>
      </c>
      <c r="C66" s="303">
        <v>6470</v>
      </c>
      <c r="D66" s="304">
        <f>SUMIFS('77X'!$F$3:$F$2353,'77X'!$C$3:$C$2353,$B66)</f>
        <v>5668</v>
      </c>
      <c r="E66" s="306">
        <v>45</v>
      </c>
      <c r="F66" s="306">
        <f>COUNTIFS('77X'!$G$3:$G$2353,"Đ",'77X'!$C$3:$C$2353,B66)</f>
        <v>12</v>
      </c>
      <c r="G66" s="307">
        <f t="shared" si="7"/>
        <v>0.26666666666666666</v>
      </c>
      <c r="H66" s="308">
        <v>0</v>
      </c>
      <c r="I66" s="306">
        <f>COUNTIFS('77X'!$G$3:$G$2353,"K",'77X'!$C$3:$C$2353,B66)</f>
        <v>33</v>
      </c>
      <c r="J66" s="307">
        <f t="shared" si="8"/>
        <v>0.73333333333333328</v>
      </c>
      <c r="K66" s="308">
        <v>33</v>
      </c>
      <c r="L66" s="308">
        <f t="shared" si="9"/>
        <v>0</v>
      </c>
      <c r="M66" s="306">
        <v>20</v>
      </c>
      <c r="N66" s="308">
        <f t="shared" si="10"/>
        <v>25</v>
      </c>
      <c r="O66" s="307">
        <f t="shared" si="11"/>
        <v>0.55555555555555558</v>
      </c>
      <c r="P66" s="306">
        <v>20</v>
      </c>
      <c r="Q66" s="307">
        <f t="shared" si="3"/>
        <v>1</v>
      </c>
      <c r="R66" s="306">
        <f t="shared" si="12"/>
        <v>0</v>
      </c>
      <c r="S66" s="307">
        <f t="shared" si="4"/>
        <v>0</v>
      </c>
      <c r="T66" s="309"/>
      <c r="U66" s="310"/>
      <c r="V66" s="311"/>
      <c r="W66" s="311"/>
      <c r="X66" s="310"/>
      <c r="Y66" s="310"/>
    </row>
    <row r="67" spans="1:25" ht="32.1" customHeight="1">
      <c r="A67" s="301">
        <f t="shared" si="6"/>
        <v>15</v>
      </c>
      <c r="B67" s="302" t="s">
        <v>4756</v>
      </c>
      <c r="C67" s="303">
        <v>16305.74</v>
      </c>
      <c r="D67" s="304">
        <f>SUMIFS('77X'!$F$3:$F$2353,'77X'!$C$3:$C$2353,$B67)</f>
        <v>2230</v>
      </c>
      <c r="E67" s="306">
        <v>36</v>
      </c>
      <c r="F67" s="306">
        <f>COUNTIFS('77X'!$G$3:$G$2353,"Đ",'77X'!$C$3:$C$2353,B67)</f>
        <v>0</v>
      </c>
      <c r="G67" s="307">
        <f t="shared" si="7"/>
        <v>0</v>
      </c>
      <c r="H67" s="308">
        <v>0</v>
      </c>
      <c r="I67" s="306">
        <f>COUNTIFS('77X'!$G$3:$G$2353,"K",'77X'!$C$3:$C$2353,B67)</f>
        <v>36</v>
      </c>
      <c r="J67" s="307">
        <f t="shared" si="8"/>
        <v>1</v>
      </c>
      <c r="K67" s="308">
        <v>36</v>
      </c>
      <c r="L67" s="308">
        <f t="shared" si="9"/>
        <v>0</v>
      </c>
      <c r="M67" s="306">
        <v>12</v>
      </c>
      <c r="N67" s="308">
        <f t="shared" si="10"/>
        <v>24</v>
      </c>
      <c r="O67" s="307">
        <f t="shared" si="11"/>
        <v>0.66666666666666663</v>
      </c>
      <c r="P67" s="306">
        <v>11</v>
      </c>
      <c r="Q67" s="307">
        <f t="shared" si="3"/>
        <v>0.91666666666666663</v>
      </c>
      <c r="R67" s="306">
        <f t="shared" si="12"/>
        <v>1</v>
      </c>
      <c r="S67" s="307">
        <f t="shared" si="4"/>
        <v>8.3333333333333329E-2</v>
      </c>
      <c r="T67" s="309"/>
      <c r="U67" s="310"/>
      <c r="V67" s="311"/>
      <c r="W67" s="311"/>
      <c r="X67" s="310"/>
      <c r="Y67" s="310"/>
    </row>
    <row r="68" spans="1:25" ht="32.1" hidden="1" customHeight="1">
      <c r="A68" s="301">
        <f t="shared" si="6"/>
        <v>15</v>
      </c>
      <c r="B68" s="302" t="s">
        <v>4847</v>
      </c>
      <c r="C68" s="303">
        <v>10269.61</v>
      </c>
      <c r="D68" s="304">
        <f>SUMIFS('77X'!$F$3:$F$2353,'77X'!$C$3:$C$2353,$B68)</f>
        <v>3218</v>
      </c>
      <c r="E68" s="306">
        <v>27</v>
      </c>
      <c r="F68" s="306">
        <f>COUNTIFS('77X'!$G$3:$G$2353,"Đ",'77X'!$C$3:$C$2353,B68)</f>
        <v>6</v>
      </c>
      <c r="G68" s="307">
        <f t="shared" si="7"/>
        <v>0.22222222222222221</v>
      </c>
      <c r="H68" s="308">
        <v>2</v>
      </c>
      <c r="I68" s="306">
        <f>COUNTIFS('77X'!$G$3:$G$2353,"K",'77X'!$C$3:$C$2353,B68)</f>
        <v>21</v>
      </c>
      <c r="J68" s="307">
        <f t="shared" si="8"/>
        <v>0.77777777777777779</v>
      </c>
      <c r="K68" s="308">
        <v>21</v>
      </c>
      <c r="L68" s="308">
        <f t="shared" si="9"/>
        <v>0</v>
      </c>
      <c r="M68" s="306">
        <v>13</v>
      </c>
      <c r="N68" s="308">
        <f t="shared" si="10"/>
        <v>14</v>
      </c>
      <c r="O68" s="307">
        <f t="shared" si="11"/>
        <v>0.51851851851851849</v>
      </c>
      <c r="P68" s="306">
        <v>13</v>
      </c>
      <c r="Q68" s="307">
        <f t="shared" si="3"/>
        <v>1</v>
      </c>
      <c r="R68" s="306">
        <f t="shared" si="12"/>
        <v>0</v>
      </c>
      <c r="S68" s="307">
        <f t="shared" si="4"/>
        <v>0</v>
      </c>
      <c r="T68" s="309"/>
      <c r="U68" s="310"/>
      <c r="V68" s="311"/>
      <c r="W68" s="311"/>
      <c r="X68" s="310"/>
      <c r="Y68" s="310"/>
    </row>
    <row r="69" spans="1:25" ht="32.1" customHeight="1">
      <c r="A69" s="301">
        <f t="shared" si="6"/>
        <v>16</v>
      </c>
      <c r="B69" s="302" t="s">
        <v>4903</v>
      </c>
      <c r="C69" s="303">
        <v>7522.17</v>
      </c>
      <c r="D69" s="304">
        <f>SUMIFS('77X'!$F$3:$F$2353,'77X'!$C$3:$C$2353,$B69)</f>
        <v>879</v>
      </c>
      <c r="E69" s="306">
        <v>11</v>
      </c>
      <c r="F69" s="306">
        <f>COUNTIFS('77X'!$G$3:$G$2353,"Đ",'77X'!$C$3:$C$2353,B69)</f>
        <v>0</v>
      </c>
      <c r="G69" s="307">
        <f t="shared" si="7"/>
        <v>0</v>
      </c>
      <c r="H69" s="308">
        <v>0</v>
      </c>
      <c r="I69" s="306">
        <f>COUNTIFS('77X'!$G$3:$G$2353,"K",'77X'!$C$3:$C$2353,B69)</f>
        <v>11</v>
      </c>
      <c r="J69" s="307">
        <f t="shared" si="8"/>
        <v>1</v>
      </c>
      <c r="K69" s="308">
        <v>11</v>
      </c>
      <c r="L69" s="308">
        <f t="shared" si="9"/>
        <v>0</v>
      </c>
      <c r="M69" s="306">
        <v>5</v>
      </c>
      <c r="N69" s="308">
        <f t="shared" si="10"/>
        <v>6</v>
      </c>
      <c r="O69" s="307">
        <f t="shared" si="11"/>
        <v>0.54545454545454541</v>
      </c>
      <c r="P69" s="306">
        <v>4</v>
      </c>
      <c r="Q69" s="307">
        <f t="shared" si="3"/>
        <v>0.8</v>
      </c>
      <c r="R69" s="306">
        <f t="shared" si="12"/>
        <v>1</v>
      </c>
      <c r="S69" s="307">
        <f t="shared" si="4"/>
        <v>0.2</v>
      </c>
      <c r="T69" s="309"/>
      <c r="U69" s="310"/>
      <c r="V69" s="311"/>
      <c r="W69" s="311"/>
      <c r="X69" s="310"/>
      <c r="Y69" s="310"/>
    </row>
    <row r="70" spans="1:25" ht="32.1" hidden="1" customHeight="1">
      <c r="A70" s="301">
        <f t="shared" si="6"/>
        <v>16</v>
      </c>
      <c r="B70" s="302" t="s">
        <v>4924</v>
      </c>
      <c r="C70" s="303">
        <v>5862.89</v>
      </c>
      <c r="D70" s="304">
        <f>SUMIFS('77X'!$F$3:$F$2353,'77X'!$C$3:$C$2353,$B70)</f>
        <v>2480</v>
      </c>
      <c r="E70" s="306">
        <v>16</v>
      </c>
      <c r="F70" s="306">
        <f>COUNTIFS('77X'!$G$3:$G$2353,"Đ",'77X'!$C$3:$C$2353,B70)</f>
        <v>12</v>
      </c>
      <c r="G70" s="307">
        <f t="shared" si="7"/>
        <v>0.75</v>
      </c>
      <c r="H70" s="308">
        <v>12</v>
      </c>
      <c r="I70" s="306">
        <f>COUNTIFS('77X'!$G$3:$G$2353,"K",'77X'!$C$3:$C$2353,B70)</f>
        <v>4</v>
      </c>
      <c r="J70" s="307">
        <f t="shared" si="8"/>
        <v>0.25</v>
      </c>
      <c r="K70" s="308">
        <v>4</v>
      </c>
      <c r="L70" s="308">
        <f t="shared" si="9"/>
        <v>0</v>
      </c>
      <c r="M70" s="306">
        <v>14</v>
      </c>
      <c r="N70" s="308">
        <f t="shared" si="10"/>
        <v>2</v>
      </c>
      <c r="O70" s="307">
        <f t="shared" si="11"/>
        <v>0.125</v>
      </c>
      <c r="P70" s="306">
        <v>14</v>
      </c>
      <c r="Q70" s="307">
        <f t="shared" si="3"/>
        <v>1</v>
      </c>
      <c r="R70" s="306">
        <f t="shared" si="12"/>
        <v>0</v>
      </c>
      <c r="S70" s="307">
        <f t="shared" si="4"/>
        <v>0</v>
      </c>
      <c r="T70" s="309"/>
      <c r="U70" s="310"/>
      <c r="V70" s="311"/>
      <c r="W70" s="311"/>
      <c r="X70" s="310"/>
      <c r="Y70" s="310"/>
    </row>
    <row r="71" spans="1:25" ht="32.1" hidden="1" customHeight="1">
      <c r="A71" s="301">
        <f t="shared" si="6"/>
        <v>16</v>
      </c>
      <c r="B71" s="302" t="s">
        <v>4957</v>
      </c>
      <c r="C71" s="303">
        <v>7937.75</v>
      </c>
      <c r="D71" s="304">
        <f>SUMIFS('77X'!$F$3:$F$2353,'77X'!$C$3:$C$2353,$B71)</f>
        <v>3530</v>
      </c>
      <c r="E71" s="306">
        <v>29</v>
      </c>
      <c r="F71" s="306">
        <f>COUNTIFS('77X'!$G$3:$G$2353,"Đ",'77X'!$C$3:$C$2353,B71)</f>
        <v>5</v>
      </c>
      <c r="G71" s="307">
        <f t="shared" si="7"/>
        <v>0.17241379310344829</v>
      </c>
      <c r="H71" s="308">
        <v>0</v>
      </c>
      <c r="I71" s="306">
        <f>COUNTIFS('77X'!$G$3:$G$2353,"K",'77X'!$C$3:$C$2353,B71)</f>
        <v>24</v>
      </c>
      <c r="J71" s="307">
        <f t="shared" si="8"/>
        <v>0.82758620689655171</v>
      </c>
      <c r="K71" s="308">
        <v>24</v>
      </c>
      <c r="L71" s="308">
        <f t="shared" si="9"/>
        <v>0</v>
      </c>
      <c r="M71" s="306">
        <v>9</v>
      </c>
      <c r="N71" s="308">
        <f t="shared" si="10"/>
        <v>20</v>
      </c>
      <c r="O71" s="307">
        <f t="shared" si="11"/>
        <v>0.68965517241379315</v>
      </c>
      <c r="P71" s="306">
        <v>9</v>
      </c>
      <c r="Q71" s="307">
        <f t="shared" si="3"/>
        <v>1</v>
      </c>
      <c r="R71" s="306">
        <f t="shared" si="12"/>
        <v>0</v>
      </c>
      <c r="S71" s="307">
        <f t="shared" si="4"/>
        <v>0</v>
      </c>
      <c r="T71" s="309" t="s">
        <v>6376</v>
      </c>
      <c r="U71" s="310"/>
      <c r="V71" s="311">
        <v>9</v>
      </c>
      <c r="W71" s="311">
        <v>0</v>
      </c>
      <c r="X71" s="310"/>
      <c r="Y71" s="310"/>
    </row>
    <row r="72" spans="1:25" ht="32.1" customHeight="1">
      <c r="A72" s="301">
        <f t="shared" si="6"/>
        <v>17</v>
      </c>
      <c r="B72" s="302" t="s">
        <v>5001</v>
      </c>
      <c r="C72" s="303">
        <v>9678.8799999999992</v>
      </c>
      <c r="D72" s="304">
        <f>SUMIFS('77X'!$F$3:$F$2353,'77X'!$C$3:$C$2353,$B72)</f>
        <v>716</v>
      </c>
      <c r="E72" s="306">
        <v>8</v>
      </c>
      <c r="F72" s="306">
        <f>COUNTIFS('77X'!$G$3:$G$2353,"Đ",'77X'!$C$3:$C$2353,B72)</f>
        <v>0</v>
      </c>
      <c r="G72" s="307">
        <f t="shared" si="7"/>
        <v>0</v>
      </c>
      <c r="H72" s="308">
        <v>0</v>
      </c>
      <c r="I72" s="306">
        <f>COUNTIFS('77X'!$G$3:$G$2353,"K",'77X'!$C$3:$C$2353,B72)</f>
        <v>8</v>
      </c>
      <c r="J72" s="307">
        <f t="shared" si="8"/>
        <v>1</v>
      </c>
      <c r="K72" s="308">
        <v>7</v>
      </c>
      <c r="L72" s="308">
        <f t="shared" si="9"/>
        <v>1</v>
      </c>
      <c r="M72" s="306">
        <v>4</v>
      </c>
      <c r="N72" s="308">
        <f t="shared" si="10"/>
        <v>4</v>
      </c>
      <c r="O72" s="307">
        <f t="shared" si="11"/>
        <v>0.5</v>
      </c>
      <c r="P72" s="306">
        <v>3</v>
      </c>
      <c r="Q72" s="307">
        <f t="shared" si="3"/>
        <v>0.75</v>
      </c>
      <c r="R72" s="306">
        <f t="shared" si="12"/>
        <v>1</v>
      </c>
      <c r="S72" s="307">
        <f t="shared" si="4"/>
        <v>0.25</v>
      </c>
      <c r="T72" s="309"/>
      <c r="U72" s="310"/>
      <c r="V72" s="311"/>
      <c r="W72" s="311"/>
      <c r="X72" s="310"/>
      <c r="Y72" s="310"/>
    </row>
    <row r="73" spans="1:25" ht="32.1" hidden="1" customHeight="1">
      <c r="A73" s="301">
        <f t="shared" si="6"/>
        <v>17</v>
      </c>
      <c r="B73" s="302" t="s">
        <v>5015</v>
      </c>
      <c r="C73" s="303">
        <v>5792.05</v>
      </c>
      <c r="D73" s="304">
        <f>SUMIFS('77X'!$F$3:$F$2353,'77X'!$C$3:$C$2353,$B73)</f>
        <v>6552</v>
      </c>
      <c r="E73" s="306">
        <v>46</v>
      </c>
      <c r="F73" s="306">
        <f>COUNTIFS('77X'!$G$3:$G$2353,"Đ",'77X'!$C$3:$C$2353,B73)</f>
        <v>19</v>
      </c>
      <c r="G73" s="307">
        <f t="shared" si="7"/>
        <v>0.41304347826086957</v>
      </c>
      <c r="H73" s="308">
        <v>0</v>
      </c>
      <c r="I73" s="306">
        <f>COUNTIFS('77X'!$G$3:$G$2353,"K",'77X'!$C$3:$C$2353,B73)</f>
        <v>27</v>
      </c>
      <c r="J73" s="307">
        <f t="shared" si="8"/>
        <v>0.58695652173913049</v>
      </c>
      <c r="K73" s="308">
        <v>27</v>
      </c>
      <c r="L73" s="308">
        <f t="shared" si="9"/>
        <v>0</v>
      </c>
      <c r="M73" s="306">
        <v>18</v>
      </c>
      <c r="N73" s="308">
        <f t="shared" si="10"/>
        <v>28</v>
      </c>
      <c r="O73" s="307">
        <f t="shared" si="11"/>
        <v>0.60869565217391308</v>
      </c>
      <c r="P73" s="306">
        <v>18</v>
      </c>
      <c r="Q73" s="307">
        <f t="shared" si="3"/>
        <v>1</v>
      </c>
      <c r="R73" s="306">
        <f t="shared" si="12"/>
        <v>0</v>
      </c>
      <c r="S73" s="307">
        <f t="shared" si="4"/>
        <v>0</v>
      </c>
      <c r="T73" s="309" t="s">
        <v>6376</v>
      </c>
      <c r="U73" s="310"/>
      <c r="V73" s="311">
        <v>18</v>
      </c>
      <c r="W73" s="311">
        <v>6</v>
      </c>
      <c r="X73" s="310"/>
      <c r="Y73" s="310"/>
    </row>
    <row r="74" spans="1:25" ht="32.1" customHeight="1">
      <c r="A74" s="301">
        <f t="shared" si="6"/>
        <v>18</v>
      </c>
      <c r="B74" s="302" t="s">
        <v>5082</v>
      </c>
      <c r="C74" s="303">
        <v>16781.64</v>
      </c>
      <c r="D74" s="304">
        <f>SUMIFS('77X'!$F$3:$F$2353,'77X'!$C$3:$C$2353,$B74)</f>
        <v>1868</v>
      </c>
      <c r="E74" s="306">
        <v>22</v>
      </c>
      <c r="F74" s="306">
        <f>COUNTIFS('77X'!$G$3:$G$2353,"Đ",'77X'!$C$3:$C$2353,B74)</f>
        <v>3</v>
      </c>
      <c r="G74" s="307">
        <f t="shared" si="7"/>
        <v>0.13636363636363635</v>
      </c>
      <c r="H74" s="308">
        <v>3</v>
      </c>
      <c r="I74" s="306">
        <f>COUNTIFS('77X'!$G$3:$G$2353,"K",'77X'!$C$3:$C$2353,B74)</f>
        <v>19</v>
      </c>
      <c r="J74" s="307">
        <f t="shared" si="8"/>
        <v>0.86363636363636365</v>
      </c>
      <c r="K74" s="308">
        <v>18</v>
      </c>
      <c r="L74" s="308">
        <f t="shared" si="9"/>
        <v>1</v>
      </c>
      <c r="M74" s="306">
        <v>11</v>
      </c>
      <c r="N74" s="308">
        <f t="shared" si="10"/>
        <v>11</v>
      </c>
      <c r="O74" s="307">
        <f t="shared" si="11"/>
        <v>0.5</v>
      </c>
      <c r="P74" s="306">
        <v>9</v>
      </c>
      <c r="Q74" s="307">
        <f t="shared" si="3"/>
        <v>0.81818181818181823</v>
      </c>
      <c r="R74" s="306">
        <f t="shared" si="12"/>
        <v>2</v>
      </c>
      <c r="S74" s="307">
        <f t="shared" si="4"/>
        <v>0.18181818181818182</v>
      </c>
      <c r="T74" s="309"/>
      <c r="U74" s="310"/>
      <c r="V74" s="311"/>
      <c r="W74" s="311"/>
      <c r="X74" s="310"/>
      <c r="Y74" s="310"/>
    </row>
    <row r="75" spans="1:25" ht="32.1" hidden="1" customHeight="1">
      <c r="A75" s="301">
        <f t="shared" si="6"/>
        <v>18</v>
      </c>
      <c r="B75" s="302" t="s">
        <v>5137</v>
      </c>
      <c r="C75" s="303">
        <v>4829.4399999999996</v>
      </c>
      <c r="D75" s="304">
        <f>SUMIFS('77X'!$F$3:$F$2353,'77X'!$C$3:$C$2353,$B75)</f>
        <v>5497</v>
      </c>
      <c r="E75" s="306">
        <v>37</v>
      </c>
      <c r="F75" s="306">
        <f>COUNTIFS('77X'!$G$3:$G$2353,"Đ",'77X'!$C$3:$C$2353,B75)</f>
        <v>14</v>
      </c>
      <c r="G75" s="307">
        <f t="shared" si="7"/>
        <v>0.3783783783783784</v>
      </c>
      <c r="H75" s="308">
        <v>0</v>
      </c>
      <c r="I75" s="306">
        <f>COUNTIFS('77X'!$G$3:$G$2353,"K",'77X'!$C$3:$C$2353,B75)</f>
        <v>23</v>
      </c>
      <c r="J75" s="307">
        <f t="shared" si="8"/>
        <v>0.6216216216216216</v>
      </c>
      <c r="K75" s="308">
        <v>23</v>
      </c>
      <c r="L75" s="308">
        <f t="shared" si="9"/>
        <v>0</v>
      </c>
      <c r="M75" s="306">
        <v>15</v>
      </c>
      <c r="N75" s="308">
        <f t="shared" si="10"/>
        <v>22</v>
      </c>
      <c r="O75" s="307">
        <f t="shared" si="11"/>
        <v>0.59459459459459463</v>
      </c>
      <c r="P75" s="306">
        <v>15</v>
      </c>
      <c r="Q75" s="307">
        <f t="shared" si="3"/>
        <v>1</v>
      </c>
      <c r="R75" s="306">
        <f t="shared" si="12"/>
        <v>0</v>
      </c>
      <c r="S75" s="307">
        <f t="shared" si="4"/>
        <v>0</v>
      </c>
      <c r="T75" s="309"/>
      <c r="U75" s="310"/>
      <c r="V75" s="311"/>
      <c r="W75" s="311"/>
      <c r="X75" s="310"/>
      <c r="Y75" s="310"/>
    </row>
    <row r="76" spans="1:25" ht="32.1" hidden="1" customHeight="1">
      <c r="A76" s="301">
        <f t="shared" si="6"/>
        <v>18</v>
      </c>
      <c r="B76" s="302" t="s">
        <v>5187</v>
      </c>
      <c r="C76" s="303">
        <v>6886.84</v>
      </c>
      <c r="D76" s="304">
        <f>SUMIFS('77X'!$F$3:$F$2353,'77X'!$C$3:$C$2353,$B76)</f>
        <v>5675</v>
      </c>
      <c r="E76" s="306">
        <v>40</v>
      </c>
      <c r="F76" s="306">
        <f>COUNTIFS('77X'!$G$3:$G$2353,"Đ",'77X'!$C$3:$C$2353,B76)</f>
        <v>13</v>
      </c>
      <c r="G76" s="307">
        <f t="shared" si="7"/>
        <v>0.32500000000000001</v>
      </c>
      <c r="H76" s="308">
        <v>0</v>
      </c>
      <c r="I76" s="306">
        <f>COUNTIFS('77X'!$G$3:$G$2353,"K",'77X'!$C$3:$C$2353,B76)</f>
        <v>27</v>
      </c>
      <c r="J76" s="307">
        <f t="shared" si="8"/>
        <v>0.67500000000000004</v>
      </c>
      <c r="K76" s="308">
        <v>27</v>
      </c>
      <c r="L76" s="308">
        <f t="shared" si="9"/>
        <v>0</v>
      </c>
      <c r="M76" s="306">
        <v>16</v>
      </c>
      <c r="N76" s="308">
        <f t="shared" si="10"/>
        <v>24</v>
      </c>
      <c r="O76" s="307">
        <f t="shared" si="11"/>
        <v>0.6</v>
      </c>
      <c r="P76" s="306">
        <v>16</v>
      </c>
      <c r="Q76" s="307">
        <f t="shared" si="3"/>
        <v>1</v>
      </c>
      <c r="R76" s="306">
        <f t="shared" si="12"/>
        <v>0</v>
      </c>
      <c r="S76" s="307">
        <f t="shared" si="4"/>
        <v>0</v>
      </c>
      <c r="T76" s="309"/>
      <c r="U76" s="310"/>
      <c r="V76" s="311"/>
      <c r="W76" s="311"/>
      <c r="X76" s="310"/>
      <c r="Y76" s="310"/>
    </row>
    <row r="77" spans="1:25" ht="32.1" hidden="1" customHeight="1">
      <c r="A77" s="301">
        <f t="shared" si="6"/>
        <v>18</v>
      </c>
      <c r="B77" s="302" t="s">
        <v>5262</v>
      </c>
      <c r="C77" s="303">
        <v>4424.96</v>
      </c>
      <c r="D77" s="304">
        <f>SUMIFS('77X'!$F$3:$F$2353,'77X'!$C$3:$C$2353,$B77)</f>
        <v>6803</v>
      </c>
      <c r="E77" s="306">
        <v>48</v>
      </c>
      <c r="F77" s="306">
        <f>COUNTIFS('77X'!$G$3:$G$2353,"Đ",'77X'!$C$3:$C$2353,B77)</f>
        <v>19</v>
      </c>
      <c r="G77" s="307">
        <f t="shared" si="7"/>
        <v>0.39583333333333331</v>
      </c>
      <c r="H77" s="308">
        <v>2</v>
      </c>
      <c r="I77" s="306">
        <f>COUNTIFS('77X'!$G$3:$G$2353,"K",'77X'!$C$3:$C$2353,B77)</f>
        <v>29</v>
      </c>
      <c r="J77" s="307">
        <f t="shared" si="8"/>
        <v>0.60416666666666663</v>
      </c>
      <c r="K77" s="308">
        <v>29</v>
      </c>
      <c r="L77" s="308">
        <f t="shared" si="9"/>
        <v>0</v>
      </c>
      <c r="M77" s="306">
        <v>16</v>
      </c>
      <c r="N77" s="308">
        <f t="shared" si="10"/>
        <v>32</v>
      </c>
      <c r="O77" s="307">
        <f t="shared" si="11"/>
        <v>0.66666666666666663</v>
      </c>
      <c r="P77" s="306">
        <v>16</v>
      </c>
      <c r="Q77" s="307">
        <f t="shared" si="3"/>
        <v>1</v>
      </c>
      <c r="R77" s="306">
        <f t="shared" si="12"/>
        <v>0</v>
      </c>
      <c r="S77" s="307">
        <f t="shared" si="4"/>
        <v>0</v>
      </c>
      <c r="T77" s="309" t="s">
        <v>6376</v>
      </c>
      <c r="U77" s="310"/>
      <c r="V77" s="311">
        <v>16</v>
      </c>
      <c r="W77" s="311">
        <v>3</v>
      </c>
      <c r="X77" s="310"/>
      <c r="Y77" s="310"/>
    </row>
    <row r="78" spans="1:25" ht="32.1" hidden="1" customHeight="1">
      <c r="A78" s="301">
        <f t="shared" si="6"/>
        <v>18</v>
      </c>
      <c r="B78" s="302" t="s">
        <v>5359</v>
      </c>
      <c r="C78" s="303">
        <v>11108.37</v>
      </c>
      <c r="D78" s="304">
        <f>SUMIFS('77X'!$F$3:$F$2353,'77X'!$C$3:$C$2353,$B78)</f>
        <v>1759</v>
      </c>
      <c r="E78" s="306">
        <v>20</v>
      </c>
      <c r="F78" s="306">
        <f>COUNTIFS('77X'!$G$3:$G$2353,"Đ",'77X'!$C$3:$C$2353,B78)</f>
        <v>0</v>
      </c>
      <c r="G78" s="307">
        <f t="shared" si="7"/>
        <v>0</v>
      </c>
      <c r="H78" s="308">
        <v>0</v>
      </c>
      <c r="I78" s="306">
        <f>COUNTIFS('77X'!$G$3:$G$2353,"K",'77X'!$C$3:$C$2353,B78)</f>
        <v>20</v>
      </c>
      <c r="J78" s="307">
        <f t="shared" si="8"/>
        <v>1</v>
      </c>
      <c r="K78" s="308">
        <v>20</v>
      </c>
      <c r="L78" s="308">
        <f t="shared" si="9"/>
        <v>0</v>
      </c>
      <c r="M78" s="306">
        <v>10</v>
      </c>
      <c r="N78" s="308">
        <f t="shared" si="10"/>
        <v>10</v>
      </c>
      <c r="O78" s="307">
        <f t="shared" si="11"/>
        <v>0.5</v>
      </c>
      <c r="P78" s="306">
        <v>10</v>
      </c>
      <c r="Q78" s="307">
        <f t="shared" si="3"/>
        <v>1</v>
      </c>
      <c r="R78" s="306">
        <f t="shared" si="12"/>
        <v>0</v>
      </c>
      <c r="S78" s="307">
        <f t="shared" si="4"/>
        <v>0</v>
      </c>
      <c r="T78" s="309"/>
      <c r="U78" s="310"/>
      <c r="V78" s="311"/>
      <c r="W78" s="311"/>
      <c r="X78" s="310"/>
      <c r="Y78" s="310"/>
    </row>
    <row r="79" spans="1:25" ht="32.1" customHeight="1">
      <c r="A79" s="301">
        <f t="shared" si="6"/>
        <v>19</v>
      </c>
      <c r="B79" s="302" t="s">
        <v>5381</v>
      </c>
      <c r="C79" s="303">
        <v>11230.62</v>
      </c>
      <c r="D79" s="304">
        <f>SUMIFS('77X'!$F$3:$F$2353,'77X'!$C$3:$C$2353,$B79)</f>
        <v>2092</v>
      </c>
      <c r="E79" s="306">
        <v>26</v>
      </c>
      <c r="F79" s="306">
        <f>COUNTIFS('77X'!$G$3:$G$2353,"Đ",'77X'!$C$3:$C$2353,B79)</f>
        <v>1</v>
      </c>
      <c r="G79" s="307">
        <f t="shared" si="7"/>
        <v>3.8461538461538464E-2</v>
      </c>
      <c r="H79" s="308">
        <v>2</v>
      </c>
      <c r="I79" s="306">
        <f>COUNTIFS('77X'!$G$3:$G$2353,"K",'77X'!$C$3:$C$2353,B79)</f>
        <v>25</v>
      </c>
      <c r="J79" s="307">
        <f t="shared" si="8"/>
        <v>0.96153846153846156</v>
      </c>
      <c r="K79" s="308">
        <v>23</v>
      </c>
      <c r="L79" s="308">
        <f t="shared" si="9"/>
        <v>2</v>
      </c>
      <c r="M79" s="306">
        <v>12</v>
      </c>
      <c r="N79" s="308">
        <f t="shared" si="10"/>
        <v>14</v>
      </c>
      <c r="O79" s="307">
        <f t="shared" si="11"/>
        <v>0.53846153846153844</v>
      </c>
      <c r="P79" s="306">
        <v>9</v>
      </c>
      <c r="Q79" s="307">
        <f t="shared" si="3"/>
        <v>0.75</v>
      </c>
      <c r="R79" s="306">
        <f t="shared" si="12"/>
        <v>3</v>
      </c>
      <c r="S79" s="307">
        <f t="shared" si="4"/>
        <v>0.25</v>
      </c>
      <c r="T79" s="309"/>
      <c r="U79" s="310"/>
      <c r="V79" s="311"/>
      <c r="W79" s="311"/>
      <c r="X79" s="310"/>
      <c r="Y79" s="310"/>
    </row>
    <row r="80" spans="1:25" ht="32.1" customHeight="1">
      <c r="A80" s="301">
        <f t="shared" si="6"/>
        <v>20</v>
      </c>
      <c r="B80" s="302" t="s">
        <v>5437</v>
      </c>
      <c r="C80" s="303">
        <v>14587.7</v>
      </c>
      <c r="D80" s="304">
        <f>SUMIFS('77X'!$F$3:$F$2353,'77X'!$C$3:$C$2353,$B80)</f>
        <v>1174</v>
      </c>
      <c r="E80" s="306">
        <v>11</v>
      </c>
      <c r="F80" s="306">
        <f>COUNTIFS('77X'!$G$3:$G$2353,"Đ",'77X'!$C$3:$C$2353,B80)</f>
        <v>1</v>
      </c>
      <c r="G80" s="307">
        <f t="shared" si="7"/>
        <v>9.0909090909090912E-2</v>
      </c>
      <c r="H80" s="308">
        <v>1</v>
      </c>
      <c r="I80" s="306">
        <f>COUNTIFS('77X'!$G$3:$G$2353,"K",'77X'!$C$3:$C$2353,B80)</f>
        <v>10</v>
      </c>
      <c r="J80" s="307">
        <f t="shared" si="8"/>
        <v>0.90909090909090906</v>
      </c>
      <c r="K80" s="308">
        <v>9</v>
      </c>
      <c r="L80" s="308">
        <f t="shared" si="9"/>
        <v>1</v>
      </c>
      <c r="M80" s="306">
        <v>6</v>
      </c>
      <c r="N80" s="308">
        <f t="shared" si="10"/>
        <v>5</v>
      </c>
      <c r="O80" s="307">
        <f t="shared" si="11"/>
        <v>0.45454545454545453</v>
      </c>
      <c r="P80" s="306">
        <v>5</v>
      </c>
      <c r="Q80" s="307">
        <f t="shared" si="3"/>
        <v>0.83333333333333337</v>
      </c>
      <c r="R80" s="306">
        <f t="shared" si="12"/>
        <v>1</v>
      </c>
      <c r="S80" s="307">
        <f t="shared" si="4"/>
        <v>0.16666666666666666</v>
      </c>
      <c r="T80" s="309"/>
      <c r="U80" s="310"/>
      <c r="V80" s="311"/>
      <c r="W80" s="311"/>
      <c r="X80" s="310"/>
      <c r="Y80" s="310"/>
    </row>
    <row r="81" spans="1:25" ht="32.1" customHeight="1">
      <c r="A81" s="301">
        <f t="shared" si="6"/>
        <v>21</v>
      </c>
      <c r="B81" s="302" t="s">
        <v>5447</v>
      </c>
      <c r="C81" s="303">
        <v>13164.26</v>
      </c>
      <c r="D81" s="304">
        <f>SUMIFS('77X'!$F$3:$F$2353,'77X'!$C$3:$C$2353,$B81)</f>
        <v>2536</v>
      </c>
      <c r="E81" s="306">
        <v>30</v>
      </c>
      <c r="F81" s="306">
        <f>COUNTIFS('77X'!$G$3:$G$2353,"Đ",'77X'!$C$3:$C$2353,B81)</f>
        <v>2</v>
      </c>
      <c r="G81" s="307">
        <f t="shared" si="7"/>
        <v>6.6666666666666666E-2</v>
      </c>
      <c r="H81" s="308">
        <v>2</v>
      </c>
      <c r="I81" s="306">
        <f>COUNTIFS('77X'!$G$3:$G$2353,"K",'77X'!$C$3:$C$2353,B81)</f>
        <v>28</v>
      </c>
      <c r="J81" s="307">
        <f t="shared" si="8"/>
        <v>0.93333333333333335</v>
      </c>
      <c r="K81" s="308">
        <v>26</v>
      </c>
      <c r="L81" s="308">
        <f t="shared" si="9"/>
        <v>2</v>
      </c>
      <c r="M81" s="306">
        <v>15</v>
      </c>
      <c r="N81" s="308">
        <f t="shared" si="10"/>
        <v>15</v>
      </c>
      <c r="O81" s="307">
        <f t="shared" si="11"/>
        <v>0.5</v>
      </c>
      <c r="P81" s="306">
        <v>11</v>
      </c>
      <c r="Q81" s="307">
        <f t="shared" si="3"/>
        <v>0.73333333333333328</v>
      </c>
      <c r="R81" s="306">
        <f t="shared" si="12"/>
        <v>4</v>
      </c>
      <c r="S81" s="307">
        <f t="shared" si="4"/>
        <v>0.26666666666666666</v>
      </c>
      <c r="T81" s="309"/>
      <c r="U81" s="310"/>
      <c r="V81" s="311"/>
      <c r="W81" s="311"/>
      <c r="X81" s="310"/>
      <c r="Y81" s="310"/>
    </row>
    <row r="82" spans="1:25" ht="32.1" hidden="1" customHeight="1">
      <c r="A82" s="301">
        <f t="shared" si="6"/>
        <v>21</v>
      </c>
      <c r="B82" s="302" t="s">
        <v>5509</v>
      </c>
      <c r="C82" s="303">
        <v>15486.15</v>
      </c>
      <c r="D82" s="304">
        <f>SUMIFS('77X'!$F$3:$F$2353,'77X'!$C$3:$C$2353,$B82)</f>
        <v>800</v>
      </c>
      <c r="E82" s="306">
        <v>13</v>
      </c>
      <c r="F82" s="306">
        <f>COUNTIFS('77X'!$G$3:$G$2353,"Đ",'77X'!$C$3:$C$2353,B82)</f>
        <v>0</v>
      </c>
      <c r="G82" s="307">
        <f t="shared" si="7"/>
        <v>0</v>
      </c>
      <c r="H82" s="308">
        <v>0</v>
      </c>
      <c r="I82" s="306">
        <f>COUNTIFS('77X'!$G$3:$G$2353,"K",'77X'!$C$3:$C$2353,B82)</f>
        <v>13</v>
      </c>
      <c r="J82" s="307">
        <f t="shared" si="8"/>
        <v>1</v>
      </c>
      <c r="K82" s="308">
        <v>13</v>
      </c>
      <c r="L82" s="308">
        <f t="shared" si="9"/>
        <v>0</v>
      </c>
      <c r="M82" s="306">
        <v>5</v>
      </c>
      <c r="N82" s="308">
        <f t="shared" si="10"/>
        <v>8</v>
      </c>
      <c r="O82" s="307">
        <f t="shared" si="11"/>
        <v>0.61538461538461542</v>
      </c>
      <c r="P82" s="306">
        <v>5</v>
      </c>
      <c r="Q82" s="307">
        <f t="shared" si="3"/>
        <v>1</v>
      </c>
      <c r="R82" s="306">
        <f t="shared" si="12"/>
        <v>0</v>
      </c>
      <c r="S82" s="307">
        <f t="shared" si="4"/>
        <v>0</v>
      </c>
      <c r="T82" s="309"/>
      <c r="U82" s="310"/>
      <c r="V82" s="311"/>
      <c r="W82" s="311"/>
      <c r="X82" s="310"/>
      <c r="Y82" s="310"/>
    </row>
    <row r="83" spans="1:25" ht="32.1" customHeight="1">
      <c r="A83" s="301">
        <f t="shared" si="6"/>
        <v>22</v>
      </c>
      <c r="B83" s="302" t="s">
        <v>5535</v>
      </c>
      <c r="C83" s="303">
        <v>8284.93</v>
      </c>
      <c r="D83" s="304">
        <f>SUMIFS('77X'!$F$3:$F$2353,'77X'!$C$3:$C$2353,$B83)</f>
        <v>4003</v>
      </c>
      <c r="E83" s="306">
        <v>24</v>
      </c>
      <c r="F83" s="306">
        <f>COUNTIFS('77X'!$G$3:$G$2353,"Đ",'77X'!$C$3:$C$2353,B83)</f>
        <v>11</v>
      </c>
      <c r="G83" s="307">
        <f t="shared" si="7"/>
        <v>0.45833333333333331</v>
      </c>
      <c r="H83" s="308">
        <v>0</v>
      </c>
      <c r="I83" s="306">
        <f>COUNTIFS('77X'!$G$3:$G$2353,"K",'77X'!$C$3:$C$2353,B83)</f>
        <v>13</v>
      </c>
      <c r="J83" s="307">
        <f t="shared" si="8"/>
        <v>0.54166666666666663</v>
      </c>
      <c r="K83" s="308">
        <v>12</v>
      </c>
      <c r="L83" s="308">
        <f t="shared" si="9"/>
        <v>1</v>
      </c>
      <c r="M83" s="306">
        <v>12</v>
      </c>
      <c r="N83" s="308">
        <f t="shared" si="10"/>
        <v>12</v>
      </c>
      <c r="O83" s="307">
        <f t="shared" si="11"/>
        <v>0.5</v>
      </c>
      <c r="P83" s="306">
        <v>11</v>
      </c>
      <c r="Q83" s="307">
        <f t="shared" si="3"/>
        <v>0.91666666666666663</v>
      </c>
      <c r="R83" s="306">
        <f t="shared" si="12"/>
        <v>1</v>
      </c>
      <c r="S83" s="307">
        <f t="shared" si="4"/>
        <v>8.3333333333333329E-2</v>
      </c>
      <c r="T83" s="309" t="s">
        <v>6376</v>
      </c>
      <c r="U83" s="310"/>
      <c r="V83" s="311">
        <v>12</v>
      </c>
      <c r="W83" s="311">
        <v>1</v>
      </c>
      <c r="X83" s="310"/>
      <c r="Y83" s="310"/>
    </row>
    <row r="84" spans="1:25" ht="32.1" customHeight="1">
      <c r="A84" s="301">
        <f t="shared" si="6"/>
        <v>23</v>
      </c>
      <c r="B84" s="302" t="s">
        <v>5582</v>
      </c>
      <c r="C84" s="303">
        <v>11918.45</v>
      </c>
      <c r="D84" s="304">
        <f>SUMIFS('77X'!$F$3:$F$2353,'77X'!$C$3:$C$2353,$B84)</f>
        <v>3404</v>
      </c>
      <c r="E84" s="306">
        <v>25</v>
      </c>
      <c r="F84" s="306">
        <f>COUNTIFS('77X'!$G$3:$G$2353,"Đ",'77X'!$C$3:$C$2353,B84)</f>
        <v>8</v>
      </c>
      <c r="G84" s="307">
        <f t="shared" si="7"/>
        <v>0.32</v>
      </c>
      <c r="H84" s="308">
        <v>8</v>
      </c>
      <c r="I84" s="306">
        <f>COUNTIFS('77X'!$G$3:$G$2353,"K",'77X'!$C$3:$C$2353,B84)</f>
        <v>17</v>
      </c>
      <c r="J84" s="307">
        <f t="shared" si="8"/>
        <v>0.68</v>
      </c>
      <c r="K84" s="308">
        <v>8</v>
      </c>
      <c r="L84" s="308">
        <f t="shared" si="9"/>
        <v>9</v>
      </c>
      <c r="M84" s="306">
        <v>16</v>
      </c>
      <c r="N84" s="308">
        <f t="shared" si="10"/>
        <v>9</v>
      </c>
      <c r="O84" s="307">
        <f t="shared" si="11"/>
        <v>0.36</v>
      </c>
      <c r="P84" s="306">
        <v>14</v>
      </c>
      <c r="Q84" s="307">
        <f t="shared" si="3"/>
        <v>0.875</v>
      </c>
      <c r="R84" s="306">
        <f t="shared" si="12"/>
        <v>2</v>
      </c>
      <c r="S84" s="307">
        <f t="shared" si="4"/>
        <v>0.125</v>
      </c>
      <c r="T84" s="309"/>
      <c r="U84" s="310"/>
      <c r="V84" s="311"/>
      <c r="W84" s="311"/>
      <c r="X84" s="310"/>
      <c r="Y84" s="310"/>
    </row>
    <row r="85" spans="1:25" ht="32.1" hidden="1" customHeight="1">
      <c r="A85" s="301">
        <f t="shared" si="6"/>
        <v>23</v>
      </c>
      <c r="B85" s="302" t="s">
        <v>5630</v>
      </c>
      <c r="C85" s="303">
        <v>14528.85</v>
      </c>
      <c r="D85" s="304">
        <f>SUMIFS('77X'!$F$3:$F$2353,'77X'!$C$3:$C$2353,$B85)</f>
        <v>1627</v>
      </c>
      <c r="E85" s="306">
        <v>20</v>
      </c>
      <c r="F85" s="306">
        <f>COUNTIFS('77X'!$G$3:$G$2353,"Đ",'77X'!$C$3:$C$2353,B85)</f>
        <v>0</v>
      </c>
      <c r="G85" s="307">
        <f t="shared" si="7"/>
        <v>0</v>
      </c>
      <c r="H85" s="308">
        <v>0</v>
      </c>
      <c r="I85" s="306">
        <f>COUNTIFS('77X'!$G$3:$G$2353,"K",'77X'!$C$3:$C$2353,B85)</f>
        <v>20</v>
      </c>
      <c r="J85" s="307">
        <f t="shared" si="8"/>
        <v>1</v>
      </c>
      <c r="K85" s="308">
        <v>20</v>
      </c>
      <c r="L85" s="308">
        <f t="shared" si="9"/>
        <v>0</v>
      </c>
      <c r="M85" s="306">
        <v>10</v>
      </c>
      <c r="N85" s="308">
        <f t="shared" si="10"/>
        <v>10</v>
      </c>
      <c r="O85" s="307">
        <f t="shared" si="11"/>
        <v>0.5</v>
      </c>
      <c r="P85" s="306">
        <v>10</v>
      </c>
      <c r="Q85" s="307">
        <f t="shared" si="3"/>
        <v>1</v>
      </c>
      <c r="R85" s="306">
        <f t="shared" si="12"/>
        <v>0</v>
      </c>
      <c r="S85" s="307">
        <f t="shared" si="4"/>
        <v>0</v>
      </c>
      <c r="T85" s="309"/>
      <c r="U85" s="310"/>
      <c r="V85" s="311"/>
      <c r="W85" s="311"/>
      <c r="X85" s="310"/>
      <c r="Y85" s="310"/>
    </row>
    <row r="86" spans="1:25" ht="32.1" hidden="1" customHeight="1">
      <c r="A86" s="301">
        <f t="shared" si="6"/>
        <v>23</v>
      </c>
      <c r="B86" s="302" t="s">
        <v>5667</v>
      </c>
      <c r="C86" s="303">
        <v>5419.83</v>
      </c>
      <c r="D86" s="304">
        <f>SUMIFS('77X'!$F$3:$F$2353,'77X'!$C$3:$C$2353,$B86)</f>
        <v>3483</v>
      </c>
      <c r="E86" s="306">
        <v>29</v>
      </c>
      <c r="F86" s="306">
        <f>COUNTIFS('77X'!$G$3:$G$2353,"Đ",'77X'!$C$3:$C$2353,B86)</f>
        <v>5</v>
      </c>
      <c r="G86" s="307">
        <f t="shared" si="7"/>
        <v>0.17241379310344829</v>
      </c>
      <c r="H86" s="308">
        <v>0</v>
      </c>
      <c r="I86" s="306">
        <f>COUNTIFS('77X'!$G$3:$G$2353,"K",'77X'!$C$3:$C$2353,B86)</f>
        <v>24</v>
      </c>
      <c r="J86" s="307">
        <f t="shared" si="8"/>
        <v>0.82758620689655171</v>
      </c>
      <c r="K86" s="308">
        <v>24</v>
      </c>
      <c r="L86" s="308">
        <f t="shared" si="9"/>
        <v>0</v>
      </c>
      <c r="M86" s="306">
        <v>14</v>
      </c>
      <c r="N86" s="308">
        <f t="shared" si="10"/>
        <v>15</v>
      </c>
      <c r="O86" s="307">
        <f t="shared" si="11"/>
        <v>0.51724137931034486</v>
      </c>
      <c r="P86" s="306">
        <v>14</v>
      </c>
      <c r="Q86" s="307">
        <f t="shared" si="3"/>
        <v>1</v>
      </c>
      <c r="R86" s="306">
        <f t="shared" si="12"/>
        <v>0</v>
      </c>
      <c r="S86" s="307">
        <f t="shared" si="4"/>
        <v>0</v>
      </c>
      <c r="T86" s="309"/>
      <c r="U86" s="310"/>
      <c r="V86" s="311"/>
      <c r="W86" s="311"/>
      <c r="X86" s="310"/>
      <c r="Y86" s="310"/>
    </row>
    <row r="87" spans="1:25" ht="32.1" hidden="1" customHeight="1">
      <c r="A87" s="301">
        <f t="shared" si="6"/>
        <v>23</v>
      </c>
      <c r="B87" s="302" t="s">
        <v>5714</v>
      </c>
      <c r="C87" s="303">
        <v>5120.2700000000004</v>
      </c>
      <c r="D87" s="304">
        <f>SUMIFS('77X'!$F$3:$F$2353,'77X'!$C$3:$C$2353,$B87)</f>
        <v>5924</v>
      </c>
      <c r="E87" s="306">
        <v>35</v>
      </c>
      <c r="F87" s="306">
        <f>COUNTIFS('77X'!$G$3:$G$2353,"Đ",'77X'!$C$3:$C$2353,B87)</f>
        <v>20</v>
      </c>
      <c r="G87" s="307">
        <f t="shared" si="7"/>
        <v>0.5714285714285714</v>
      </c>
      <c r="H87" s="308">
        <v>7</v>
      </c>
      <c r="I87" s="306">
        <f>COUNTIFS('77X'!$G$3:$G$2353,"K",'77X'!$C$3:$C$2353,B87)</f>
        <v>15</v>
      </c>
      <c r="J87" s="307">
        <f t="shared" si="8"/>
        <v>0.42857142857142855</v>
      </c>
      <c r="K87" s="308">
        <v>15</v>
      </c>
      <c r="L87" s="308">
        <f t="shared" si="9"/>
        <v>0</v>
      </c>
      <c r="M87" s="306">
        <v>18</v>
      </c>
      <c r="N87" s="308">
        <f t="shared" si="10"/>
        <v>17</v>
      </c>
      <c r="O87" s="307">
        <f t="shared" si="11"/>
        <v>0.48571428571428571</v>
      </c>
      <c r="P87" s="306">
        <v>18</v>
      </c>
      <c r="Q87" s="307">
        <f t="shared" si="3"/>
        <v>1</v>
      </c>
      <c r="R87" s="306">
        <f t="shared" si="12"/>
        <v>0</v>
      </c>
      <c r="S87" s="307">
        <f t="shared" si="4"/>
        <v>0</v>
      </c>
      <c r="T87" s="309"/>
      <c r="U87" s="310"/>
      <c r="V87" s="311"/>
      <c r="W87" s="311"/>
      <c r="X87" s="310"/>
      <c r="Y87" s="310"/>
    </row>
    <row r="88" spans="1:25" ht="32.1" hidden="1" customHeight="1">
      <c r="A88" s="301">
        <f t="shared" si="6"/>
        <v>23</v>
      </c>
      <c r="B88" s="302" t="s">
        <v>5791</v>
      </c>
      <c r="C88" s="303">
        <v>9623.99</v>
      </c>
      <c r="D88" s="304">
        <f>SUMIFS('77X'!$F$3:$F$2353,'77X'!$C$3:$C$2353,$B88)</f>
        <v>4805</v>
      </c>
      <c r="E88" s="306">
        <v>27</v>
      </c>
      <c r="F88" s="306">
        <f>COUNTIFS('77X'!$G$3:$G$2353,"Đ",'77X'!$C$3:$C$2353,B88)</f>
        <v>17</v>
      </c>
      <c r="G88" s="307">
        <f t="shared" si="7"/>
        <v>0.62962962962962965</v>
      </c>
      <c r="H88" s="308">
        <v>10</v>
      </c>
      <c r="I88" s="306">
        <f>COUNTIFS('77X'!$G$3:$G$2353,"K",'77X'!$C$3:$C$2353,B88)</f>
        <v>10</v>
      </c>
      <c r="J88" s="307">
        <f t="shared" si="8"/>
        <v>0.37037037037037035</v>
      </c>
      <c r="K88" s="308">
        <v>10</v>
      </c>
      <c r="L88" s="308">
        <f t="shared" si="9"/>
        <v>0</v>
      </c>
      <c r="M88" s="306">
        <v>21</v>
      </c>
      <c r="N88" s="308">
        <f t="shared" si="10"/>
        <v>6</v>
      </c>
      <c r="O88" s="307">
        <f t="shared" si="11"/>
        <v>0.22222222222222221</v>
      </c>
      <c r="P88" s="306">
        <v>21</v>
      </c>
      <c r="Q88" s="307">
        <f t="shared" si="3"/>
        <v>1</v>
      </c>
      <c r="R88" s="306">
        <f t="shared" si="12"/>
        <v>0</v>
      </c>
      <c r="S88" s="307">
        <f t="shared" si="4"/>
        <v>0</v>
      </c>
      <c r="T88" s="309"/>
      <c r="U88" s="310"/>
      <c r="V88" s="311"/>
      <c r="W88" s="311"/>
      <c r="X88" s="310"/>
      <c r="Y88" s="310"/>
    </row>
    <row r="89" spans="1:25" ht="32.1" customHeight="1">
      <c r="A89" s="301">
        <f t="shared" si="6"/>
        <v>24</v>
      </c>
      <c r="B89" s="302" t="s">
        <v>5845</v>
      </c>
      <c r="C89" s="303">
        <v>17159.330000000002</v>
      </c>
      <c r="D89" s="304">
        <f>SUMIFS('77X'!$F$3:$F$2353,'77X'!$C$3:$C$2353,$B89)</f>
        <v>1634</v>
      </c>
      <c r="E89" s="306">
        <v>19</v>
      </c>
      <c r="F89" s="306">
        <f>COUNTIFS('77X'!$G$3:$G$2353,"Đ",'77X'!$C$3:$C$2353,B89)</f>
        <v>0</v>
      </c>
      <c r="G89" s="307">
        <f t="shared" si="7"/>
        <v>0</v>
      </c>
      <c r="H89" s="308">
        <v>0</v>
      </c>
      <c r="I89" s="306">
        <f>COUNTIFS('77X'!$G$3:$G$2353,"K",'77X'!$C$3:$C$2353,B89)</f>
        <v>19</v>
      </c>
      <c r="J89" s="307">
        <f t="shared" si="8"/>
        <v>1</v>
      </c>
      <c r="K89" s="308">
        <v>15</v>
      </c>
      <c r="L89" s="308">
        <f t="shared" si="9"/>
        <v>4</v>
      </c>
      <c r="M89" s="306">
        <v>9</v>
      </c>
      <c r="N89" s="308">
        <f t="shared" si="10"/>
        <v>10</v>
      </c>
      <c r="O89" s="307">
        <f t="shared" si="11"/>
        <v>0.52631578947368418</v>
      </c>
      <c r="P89" s="306">
        <v>7</v>
      </c>
      <c r="Q89" s="307">
        <f t="shared" si="3"/>
        <v>0.77777777777777779</v>
      </c>
      <c r="R89" s="306">
        <f t="shared" si="12"/>
        <v>2</v>
      </c>
      <c r="S89" s="307">
        <f t="shared" si="4"/>
        <v>0.22222222222222221</v>
      </c>
      <c r="T89" s="309"/>
      <c r="U89" s="310"/>
      <c r="V89" s="311"/>
      <c r="W89" s="311"/>
      <c r="X89" s="310"/>
      <c r="Y89" s="310"/>
    </row>
    <row r="90" spans="1:25" ht="32.1" hidden="1" customHeight="1">
      <c r="A90" s="301">
        <f t="shared" si="6"/>
        <v>24</v>
      </c>
      <c r="B90" s="302" t="s">
        <v>5885</v>
      </c>
      <c r="C90" s="303">
        <v>7531.7</v>
      </c>
      <c r="D90" s="304">
        <f>SUMIFS('77X'!$F$3:$F$2353,'77X'!$C$3:$C$2353,$B90)</f>
        <v>2249</v>
      </c>
      <c r="E90" s="306">
        <v>19</v>
      </c>
      <c r="F90" s="306">
        <f>COUNTIFS('77X'!$G$3:$G$2353,"Đ",'77X'!$C$3:$C$2353,B90)</f>
        <v>6</v>
      </c>
      <c r="G90" s="307">
        <f t="shared" si="7"/>
        <v>0.31578947368421051</v>
      </c>
      <c r="H90" s="308">
        <v>3</v>
      </c>
      <c r="I90" s="306">
        <f>COUNTIFS('77X'!$G$3:$G$2353,"K",'77X'!$C$3:$C$2353,B90)</f>
        <v>13</v>
      </c>
      <c r="J90" s="307">
        <f t="shared" si="8"/>
        <v>0.68421052631578949</v>
      </c>
      <c r="K90" s="308">
        <v>13</v>
      </c>
      <c r="L90" s="308">
        <f t="shared" si="9"/>
        <v>0</v>
      </c>
      <c r="M90" s="306">
        <v>10</v>
      </c>
      <c r="N90" s="308">
        <f t="shared" si="10"/>
        <v>9</v>
      </c>
      <c r="O90" s="307">
        <f t="shared" si="11"/>
        <v>0.47368421052631576</v>
      </c>
      <c r="P90" s="306">
        <v>10</v>
      </c>
      <c r="Q90" s="307">
        <f t="shared" si="3"/>
        <v>1</v>
      </c>
      <c r="R90" s="306">
        <f t="shared" si="12"/>
        <v>0</v>
      </c>
      <c r="S90" s="307">
        <f t="shared" si="4"/>
        <v>0</v>
      </c>
      <c r="T90" s="309"/>
      <c r="U90" s="310"/>
      <c r="V90" s="311"/>
      <c r="W90" s="311"/>
      <c r="X90" s="310"/>
      <c r="Y90" s="310"/>
    </row>
    <row r="91" spans="1:25" ht="32.1" customHeight="1">
      <c r="A91" s="301">
        <f t="shared" si="6"/>
        <v>25</v>
      </c>
      <c r="B91" s="302" t="s">
        <v>5917</v>
      </c>
      <c r="C91" s="303">
        <v>12955.31</v>
      </c>
      <c r="D91" s="304">
        <f>SUMIFS('77X'!$F$3:$F$2353,'77X'!$C$3:$C$2353,$B91)</f>
        <v>1117</v>
      </c>
      <c r="E91" s="306">
        <v>20</v>
      </c>
      <c r="F91" s="306">
        <f>COUNTIFS('77X'!$G$3:$G$2353,"Đ",'77X'!$C$3:$C$2353,B91)</f>
        <v>0</v>
      </c>
      <c r="G91" s="307">
        <f t="shared" si="7"/>
        <v>0</v>
      </c>
      <c r="H91" s="308">
        <v>0</v>
      </c>
      <c r="I91" s="306">
        <f>COUNTIFS('77X'!$G$3:$G$2353,"K",'77X'!$C$3:$C$2353,B91)</f>
        <v>20</v>
      </c>
      <c r="J91" s="307">
        <f t="shared" si="8"/>
        <v>1</v>
      </c>
      <c r="K91" s="308">
        <v>20</v>
      </c>
      <c r="L91" s="308">
        <f t="shared" si="9"/>
        <v>0</v>
      </c>
      <c r="M91" s="306">
        <v>7</v>
      </c>
      <c r="N91" s="308">
        <f t="shared" si="10"/>
        <v>13</v>
      </c>
      <c r="O91" s="307">
        <f t="shared" si="11"/>
        <v>0.65</v>
      </c>
      <c r="P91" s="306">
        <v>5</v>
      </c>
      <c r="Q91" s="307">
        <f t="shared" si="3"/>
        <v>0.7142857142857143</v>
      </c>
      <c r="R91" s="306">
        <f t="shared" si="12"/>
        <v>2</v>
      </c>
      <c r="S91" s="307">
        <f t="shared" si="4"/>
        <v>0.2857142857142857</v>
      </c>
      <c r="T91" s="309"/>
      <c r="U91" s="310"/>
      <c r="V91" s="311"/>
      <c r="W91" s="311"/>
      <c r="X91" s="310"/>
      <c r="Y91" s="310"/>
    </row>
    <row r="92" spans="1:25" ht="32.1" hidden="1" customHeight="1">
      <c r="A92" s="301">
        <f t="shared" si="6"/>
        <v>25</v>
      </c>
      <c r="B92" s="302" t="s">
        <v>5947</v>
      </c>
      <c r="C92" s="303">
        <v>9977.3799999999992</v>
      </c>
      <c r="D92" s="304">
        <f>SUMIFS('77X'!$F$3:$F$2353,'77X'!$C$3:$C$2353,$B92)</f>
        <v>4156</v>
      </c>
      <c r="E92" s="306">
        <v>26</v>
      </c>
      <c r="F92" s="306">
        <f>COUNTIFS('77X'!$G$3:$G$2353,"Đ",'77X'!$C$3:$C$2353,B92)</f>
        <v>16</v>
      </c>
      <c r="G92" s="307">
        <f t="shared" si="7"/>
        <v>0.61538461538461542</v>
      </c>
      <c r="H92" s="308">
        <v>1</v>
      </c>
      <c r="I92" s="306">
        <f>COUNTIFS('77X'!$G$3:$G$2353,"K",'77X'!$C$3:$C$2353,B92)</f>
        <v>10</v>
      </c>
      <c r="J92" s="307">
        <f t="shared" si="8"/>
        <v>0.38461538461538464</v>
      </c>
      <c r="K92" s="308">
        <v>9</v>
      </c>
      <c r="L92" s="308">
        <f t="shared" si="9"/>
        <v>1</v>
      </c>
      <c r="M92" s="306">
        <v>12</v>
      </c>
      <c r="N92" s="308">
        <f t="shared" si="10"/>
        <v>14</v>
      </c>
      <c r="O92" s="307">
        <f t="shared" si="11"/>
        <v>0.53846153846153844</v>
      </c>
      <c r="P92" s="306">
        <v>12</v>
      </c>
      <c r="Q92" s="307">
        <f t="shared" si="3"/>
        <v>1</v>
      </c>
      <c r="R92" s="306">
        <f t="shared" si="12"/>
        <v>0</v>
      </c>
      <c r="S92" s="307">
        <f t="shared" si="4"/>
        <v>0</v>
      </c>
      <c r="T92" s="309" t="s">
        <v>6376</v>
      </c>
      <c r="U92" s="310"/>
      <c r="V92" s="311">
        <v>12</v>
      </c>
      <c r="W92" s="311">
        <v>1</v>
      </c>
      <c r="X92" s="310"/>
      <c r="Y92" s="310"/>
    </row>
    <row r="93" spans="1:25" ht="32.1" hidden="1" customHeight="1">
      <c r="A93" s="301">
        <f t="shared" si="6"/>
        <v>25</v>
      </c>
      <c r="B93" s="302" t="s">
        <v>5999</v>
      </c>
      <c r="C93" s="303">
        <v>8352.6299999999992</v>
      </c>
      <c r="D93" s="304">
        <f>SUMIFS('77X'!$F$3:$F$2353,'77X'!$C$3:$C$2353,$B93)</f>
        <v>9739</v>
      </c>
      <c r="E93" s="306">
        <v>72</v>
      </c>
      <c r="F93" s="306">
        <f>COUNTIFS('77X'!$G$3:$G$2353,"Đ",'77X'!$C$3:$C$2353,B93)</f>
        <v>22</v>
      </c>
      <c r="G93" s="307">
        <f t="shared" si="7"/>
        <v>0.30555555555555558</v>
      </c>
      <c r="H93" s="308">
        <v>0</v>
      </c>
      <c r="I93" s="306">
        <f>COUNTIFS('77X'!$G$3:$G$2353,"K",'77X'!$C$3:$C$2353,B93)</f>
        <v>50</v>
      </c>
      <c r="J93" s="307">
        <f t="shared" si="8"/>
        <v>0.69444444444444442</v>
      </c>
      <c r="K93" s="308">
        <v>50</v>
      </c>
      <c r="L93" s="308">
        <f t="shared" si="9"/>
        <v>0</v>
      </c>
      <c r="M93" s="306">
        <v>30</v>
      </c>
      <c r="N93" s="308">
        <f t="shared" si="10"/>
        <v>42</v>
      </c>
      <c r="O93" s="307">
        <f t="shared" si="11"/>
        <v>0.58333333333333337</v>
      </c>
      <c r="P93" s="306">
        <v>30</v>
      </c>
      <c r="Q93" s="307">
        <f t="shared" si="3"/>
        <v>1</v>
      </c>
      <c r="R93" s="306">
        <f t="shared" si="12"/>
        <v>0</v>
      </c>
      <c r="S93" s="307">
        <f t="shared" si="4"/>
        <v>0</v>
      </c>
      <c r="T93" s="309"/>
      <c r="U93" s="310"/>
      <c r="V93" s="311"/>
      <c r="W93" s="311"/>
      <c r="X93" s="310"/>
      <c r="Y93" s="310"/>
    </row>
    <row r="94" spans="1:25" ht="32.1" customHeight="1">
      <c r="A94" s="301">
        <f t="shared" si="6"/>
        <v>26</v>
      </c>
      <c r="B94" s="302" t="s">
        <v>6091</v>
      </c>
      <c r="C94" s="303">
        <v>16015.47</v>
      </c>
      <c r="D94" s="304">
        <f>SUMIFS('77X'!$F$3:$F$2353,'77X'!$C$3:$C$2353,$B94)</f>
        <v>1569</v>
      </c>
      <c r="E94" s="306">
        <v>22</v>
      </c>
      <c r="F94" s="306">
        <f>COUNTIFS('77X'!$G$3:$G$2353,"Đ",'77X'!$C$3:$C$2353,B94)</f>
        <v>0</v>
      </c>
      <c r="G94" s="307">
        <f t="shared" si="7"/>
        <v>0</v>
      </c>
      <c r="H94" s="308">
        <v>0</v>
      </c>
      <c r="I94" s="306">
        <f>COUNTIFS('77X'!$G$3:$G$2353,"K",'77X'!$C$3:$C$2353,B94)</f>
        <v>22</v>
      </c>
      <c r="J94" s="307">
        <f t="shared" si="8"/>
        <v>1</v>
      </c>
      <c r="K94" s="308">
        <v>21</v>
      </c>
      <c r="L94" s="308">
        <f t="shared" si="9"/>
        <v>1</v>
      </c>
      <c r="M94" s="306">
        <v>9</v>
      </c>
      <c r="N94" s="308">
        <f t="shared" si="10"/>
        <v>13</v>
      </c>
      <c r="O94" s="307">
        <f t="shared" si="11"/>
        <v>0.59090909090909094</v>
      </c>
      <c r="P94" s="306">
        <v>7</v>
      </c>
      <c r="Q94" s="307">
        <f t="shared" si="3"/>
        <v>0.77777777777777779</v>
      </c>
      <c r="R94" s="306">
        <f t="shared" si="12"/>
        <v>2</v>
      </c>
      <c r="S94" s="307">
        <f t="shared" si="4"/>
        <v>0.22222222222222221</v>
      </c>
      <c r="T94" s="309"/>
      <c r="U94" s="310"/>
      <c r="V94" s="311"/>
      <c r="W94" s="311"/>
      <c r="X94" s="310"/>
      <c r="Y94" s="310"/>
    </row>
    <row r="95" spans="1:25" ht="32.1" hidden="1" customHeight="1">
      <c r="A95" s="301">
        <f t="shared" si="6"/>
        <v>26</v>
      </c>
      <c r="B95" s="302" t="s">
        <v>6128</v>
      </c>
      <c r="C95" s="303">
        <v>10070.969999999999</v>
      </c>
      <c r="D95" s="304">
        <f>SUMIFS('77X'!$F$3:$F$2353,'77X'!$C$3:$C$2353,$B95)</f>
        <v>1583</v>
      </c>
      <c r="E95" s="306">
        <v>20</v>
      </c>
      <c r="F95" s="306">
        <f>COUNTIFS('77X'!$G$3:$G$2353,"Đ",'77X'!$C$3:$C$2353,B95)</f>
        <v>0</v>
      </c>
      <c r="G95" s="307">
        <f t="shared" si="7"/>
        <v>0</v>
      </c>
      <c r="H95" s="308">
        <v>0</v>
      </c>
      <c r="I95" s="306">
        <f>COUNTIFS('77X'!$G$3:$G$2353,"K",'77X'!$C$3:$C$2353,B95)</f>
        <v>20</v>
      </c>
      <c r="J95" s="307">
        <f t="shared" si="8"/>
        <v>1</v>
      </c>
      <c r="K95" s="308">
        <v>20</v>
      </c>
      <c r="L95" s="308">
        <f t="shared" si="9"/>
        <v>0</v>
      </c>
      <c r="M95" s="306">
        <v>8</v>
      </c>
      <c r="N95" s="308">
        <f t="shared" si="10"/>
        <v>12</v>
      </c>
      <c r="O95" s="307">
        <f t="shared" si="11"/>
        <v>0.6</v>
      </c>
      <c r="P95" s="306">
        <v>8</v>
      </c>
      <c r="Q95" s="307">
        <f t="shared" si="3"/>
        <v>1</v>
      </c>
      <c r="R95" s="306">
        <f t="shared" si="12"/>
        <v>0</v>
      </c>
      <c r="S95" s="307">
        <f t="shared" si="4"/>
        <v>0</v>
      </c>
      <c r="T95" s="309"/>
      <c r="U95" s="310"/>
      <c r="V95" s="311"/>
      <c r="W95" s="311"/>
      <c r="X95" s="310"/>
      <c r="Y95" s="310"/>
    </row>
    <row r="96" spans="1:25" ht="32.1" hidden="1" customHeight="1">
      <c r="A96" s="301">
        <f t="shared" si="6"/>
        <v>26</v>
      </c>
      <c r="B96" s="302" t="s">
        <v>6174</v>
      </c>
      <c r="C96" s="303">
        <v>11598.18</v>
      </c>
      <c r="D96" s="304">
        <f>SUMIFS('77X'!$F$3:$F$2353,'77X'!$C$3:$C$2353,$B96)</f>
        <v>1762</v>
      </c>
      <c r="E96" s="306">
        <v>17</v>
      </c>
      <c r="F96" s="306">
        <f>COUNTIFS('77X'!$G$3:$G$2353,"Đ",'77X'!$C$3:$C$2353,B96)</f>
        <v>0</v>
      </c>
      <c r="G96" s="307">
        <f t="shared" si="7"/>
        <v>0</v>
      </c>
      <c r="H96" s="308">
        <v>0</v>
      </c>
      <c r="I96" s="306">
        <f>COUNTIFS('77X'!$G$3:$G$2353,"K",'77X'!$C$3:$C$2353,B96)</f>
        <v>17</v>
      </c>
      <c r="J96" s="307">
        <f t="shared" si="8"/>
        <v>1</v>
      </c>
      <c r="K96" s="308">
        <v>17</v>
      </c>
      <c r="L96" s="308">
        <f t="shared" si="9"/>
        <v>0</v>
      </c>
      <c r="M96" s="306">
        <v>10</v>
      </c>
      <c r="N96" s="308">
        <f t="shared" si="10"/>
        <v>7</v>
      </c>
      <c r="O96" s="307">
        <f t="shared" si="11"/>
        <v>0.41176470588235292</v>
      </c>
      <c r="P96" s="306">
        <v>10</v>
      </c>
      <c r="Q96" s="307">
        <f t="shared" si="3"/>
        <v>1</v>
      </c>
      <c r="R96" s="306">
        <f t="shared" si="12"/>
        <v>0</v>
      </c>
      <c r="S96" s="307">
        <f t="shared" si="4"/>
        <v>0</v>
      </c>
      <c r="T96" s="309"/>
      <c r="U96" s="310"/>
      <c r="V96" s="311"/>
      <c r="W96" s="311"/>
      <c r="X96" s="310"/>
      <c r="Y96" s="310"/>
    </row>
    <row r="97" spans="1:25" ht="32.1" customHeight="1">
      <c r="A97" s="301">
        <f t="shared" si="6"/>
        <v>27</v>
      </c>
      <c r="B97" s="302" t="s">
        <v>6208</v>
      </c>
      <c r="C97" s="303">
        <v>16580.39</v>
      </c>
      <c r="D97" s="304">
        <f>SUMIFS('77X'!$F$3:$F$2353,'77X'!$C$3:$C$2353,$B97)</f>
        <v>1309</v>
      </c>
      <c r="E97" s="306">
        <v>17</v>
      </c>
      <c r="F97" s="306">
        <f>COUNTIFS('77X'!$G$3:$G$2353,"Đ",'77X'!$C$3:$C$2353,B97)</f>
        <v>1</v>
      </c>
      <c r="G97" s="307">
        <f t="shared" si="7"/>
        <v>5.8823529411764705E-2</v>
      </c>
      <c r="H97" s="308">
        <v>0</v>
      </c>
      <c r="I97" s="306">
        <f>COUNTIFS('77X'!$G$3:$G$2353,"K",'77X'!$C$3:$C$2353,B97)</f>
        <v>16</v>
      </c>
      <c r="J97" s="307">
        <f t="shared" si="8"/>
        <v>0.94117647058823528</v>
      </c>
      <c r="K97" s="308">
        <v>16</v>
      </c>
      <c r="L97" s="308">
        <f t="shared" si="9"/>
        <v>0</v>
      </c>
      <c r="M97" s="306">
        <v>8</v>
      </c>
      <c r="N97" s="308">
        <f t="shared" si="10"/>
        <v>9</v>
      </c>
      <c r="O97" s="307">
        <f t="shared" si="11"/>
        <v>0.52941176470588236</v>
      </c>
      <c r="P97" s="306">
        <v>6</v>
      </c>
      <c r="Q97" s="307">
        <f t="shared" si="3"/>
        <v>0.75</v>
      </c>
      <c r="R97" s="306">
        <f t="shared" si="12"/>
        <v>2</v>
      </c>
      <c r="S97" s="307">
        <f t="shared" si="4"/>
        <v>0.25</v>
      </c>
      <c r="T97" s="309"/>
      <c r="U97" s="310"/>
      <c r="V97" s="311"/>
      <c r="W97" s="311"/>
      <c r="X97" s="310"/>
      <c r="Y97" s="310"/>
    </row>
    <row r="98" spans="1:25" ht="32.1" hidden="1" customHeight="1">
      <c r="A98" s="301">
        <f t="shared" si="6"/>
        <v>27</v>
      </c>
      <c r="B98" s="302" t="s">
        <v>6241</v>
      </c>
      <c r="C98" s="303">
        <v>11276.22</v>
      </c>
      <c r="D98" s="304">
        <f>SUMIFS('77X'!$F$3:$F$2353,'77X'!$C$3:$C$2353,$B98)</f>
        <v>5512</v>
      </c>
      <c r="E98" s="306">
        <v>40</v>
      </c>
      <c r="F98" s="306">
        <f>COUNTIFS('77X'!$G$3:$G$2353,"Đ",'77X'!$C$3:$C$2353,B98)</f>
        <v>18</v>
      </c>
      <c r="G98" s="307">
        <f t="shared" si="7"/>
        <v>0.45</v>
      </c>
      <c r="H98" s="308">
        <v>12</v>
      </c>
      <c r="I98" s="306">
        <f>COUNTIFS('77X'!$G$3:$G$2353,"K",'77X'!$C$3:$C$2353,B98)</f>
        <v>22</v>
      </c>
      <c r="J98" s="307">
        <f t="shared" si="8"/>
        <v>0.55000000000000004</v>
      </c>
      <c r="K98" s="308">
        <v>22</v>
      </c>
      <c r="L98" s="308">
        <f t="shared" si="9"/>
        <v>0</v>
      </c>
      <c r="M98" s="306">
        <v>28</v>
      </c>
      <c r="N98" s="308">
        <f t="shared" si="10"/>
        <v>12</v>
      </c>
      <c r="O98" s="307">
        <f t="shared" si="11"/>
        <v>0.3</v>
      </c>
      <c r="P98" s="306">
        <v>28</v>
      </c>
      <c r="Q98" s="307">
        <f t="shared" si="3"/>
        <v>1</v>
      </c>
      <c r="R98" s="306">
        <f t="shared" si="12"/>
        <v>0</v>
      </c>
      <c r="S98" s="307">
        <f t="shared" si="4"/>
        <v>0</v>
      </c>
      <c r="T98" s="309"/>
      <c r="U98" s="310"/>
      <c r="V98" s="311"/>
      <c r="W98" s="311"/>
      <c r="X98" s="310"/>
      <c r="Y98" s="310"/>
    </row>
    <row r="99" spans="1:25" ht="12.75" customHeight="1">
      <c r="A99" s="318"/>
      <c r="B99" s="318"/>
      <c r="C99" s="318"/>
      <c r="D99" s="318"/>
      <c r="E99" s="272"/>
      <c r="F99" s="320"/>
      <c r="G99" s="321"/>
      <c r="H99" s="276"/>
      <c r="I99" s="276"/>
      <c r="J99" s="321"/>
      <c r="K99" s="310"/>
      <c r="L99" s="322"/>
      <c r="M99" s="276"/>
      <c r="N99" s="310"/>
      <c r="O99" s="321"/>
      <c r="P99" s="276"/>
      <c r="Q99" s="323"/>
      <c r="R99" s="276"/>
      <c r="S99" s="323"/>
      <c r="T99" s="324"/>
      <c r="U99" s="310"/>
      <c r="V99" s="311"/>
      <c r="W99" s="311"/>
      <c r="X99" s="310"/>
      <c r="Y99" s="310"/>
    </row>
    <row r="100" spans="1:25">
      <c r="A100" s="325"/>
      <c r="B100" s="325">
        <f t="shared" ref="B100:S100" si="13">COUNTBLANK(B7:B98)</f>
        <v>0</v>
      </c>
      <c r="C100" s="325">
        <f t="shared" si="13"/>
        <v>0</v>
      </c>
      <c r="D100" s="325">
        <f t="shared" si="13"/>
        <v>0</v>
      </c>
      <c r="E100" s="325">
        <f t="shared" si="13"/>
        <v>0</v>
      </c>
      <c r="F100" s="325">
        <f t="shared" si="13"/>
        <v>0</v>
      </c>
      <c r="G100" s="325">
        <f t="shared" si="13"/>
        <v>0</v>
      </c>
      <c r="H100" s="325">
        <f t="shared" si="13"/>
        <v>0</v>
      </c>
      <c r="I100" s="325">
        <f t="shared" si="13"/>
        <v>0</v>
      </c>
      <c r="J100" s="325">
        <f t="shared" si="13"/>
        <v>0</v>
      </c>
      <c r="K100" s="325">
        <f t="shared" si="13"/>
        <v>0</v>
      </c>
      <c r="L100" s="325">
        <f t="shared" si="13"/>
        <v>0</v>
      </c>
      <c r="M100" s="325">
        <f t="shared" si="13"/>
        <v>0</v>
      </c>
      <c r="N100" s="325">
        <f t="shared" si="13"/>
        <v>0</v>
      </c>
      <c r="O100" s="325">
        <f t="shared" si="13"/>
        <v>0</v>
      </c>
      <c r="P100" s="325">
        <f t="shared" si="13"/>
        <v>0</v>
      </c>
      <c r="Q100" s="325">
        <f t="shared" si="13"/>
        <v>0</v>
      </c>
      <c r="R100" s="325">
        <f t="shared" si="13"/>
        <v>0</v>
      </c>
      <c r="S100" s="323">
        <f t="shared" si="13"/>
        <v>0</v>
      </c>
      <c r="T100" s="325">
        <f t="shared" ref="T100" si="14">COUNTA(T7:T98)</f>
        <v>13</v>
      </c>
      <c r="U100" s="298"/>
      <c r="V100" s="299">
        <f t="shared" ref="V100:W100" si="15">COUNTA(V7:V98)</f>
        <v>13</v>
      </c>
      <c r="W100" s="299">
        <f t="shared" si="15"/>
        <v>13</v>
      </c>
      <c r="X100" s="325"/>
      <c r="Y100" s="325"/>
    </row>
    <row r="101" spans="1:25">
      <c r="A101" s="318"/>
      <c r="B101" s="318"/>
      <c r="C101" s="318"/>
      <c r="D101" s="318"/>
      <c r="E101" s="272"/>
      <c r="F101" s="320"/>
      <c r="G101" s="321"/>
      <c r="H101" s="276"/>
      <c r="I101" s="276"/>
      <c r="J101" s="321"/>
      <c r="K101" s="310"/>
      <c r="L101" s="322"/>
      <c r="M101" s="276"/>
      <c r="N101" s="310"/>
      <c r="O101" s="321"/>
      <c r="P101" s="276"/>
      <c r="Q101" s="323"/>
      <c r="R101" s="276"/>
      <c r="S101" s="323"/>
      <c r="T101" s="324"/>
      <c r="U101" s="310"/>
      <c r="V101" s="311"/>
      <c r="W101" s="311"/>
      <c r="X101" s="310"/>
      <c r="Y101" s="310"/>
    </row>
    <row r="102" spans="1:25">
      <c r="A102" s="326"/>
      <c r="B102" s="326"/>
      <c r="C102" s="326"/>
      <c r="D102" s="326"/>
      <c r="E102" s="326"/>
      <c r="F102" s="326"/>
      <c r="G102" s="325"/>
      <c r="H102" s="327">
        <f>F6-H6</f>
        <v>482</v>
      </c>
      <c r="I102" s="327">
        <f>H102+K102</f>
        <v>2926</v>
      </c>
      <c r="J102" s="325"/>
      <c r="K102" s="327">
        <f>K6</f>
        <v>2444</v>
      </c>
      <c r="L102" s="325"/>
      <c r="M102" s="325"/>
      <c r="N102" s="325"/>
      <c r="O102" s="325"/>
      <c r="P102" s="325"/>
      <c r="Q102" s="325"/>
      <c r="R102" s="325"/>
      <c r="S102" s="325"/>
      <c r="T102" s="328"/>
      <c r="U102" s="325"/>
      <c r="V102" s="325"/>
      <c r="W102" s="325"/>
      <c r="X102" s="325"/>
      <c r="Y102" s="325"/>
    </row>
    <row r="103" spans="1:25">
      <c r="A103" s="318"/>
      <c r="B103" s="318"/>
      <c r="C103" s="318"/>
      <c r="D103" s="318"/>
      <c r="E103" s="272"/>
      <c r="F103" s="320"/>
      <c r="G103" s="321"/>
      <c r="H103" s="276"/>
      <c r="I103" s="276"/>
      <c r="J103" s="321"/>
      <c r="K103" s="310"/>
      <c r="L103" s="322"/>
      <c r="M103" s="276"/>
      <c r="N103" s="310"/>
      <c r="O103" s="321"/>
      <c r="P103" s="276"/>
      <c r="Q103" s="323"/>
      <c r="R103" s="276"/>
      <c r="S103" s="323"/>
      <c r="T103" s="324"/>
      <c r="U103" s="310"/>
      <c r="V103" s="311"/>
      <c r="W103" s="311"/>
      <c r="X103" s="310"/>
      <c r="Y103" s="310"/>
    </row>
    <row r="104" spans="1:25">
      <c r="A104" s="318"/>
      <c r="B104" s="318"/>
      <c r="C104" s="318"/>
      <c r="D104" s="318"/>
      <c r="E104" s="272"/>
      <c r="F104" s="320"/>
      <c r="G104" s="321"/>
      <c r="H104" s="276"/>
      <c r="I104" s="276"/>
      <c r="J104" s="321"/>
      <c r="K104" s="310"/>
      <c r="L104" s="322"/>
      <c r="M104" s="276"/>
      <c r="N104" s="310"/>
      <c r="O104" s="321"/>
      <c r="P104" s="276"/>
      <c r="Q104" s="323"/>
      <c r="R104" s="276"/>
      <c r="S104" s="323"/>
      <c r="T104" s="324"/>
      <c r="U104" s="310"/>
      <c r="V104" s="311"/>
      <c r="W104" s="311"/>
      <c r="X104" s="310"/>
      <c r="Y104" s="310"/>
    </row>
    <row r="105" spans="1:25">
      <c r="A105" s="318"/>
      <c r="B105" s="318"/>
      <c r="C105" s="318"/>
      <c r="D105" s="318"/>
      <c r="E105" s="272"/>
      <c r="F105" s="320"/>
      <c r="G105" s="321"/>
      <c r="H105" s="276"/>
      <c r="I105" s="276"/>
      <c r="J105" s="321"/>
      <c r="K105" s="310"/>
      <c r="L105" s="322"/>
      <c r="M105" s="276"/>
      <c r="N105" s="310"/>
      <c r="O105" s="321"/>
      <c r="P105" s="276"/>
      <c r="Q105" s="323"/>
      <c r="R105" s="276"/>
      <c r="S105" s="323"/>
      <c r="T105" s="324"/>
      <c r="U105" s="310"/>
      <c r="V105" s="311"/>
      <c r="W105" s="311"/>
      <c r="X105" s="310"/>
      <c r="Y105" s="310"/>
    </row>
    <row r="106" spans="1:25">
      <c r="A106" s="318"/>
      <c r="B106" s="318"/>
      <c r="C106" s="318"/>
      <c r="D106" s="318"/>
      <c r="E106" s="272"/>
      <c r="F106" s="320"/>
      <c r="G106" s="321"/>
      <c r="H106" s="276"/>
      <c r="I106" s="276"/>
      <c r="J106" s="321"/>
      <c r="K106" s="310"/>
      <c r="L106" s="322"/>
      <c r="M106" s="276"/>
      <c r="N106" s="310"/>
      <c r="O106" s="321"/>
      <c r="P106" s="276"/>
      <c r="Q106" s="323"/>
      <c r="R106" s="276"/>
      <c r="S106" s="323"/>
      <c r="T106" s="324"/>
      <c r="U106" s="310"/>
      <c r="V106" s="311"/>
      <c r="W106" s="311"/>
      <c r="X106" s="310"/>
      <c r="Y106" s="310"/>
    </row>
  </sheetData>
  <sheetProtection sheet="1" objects="1" scenarios="1"/>
  <autoFilter ref="A6:W98">
    <filterColumn colId="17">
      <filters>
        <filter val="1"/>
        <filter val="2"/>
        <filter val="3"/>
        <filter val="4"/>
        <filter val="7"/>
      </filters>
    </filterColumn>
  </autoFilter>
  <mergeCells count="17">
    <mergeCell ref="A4:A5"/>
    <mergeCell ref="B4:B5"/>
    <mergeCell ref="C4:C5"/>
    <mergeCell ref="D4:D5"/>
    <mergeCell ref="E4:E5"/>
    <mergeCell ref="B1:C1"/>
    <mergeCell ref="O1:T1"/>
    <mergeCell ref="B2:C2"/>
    <mergeCell ref="O2:T2"/>
    <mergeCell ref="A3:T3"/>
    <mergeCell ref="T4:T5"/>
    <mergeCell ref="F4:H4"/>
    <mergeCell ref="I4:L4"/>
    <mergeCell ref="M4:M5"/>
    <mergeCell ref="N4:O4"/>
    <mergeCell ref="P4:Q4"/>
    <mergeCell ref="R4:S4"/>
  </mergeCells>
  <printOptions horizontalCentered="1"/>
  <pageMargins left="0.23622047244094491" right="0.23622047244094491" top="0.57999999999999996" bottom="0.37" header="0.28999999999999998" footer="0"/>
  <pageSetup paperSize="9" scale="85" fitToHeight="0" pageOrder="overThenDown" orientation="landscape" blackAndWhite="1" r:id="rId1"/>
  <headerFooter differentFirst="1">
    <oddHeader>&amp;C&amp;P/ &amp;N</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16</vt:i4>
      </vt:variant>
    </vt:vector>
  </HeadingPairs>
  <TitlesOfParts>
    <vt:vector size="17" baseType="lpstr">
      <vt:lpstr>PL_1(Kem PA-bh)</vt:lpstr>
      <vt:lpstr>NamedRange1_15P</vt:lpstr>
      <vt:lpstr>NamedRange2_77Xa</vt:lpstr>
      <vt:lpstr>'15P'!Print_Area</vt:lpstr>
      <vt:lpstr>PL!Print_Area</vt:lpstr>
      <vt:lpstr>PL_1!Print_Area</vt:lpstr>
      <vt:lpstr>'PL_1 (GĐS)'!Print_Area</vt:lpstr>
      <vt:lpstr>'PL_1(Kem PA-bh)'!Print_Area</vt:lpstr>
      <vt:lpstr>'PL_1(PA-XinYK)'!Print_Area</vt:lpstr>
      <vt:lpstr>PL_2!Print_Area</vt:lpstr>
      <vt:lpstr>'SNV-BCTK (G)'!Print_Area</vt:lpstr>
      <vt:lpstr>PL!Print_Titles</vt:lpstr>
      <vt:lpstr>PL_1!Print_Titles</vt:lpstr>
      <vt:lpstr>'PL_1 (GĐS)'!Print_Titles</vt:lpstr>
      <vt:lpstr>'PL_1(Kem PA-bh)'!Print_Titles</vt:lpstr>
      <vt:lpstr>'PL_1(PA-XinYK)'!Print_Titles</vt:lpstr>
      <vt:lpstr>PL_2!Print_Titles</vt:lpstr>
    </vt:vector>
  </TitlesOfParts>
  <Manager>haipv-snv</Manager>
  <Company>haipv-snv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Phạm Văn Hải, SNV-TN</dc:title>
  <dc:subject>haipv-snv</dc:subject>
  <dc:creator>Phạm Văn Hải</dc:creator>
  <cp:keywords>Copyright: haipv.sonoivu@thainguyen.gov.vn (Vina/Zalo: 0967 444 334 hoặc Viettel: 0386 116 386)</cp:keywords>
  <cp:lastModifiedBy>Admin</cp:lastModifiedBy>
  <cp:lastPrinted>2026-06-08T03:43:58Z</cp:lastPrinted>
  <dcterms:created xsi:type="dcterms:W3CDTF">2026-06-01T13:49:10Z</dcterms:created>
  <dcterms:modified xsi:type="dcterms:W3CDTF">2026-06-08T03:44:14Z</dcterms:modified>
  <cp:category>haipv-snv</cp:category>
</cp:coreProperties>
</file>